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7400" windowHeight="11760" activeTab="0"/>
  </bookViews>
  <sheets>
    <sheet name="Table" sheetId="1" r:id="rId1"/>
    <sheet name="Lookups" sheetId="2" r:id="rId2"/>
    <sheet name="Data" sheetId="3" state="hidden" r:id="rId3"/>
  </sheets>
  <definedNames>
    <definedName name="agg_pc">'Table'!$B$4</definedName>
    <definedName name="CRITERIA">'Lookups'!$A$3:$E$4</definedName>
    <definedName name="custgrp">'Table'!#REF!</definedName>
    <definedName name="custgrp_list">'Lookups'!#REF!</definedName>
    <definedName name="data">'Data'!$A$1:$GR$337</definedName>
    <definedName name="date">'Table'!$B$7</definedName>
    <definedName name="evt_dates">'Lookups'!$H$4:$H$10</definedName>
    <definedName name="fcst">'Table'!$B$8</definedName>
    <definedName name="fcst_year">'Lookups'!$I$4:$I$6</definedName>
    <definedName name="ind_grp">'Table'!#REF!</definedName>
    <definedName name="ind_list">'Lookups'!#REF!</definedName>
    <definedName name="lca">'Table'!$B$5</definedName>
    <definedName name="lca_list">'Lookups'!$G$4:$G$8</definedName>
    <definedName name="level">'Table'!#REF!</definedName>
    <definedName name="level_list">'Lookups'!#REF!</definedName>
    <definedName name="notice">'Table'!$B$6</definedName>
    <definedName name="notice_list">'Lookups'!$K$4:$K$5</definedName>
    <definedName name="_xlnm.Print_Area" localSheetId="0">'Table'!$A$5:$M$39</definedName>
    <definedName name="prog_port">'Lookups'!#REF!</definedName>
    <definedName name="size_list">'Lookups'!#REF!</definedName>
    <definedName name="type_list">'Lookups'!$L$4:$L$5</definedName>
    <definedName name="weath">'Table'!$B$9</definedName>
    <definedName name="weath_year">'Lookups'!$J$4:$J$5</definedName>
  </definedNames>
  <calcPr fullCalcOnLoad="1"/>
</workbook>
</file>

<file path=xl/sharedStrings.xml><?xml version="1.0" encoding="utf-8"?>
<sst xmlns="http://schemas.openxmlformats.org/spreadsheetml/2006/main" count="1615" uniqueCount="254">
  <si>
    <t>DayType</t>
  </si>
  <si>
    <t>ForecastYear</t>
  </si>
  <si>
    <t>WeatherYear</t>
  </si>
  <si>
    <t>Enrolled</t>
  </si>
  <si>
    <t>Nominated</t>
  </si>
  <si>
    <t>Called</t>
  </si>
  <si>
    <t>1-in-2</t>
  </si>
  <si>
    <t>1-in-10</t>
  </si>
  <si>
    <t>Typical Event Day</t>
  </si>
  <si>
    <t>Aggregate Impact</t>
  </si>
  <si>
    <t xml:space="preserve"> Number of Accounts Enrolled:</t>
  </si>
  <si>
    <t>Hour Ending</t>
  </si>
  <si>
    <t>10th%ile</t>
  </si>
  <si>
    <t>30th%ile</t>
  </si>
  <si>
    <t>50th%ile</t>
  </si>
  <si>
    <t>70th%ile</t>
  </si>
  <si>
    <t>90th%ile</t>
  </si>
  <si>
    <t>DR Program:</t>
  </si>
  <si>
    <t>10th</t>
  </si>
  <si>
    <t>30th</t>
  </si>
  <si>
    <t>50th</t>
  </si>
  <si>
    <t>70th</t>
  </si>
  <si>
    <t>90th</t>
  </si>
  <si>
    <t>Daily</t>
  </si>
  <si>
    <t>n/a</t>
  </si>
  <si>
    <t>Utility:</t>
  </si>
  <si>
    <t>Type of Results:</t>
  </si>
  <si>
    <t>Forecast Year:</t>
  </si>
  <si>
    <t>Weather Year:</t>
  </si>
  <si>
    <t>Day Type:</t>
  </si>
  <si>
    <t>MAY monthly peak</t>
  </si>
  <si>
    <t>JUN monthly peak</t>
  </si>
  <si>
    <t>JUL monthly peak</t>
  </si>
  <si>
    <t>AUG monthly peak</t>
  </si>
  <si>
    <t>SEP monthly peak</t>
  </si>
  <si>
    <t>OCT monthly peak</t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</si>
  <si>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</si>
  <si>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</si>
  <si>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</si>
  <si>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</si>
  <si>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</si>
  <si>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</si>
  <si>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</si>
  <si>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</si>
  <si>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</si>
  <si>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</si>
  <si>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</si>
  <si>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</si>
  <si>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</si>
  <si>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</si>
  <si>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</si>
  <si>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</si>
  <si>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</si>
  <si>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</si>
  <si>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</si>
  <si>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</si>
  <si>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</si>
  <si>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</si>
  <si>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</si>
  <si>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</si>
  <si>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t>obs_hr1</t>
  </si>
  <si>
    <t>obs_hr2</t>
  </si>
  <si>
    <t>obs_hr3</t>
  </si>
  <si>
    <t>obs_hr4</t>
  </si>
  <si>
    <t>obs_hr5</t>
  </si>
  <si>
    <t>obs_hr6</t>
  </si>
  <si>
    <t>obs_hr7</t>
  </si>
  <si>
    <t>obs_hr8</t>
  </si>
  <si>
    <t>obs_hr9</t>
  </si>
  <si>
    <t>obs_hr10</t>
  </si>
  <si>
    <t>obs_hr11</t>
  </si>
  <si>
    <t>obs_hr12</t>
  </si>
  <si>
    <t>obs_hr13</t>
  </si>
  <si>
    <t>obs_hr14</t>
  </si>
  <si>
    <t>obs_hr15</t>
  </si>
  <si>
    <t>obs_hr16</t>
  </si>
  <si>
    <t>obs_hr17</t>
  </si>
  <si>
    <t>obs_hr18</t>
  </si>
  <si>
    <t>obs_hr19</t>
  </si>
  <si>
    <t>obs_hr20</t>
  </si>
  <si>
    <t>obs_hr21</t>
  </si>
  <si>
    <t>obs_hr22</t>
  </si>
  <si>
    <t>obs_hr23</t>
  </si>
  <si>
    <t>obs_hr24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</si>
  <si>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</si>
  <si>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</si>
  <si>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</si>
  <si>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</si>
  <si>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</si>
  <si>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</si>
  <si>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</si>
  <si>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</si>
  <si>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</si>
  <si>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</si>
  <si>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</si>
  <si>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</si>
  <si>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</si>
  <si>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</si>
  <si>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</si>
  <si>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</si>
  <si>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</si>
  <si>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</si>
  <si>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</si>
  <si>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</si>
  <si>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</si>
  <si>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</si>
  <si>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</si>
  <si>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</si>
  <si>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</si>
  <si>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</si>
  <si>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</si>
  <si>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</si>
  <si>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</si>
  <si>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</si>
  <si>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</si>
  <si>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</si>
  <si>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</si>
  <si>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</si>
  <si>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</si>
  <si>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</si>
  <si>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</si>
  <si>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</si>
  <si>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</si>
  <si>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</si>
  <si>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</si>
  <si>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</si>
  <si>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</si>
  <si>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</si>
  <si>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</si>
  <si>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</si>
  <si>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</si>
  <si>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</si>
  <si>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</si>
  <si>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</si>
  <si>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</si>
  <si>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</si>
  <si>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</si>
  <si>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</si>
  <si>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</si>
  <si>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</si>
  <si>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</si>
  <si>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</si>
  <si>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</si>
  <si>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</si>
  <si>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</si>
  <si>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</si>
  <si>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</si>
  <si>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</si>
  <si>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</si>
  <si>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</si>
  <si>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</si>
  <si>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</si>
  <si>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</si>
  <si>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</si>
  <si>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</si>
  <si>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</si>
  <si>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</si>
  <si>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</si>
  <si>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</si>
  <si>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</si>
  <si>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</si>
  <si>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</si>
  <si>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</si>
  <si>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</si>
  <si>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</si>
  <si>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</si>
  <si>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</si>
  <si>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</si>
  <si>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</si>
  <si>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</si>
  <si>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</si>
  <si>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</si>
  <si>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</si>
  <si>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</si>
  <si>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</si>
  <si>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</si>
  <si>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</si>
  <si>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</si>
  <si>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</si>
  <si>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</si>
  <si>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</si>
  <si>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</si>
  <si>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</si>
  <si>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</si>
  <si>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</si>
  <si>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</si>
  <si>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</si>
  <si>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</si>
  <si>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</si>
  <si>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</si>
  <si>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</si>
  <si>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</si>
  <si>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</si>
  <si>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</si>
  <si>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</si>
  <si>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</si>
  <si>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</si>
  <si>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</si>
  <si>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</si>
  <si>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</si>
  <si>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</si>
  <si>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</si>
  <si>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</si>
  <si>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</si>
  <si>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</si>
  <si>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</si>
  <si>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</si>
  <si>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</si>
  <si>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</si>
  <si>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</si>
  <si>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</si>
  <si>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</si>
  <si>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</si>
  <si>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</si>
  <si>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</si>
  <si>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</si>
  <si>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</si>
  <si>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</si>
  <si>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</si>
  <si>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</si>
  <si>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</si>
  <si>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</si>
  <si>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</si>
  <si>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</si>
  <si>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</si>
  <si>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</si>
  <si>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</si>
  <si>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</si>
  <si>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t>Notice</t>
  </si>
  <si>
    <t>Day-Of</t>
  </si>
  <si>
    <t>Estimated Reference
Energy Use
(kWh)</t>
  </si>
  <si>
    <t>Estimated Event-Day Energy Use (kWh)</t>
  </si>
  <si>
    <t>Estimated Reference Load (kWh/hr)</t>
  </si>
  <si>
    <t>Estimated Event-Day Load (kWh/hr)</t>
  </si>
  <si>
    <t>Estimated Load Impact (kWh/hr)</t>
  </si>
  <si>
    <t>Uncertainty Adjusted Impact (kWh/hr) - Percentiles</t>
  </si>
  <si>
    <t>Estimated Change in Energy Use (kWh)</t>
  </si>
  <si>
    <t>Results Type</t>
  </si>
  <si>
    <t>Average per Called Customer</t>
  </si>
  <si>
    <t>Day-Ahead</t>
  </si>
  <si>
    <t>Notice:</t>
  </si>
  <si>
    <t>Southern California Edison</t>
  </si>
  <si>
    <t>LCA</t>
  </si>
  <si>
    <t>All</t>
  </si>
  <si>
    <t>LA Basin</t>
  </si>
  <si>
    <t>Outside basin</t>
  </si>
  <si>
    <t>Ventura</t>
  </si>
  <si>
    <t>Day Type</t>
  </si>
  <si>
    <t>Forecast Year</t>
  </si>
  <si>
    <t>Weather Year</t>
  </si>
  <si>
    <t>Local Capacity Area:</t>
  </si>
  <si>
    <r>
      <t>Weighted Average Temperature (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>F)</t>
    </r>
  </si>
  <si>
    <t>DR Contracts</t>
  </si>
  <si>
    <r>
      <t>Cooling Degree Hours (Base 75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>F)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</si>
</sst>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[$-409]mmmm\ d\,\ yyyy;@"/>
    <numFmt numFmtId="170" formatCode="0.0"/>
    <numFmt numFmtId="171" formatCode="[$-409]dddd\,\ mmmm\ dd\,\ yyyy"/>
    <numFmt numFmtId="172" formatCode="0.0000"/>
    <numFmt numFmtId="173" formatCode="0.000"/>
    <numFmt numFmtId="174" formatCode="0.0%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color indexed="8"/>
      <name val="Calibri"/>
      <family val="2"/>
    </font>
    <font>
      <sz val="11"/>
      <name val="Arial Narrow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vertAlign val="superscript"/>
      <sz val="11"/>
      <color indexed="9"/>
      <name val="Calibri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56"/>
      </left>
      <right>
        <color indexed="63"/>
      </right>
      <top>
        <color indexed="63"/>
      </top>
      <bottom style="thin"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/>
      <bottom style="thin"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/>
      <bottom>
        <color indexed="63"/>
      </bottom>
    </border>
    <border>
      <left style="medium">
        <color indexed="56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56"/>
      </right>
      <top style="medium">
        <color indexed="9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/>
    </xf>
    <xf numFmtId="0" fontId="9" fillId="2" borderId="5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right" wrapText="1" indent="1"/>
    </xf>
    <xf numFmtId="0" fontId="8" fillId="2" borderId="0" xfId="0" applyFont="1" applyFill="1" applyBorder="1" applyAlignment="1">
      <alignment horizontal="right" wrapText="1" indent="1"/>
    </xf>
    <xf numFmtId="0" fontId="8" fillId="2" borderId="2" xfId="0" applyFont="1" applyFill="1" applyBorder="1" applyAlignment="1">
      <alignment horizontal="right" wrapText="1" indent="1"/>
    </xf>
    <xf numFmtId="0" fontId="10" fillId="0" borderId="6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168" fontId="11" fillId="0" borderId="18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9" fontId="12" fillId="0" borderId="20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3" fontId="7" fillId="0" borderId="21" xfId="0" applyNumberFormat="1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3" fontId="1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4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Fill="1" applyBorder="1" applyAlignment="1">
      <alignment/>
    </xf>
    <xf numFmtId="9" fontId="6" fillId="0" borderId="0" xfId="21" applyFont="1" applyAlignment="1">
      <alignment/>
    </xf>
    <xf numFmtId="3" fontId="6" fillId="0" borderId="0" xfId="0" applyNumberFormat="1" applyFont="1" applyAlignment="1">
      <alignment/>
    </xf>
    <xf numFmtId="9" fontId="6" fillId="0" borderId="0" xfId="21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Fill="1" applyAlignment="1" quotePrefix="1">
      <alignment horizontal="left" vertical="center"/>
    </xf>
    <xf numFmtId="0" fontId="12" fillId="0" borderId="20" xfId="0" applyNumberFormat="1" applyFont="1" applyBorder="1" applyAlignment="1" quotePrefix="1">
      <alignment horizontal="center" vertical="center" wrapText="1"/>
    </xf>
    <xf numFmtId="2" fontId="12" fillId="0" borderId="2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9" fontId="12" fillId="0" borderId="20" xfId="0" applyNumberFormat="1" applyFont="1" applyFill="1" applyBorder="1" applyAlignment="1" quotePrefix="1">
      <alignment horizontal="center" vertical="center" wrapText="1"/>
    </xf>
    <xf numFmtId="0" fontId="9" fillId="2" borderId="0" xfId="0" applyFont="1" applyFill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15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15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1" fontId="0" fillId="0" borderId="0" xfId="0" applyNumberFormat="1" applyFont="1" applyAlignment="1">
      <alignment/>
    </xf>
    <xf numFmtId="0" fontId="8" fillId="2" borderId="1" xfId="0" applyFont="1" applyFill="1" applyBorder="1" applyAlignment="1" quotePrefix="1">
      <alignment horizontal="center" wrapText="1"/>
    </xf>
    <xf numFmtId="0" fontId="8" fillId="2" borderId="0" xfId="0" applyFont="1" applyFill="1" applyBorder="1" applyAlignment="1" quotePrefix="1">
      <alignment horizontal="center" wrapText="1"/>
    </xf>
    <xf numFmtId="2" fontId="8" fillId="2" borderId="23" xfId="0" applyNumberFormat="1" applyFont="1" applyFill="1" applyBorder="1" applyAlignment="1" quotePrefix="1">
      <alignment horizontal="center" wrapText="1"/>
    </xf>
    <xf numFmtId="2" fontId="8" fillId="2" borderId="0" xfId="0" applyNumberFormat="1" applyFont="1" applyFill="1" applyBorder="1" applyAlignment="1" quotePrefix="1">
      <alignment horizontal="center" wrapText="1"/>
    </xf>
    <xf numFmtId="2" fontId="8" fillId="2" borderId="24" xfId="0" applyNumberFormat="1" applyFont="1" applyFill="1" applyBorder="1" applyAlignment="1" quotePrefix="1">
      <alignment horizontal="center" wrapText="1"/>
    </xf>
    <xf numFmtId="2" fontId="8" fillId="2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11225"/>
          <c:w val="0.93625"/>
          <c:h val="0.82625"/>
        </c:manualLayout>
      </c:layout>
      <c:scatterChart>
        <c:scatterStyle val="smooth"/>
        <c:varyColors val="0"/>
        <c:ser>
          <c:idx val="2"/>
          <c:order val="0"/>
          <c:tx>
            <c:strRef>
              <c:f>Table!$E$7</c:f>
              <c:strCache>
                <c:ptCount val="1"/>
                <c:pt idx="0">
                  <c:v>Estimated Reference Load (kWh/hr)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Table!$D$11:$D$34</c:f>
              <c:numCache/>
            </c:numRef>
          </c:xVal>
          <c:yVal>
            <c:numRef>
              <c:f>Table!$E$11:$E$34</c:f>
              <c:numCache/>
            </c:numRef>
          </c:yVal>
          <c:smooth val="1"/>
        </c:ser>
        <c:ser>
          <c:idx val="0"/>
          <c:order val="1"/>
          <c:tx>
            <c:strRef>
              <c:f>Table!$F$7</c:f>
              <c:strCache>
                <c:ptCount val="1"/>
                <c:pt idx="0">
                  <c:v>Estimated Event-Day Load (kWh/hr)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Table!$D$11:$D$34</c:f>
              <c:numCache/>
            </c:numRef>
          </c:xVal>
          <c:yVal>
            <c:numRef>
              <c:f>Table!$F$11:$F$34</c:f>
              <c:numCache/>
            </c:numRef>
          </c:yVal>
          <c:smooth val="1"/>
        </c:ser>
        <c:axId val="66210820"/>
        <c:axId val="59026469"/>
      </c:scatterChart>
      <c:valAx>
        <c:axId val="66210820"/>
        <c:scaling>
          <c:orientation val="minMax"/>
          <c:max val="2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Hour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9026469"/>
        <c:crosses val="autoZero"/>
        <c:crossBetween val="midCat"/>
        <c:dispUnits/>
        <c:majorUnit val="1"/>
      </c:valAx>
      <c:valAx>
        <c:axId val="59026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kW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6210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225"/>
          <c:y val="0.017"/>
          <c:w val="0.8165"/>
          <c:h val="0.0847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</xdr:col>
      <xdr:colOff>1371600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0" y="2095500"/>
        <a:ext cx="57340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3"/>
  <sheetViews>
    <sheetView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24.7109375" style="27" customWidth="1"/>
    <col min="2" max="2" width="40.7109375" style="27" customWidth="1"/>
    <col min="3" max="3" width="20.7109375" style="27" customWidth="1"/>
    <col min="4" max="13" width="12.7109375" style="27" customWidth="1"/>
    <col min="14" max="16384" width="8.7109375" style="35" customWidth="1"/>
  </cols>
  <sheetData>
    <row r="1" ht="16.5" customHeight="1" thickBot="1">
      <c r="B1" s="52"/>
    </row>
    <row r="2" spans="1:2" ht="16.5" customHeight="1" thickBot="1">
      <c r="A2" s="28" t="s">
        <v>25</v>
      </c>
      <c r="B2" s="50" t="s">
        <v>241</v>
      </c>
    </row>
    <row r="3" spans="1:8" ht="16.5" customHeight="1" thickBot="1">
      <c r="A3" s="30" t="s">
        <v>17</v>
      </c>
      <c r="B3" s="53" t="s">
        <v>252</v>
      </c>
      <c r="G3"/>
      <c r="H3"/>
    </row>
    <row r="4" spans="1:15" ht="16.5" customHeight="1" thickBot="1" thickTop="1">
      <c r="A4" s="28" t="s">
        <v>26</v>
      </c>
      <c r="B4" s="29" t="s">
        <v>9</v>
      </c>
      <c r="C4" s="1"/>
      <c r="G4" s="33" t="s">
        <v>10</v>
      </c>
      <c r="H4" s="34">
        <f>DGET(data,"Enrolled",CRITERIA)</f>
        <v>2604</v>
      </c>
      <c r="J4" s="36"/>
      <c r="O4" s="37">
        <f>IF(agg_pc="Aggregate Impact",1,H4)</f>
        <v>1</v>
      </c>
    </row>
    <row r="5" spans="1:15" ht="16.5" customHeight="1" thickBot="1">
      <c r="A5" s="30" t="s">
        <v>250</v>
      </c>
      <c r="B5" s="51" t="s">
        <v>243</v>
      </c>
      <c r="C5" s="38"/>
      <c r="D5" s="35"/>
      <c r="E5" s="35"/>
      <c r="O5" s="37"/>
    </row>
    <row r="6" spans="1:9" ht="16.5" customHeight="1" thickBot="1">
      <c r="A6" s="49" t="s">
        <v>240</v>
      </c>
      <c r="B6" s="31" t="s">
        <v>229</v>
      </c>
      <c r="C6" s="38"/>
      <c r="I6" s="39"/>
    </row>
    <row r="7" spans="1:13" ht="16.5" customHeight="1" thickBot="1">
      <c r="A7" s="28" t="s">
        <v>29</v>
      </c>
      <c r="B7" s="31" t="s">
        <v>8</v>
      </c>
      <c r="C7" s="48"/>
      <c r="D7" s="2"/>
      <c r="E7" s="73" t="s">
        <v>232</v>
      </c>
      <c r="F7" s="74" t="s">
        <v>233</v>
      </c>
      <c r="G7" s="74" t="s">
        <v>234</v>
      </c>
      <c r="H7" s="74" t="s">
        <v>251</v>
      </c>
      <c r="I7" s="3"/>
      <c r="J7" s="4"/>
      <c r="K7" s="4"/>
      <c r="L7" s="4"/>
      <c r="M7" s="5"/>
    </row>
    <row r="8" spans="1:13" ht="16.5" customHeight="1" thickBot="1">
      <c r="A8" s="28" t="s">
        <v>27</v>
      </c>
      <c r="B8" s="32">
        <v>2012</v>
      </c>
      <c r="C8" s="48"/>
      <c r="D8" s="2"/>
      <c r="E8" s="73"/>
      <c r="F8" s="74"/>
      <c r="G8" s="74"/>
      <c r="H8" s="74"/>
      <c r="I8" s="3"/>
      <c r="J8" s="4"/>
      <c r="K8" s="4"/>
      <c r="L8" s="4"/>
      <c r="M8" s="5"/>
    </row>
    <row r="9" spans="1:13" ht="16.5" customHeight="1" thickBot="1">
      <c r="A9" s="28" t="s">
        <v>28</v>
      </c>
      <c r="B9" s="31" t="s">
        <v>6</v>
      </c>
      <c r="C9" s="38"/>
      <c r="D9" s="2"/>
      <c r="E9" s="73"/>
      <c r="F9" s="74"/>
      <c r="G9" s="74"/>
      <c r="H9" s="74"/>
      <c r="I9" s="6" t="s">
        <v>235</v>
      </c>
      <c r="J9" s="7"/>
      <c r="K9" s="7"/>
      <c r="L9" s="7"/>
      <c r="M9" s="8"/>
    </row>
    <row r="10" spans="1:13" ht="16.5" customHeight="1" thickBot="1">
      <c r="A10" s="38"/>
      <c r="B10" s="38"/>
      <c r="C10" s="38"/>
      <c r="D10" s="2" t="s">
        <v>11</v>
      </c>
      <c r="E10" s="73"/>
      <c r="F10" s="74"/>
      <c r="G10" s="74"/>
      <c r="H10" s="74"/>
      <c r="I10" s="9" t="s">
        <v>12</v>
      </c>
      <c r="J10" s="10" t="s">
        <v>13</v>
      </c>
      <c r="K10" s="10" t="s">
        <v>14</v>
      </c>
      <c r="L10" s="10" t="s">
        <v>15</v>
      </c>
      <c r="M10" s="11" t="s">
        <v>16</v>
      </c>
    </row>
    <row r="11" spans="3:15" ht="16.5" customHeight="1">
      <c r="C11" s="40"/>
      <c r="D11" s="12">
        <v>1</v>
      </c>
      <c r="E11" s="13">
        <f>DGET(data,"Ref_hr1",CRITERIA)/$O$4</f>
        <v>618753.9</v>
      </c>
      <c r="F11" s="13">
        <f aca="true" t="shared" si="0" ref="F11:F34">E11-G11</f>
        <v>604082.73</v>
      </c>
      <c r="G11" s="13">
        <f>DGET(data,"Pctile50_hr1",CRITERIA)/$O$4</f>
        <v>14671.17</v>
      </c>
      <c r="H11" s="13">
        <f>DGET(data,"Temp_hr1",CRITERIA)</f>
        <v>71.74706</v>
      </c>
      <c r="I11" s="13">
        <f>DGET(data,"Pctile10_hr1",CRITERIA)/$O$4</f>
        <v>11245.75</v>
      </c>
      <c r="J11" s="13">
        <f>DGET(data,"Pctile30_hr1",CRITERIA)/$O$4</f>
        <v>13273.51</v>
      </c>
      <c r="K11" s="13">
        <f>DGET(data,"Pctile50_hr1",CRITERIA)/$O$4</f>
        <v>14671.17</v>
      </c>
      <c r="L11" s="13">
        <f>DGET(data,"Pctile70_hr1",CRITERIA)/$O$4</f>
        <v>16063.34</v>
      </c>
      <c r="M11" s="14">
        <f>DGET(data,"Pctile90_hr1",CRITERIA)/$O$4</f>
        <v>18063.77</v>
      </c>
      <c r="O11" s="37">
        <f>MAX(H11-75,0)</f>
        <v>0</v>
      </c>
    </row>
    <row r="12" spans="3:15" ht="16.5" customHeight="1">
      <c r="C12" s="41"/>
      <c r="D12" s="15">
        <v>2</v>
      </c>
      <c r="E12" s="16">
        <f>DGET(data,"Ref_hr2",CRITERIA)/$O$4</f>
        <v>603750.9</v>
      </c>
      <c r="F12" s="16">
        <f t="shared" si="0"/>
        <v>589435.4600000001</v>
      </c>
      <c r="G12" s="16">
        <f>DGET(data,"Pctile50_hr2",CRITERIA)/$O$4</f>
        <v>14315.44</v>
      </c>
      <c r="H12" s="16">
        <f>DGET(data,"Temp_hr2",CRITERIA)</f>
        <v>70.13574</v>
      </c>
      <c r="I12" s="16">
        <f>DGET(data,"Pctile10_hr2",CRITERIA)/$O$4</f>
        <v>10973.07</v>
      </c>
      <c r="J12" s="16">
        <f>DGET(data,"Pctile30_hr2",CRITERIA)/$O$4</f>
        <v>12951.67</v>
      </c>
      <c r="K12" s="16">
        <f>DGET(data,"Pctile50_hr2",CRITERIA)/$O$4</f>
        <v>14315.44</v>
      </c>
      <c r="L12" s="16">
        <f>DGET(data,"Pctile70_hr2",CRITERIA)/$O$4</f>
        <v>15673.84</v>
      </c>
      <c r="M12" s="17">
        <f>DGET(data,"Pctile90_hr2",CRITERIA)/$O$4</f>
        <v>17625.77</v>
      </c>
      <c r="O12" s="37">
        <f aca="true" t="shared" si="1" ref="O12:O34">MAX(H12-75,0)</f>
        <v>0</v>
      </c>
    </row>
    <row r="13" spans="3:15" ht="16.5" customHeight="1">
      <c r="C13" s="42"/>
      <c r="D13" s="15">
        <v>3</v>
      </c>
      <c r="E13" s="16">
        <f>DGET(data,"Ref_hr3",CRITERIA)/$O$4</f>
        <v>587330.7</v>
      </c>
      <c r="F13" s="16">
        <f t="shared" si="0"/>
        <v>573404.6</v>
      </c>
      <c r="G13" s="16">
        <f>DGET(data,"Pctile50_hr3",CRITERIA)/$O$4</f>
        <v>13926.1</v>
      </c>
      <c r="H13" s="16">
        <f>DGET(data,"Temp_hr3",CRITERIA)</f>
        <v>68.65192</v>
      </c>
      <c r="I13" s="16">
        <f>DGET(data,"Pctile10_hr3",CRITERIA)/$O$4</f>
        <v>10674.64</v>
      </c>
      <c r="J13" s="16">
        <f>DGET(data,"Pctile30_hr3",CRITERIA)/$O$4</f>
        <v>12599.42</v>
      </c>
      <c r="K13" s="16">
        <f>DGET(data,"Pctile50_hr3",CRITERIA)/$O$4</f>
        <v>13926.1</v>
      </c>
      <c r="L13" s="16">
        <f>DGET(data,"Pctile70_hr3",CRITERIA)/$O$4</f>
        <v>15247.56</v>
      </c>
      <c r="M13" s="17">
        <f>DGET(data,"Pctile90_hr3",CRITERIA)/$O$4</f>
        <v>17146.4</v>
      </c>
      <c r="O13" s="37">
        <f t="shared" si="1"/>
        <v>0</v>
      </c>
    </row>
    <row r="14" spans="3:15" ht="16.5" customHeight="1">
      <c r="C14" s="43"/>
      <c r="D14" s="15">
        <v>4</v>
      </c>
      <c r="E14" s="16">
        <f>DGET(data,"Ref_hr4",CRITERIA)/$O$4</f>
        <v>574931.6</v>
      </c>
      <c r="F14" s="16">
        <f t="shared" si="0"/>
        <v>561299.49</v>
      </c>
      <c r="G14" s="16">
        <f>DGET(data,"Pctile50_hr4",CRITERIA)/$O$4</f>
        <v>13632.11</v>
      </c>
      <c r="H14" s="16">
        <f>DGET(data,"Temp_hr4",CRITERIA)</f>
        <v>68.00919</v>
      </c>
      <c r="I14" s="16">
        <f>DGET(data,"Pctile10_hr4",CRITERIA)/$O$4</f>
        <v>10449.29</v>
      </c>
      <c r="J14" s="16">
        <f>DGET(data,"Pctile30_hr4",CRITERIA)/$O$4</f>
        <v>12333.43</v>
      </c>
      <c r="K14" s="16">
        <f>DGET(data,"Pctile50_hr4",CRITERIA)/$O$4</f>
        <v>13632.11</v>
      </c>
      <c r="L14" s="16">
        <f>DGET(data,"Pctile70_hr4",CRITERIA)/$O$4</f>
        <v>14925.67</v>
      </c>
      <c r="M14" s="17">
        <f>DGET(data,"Pctile90_hr4",CRITERIA)/$O$4</f>
        <v>16784.43</v>
      </c>
      <c r="O14" s="37">
        <f t="shared" si="1"/>
        <v>0</v>
      </c>
    </row>
    <row r="15" spans="3:15" ht="16.5" customHeight="1">
      <c r="C15" s="43"/>
      <c r="D15" s="15">
        <v>5</v>
      </c>
      <c r="E15" s="16">
        <f>DGET(data,"Ref_hr5",CRITERIA)/$O$4</f>
        <v>575990.1</v>
      </c>
      <c r="F15" s="16">
        <f t="shared" si="0"/>
        <v>562332.89</v>
      </c>
      <c r="G15" s="16">
        <f>DGET(data,"Pctile50_hr5",CRITERIA)/$O$4</f>
        <v>13657.21</v>
      </c>
      <c r="H15" s="16">
        <f>DGET(data,"Temp_hr5",CRITERIA)</f>
        <v>66.81582</v>
      </c>
      <c r="I15" s="16">
        <f>DGET(data,"Pctile10_hr5",CRITERIA)/$O$4</f>
        <v>10468.52</v>
      </c>
      <c r="J15" s="16">
        <f>DGET(data,"Pctile30_hr5",CRITERIA)/$O$4</f>
        <v>12356.14</v>
      </c>
      <c r="K15" s="16">
        <f>DGET(data,"Pctile50_hr5",CRITERIA)/$O$4</f>
        <v>13657.21</v>
      </c>
      <c r="L15" s="16">
        <f>DGET(data,"Pctile70_hr5",CRITERIA)/$O$4</f>
        <v>14953.15</v>
      </c>
      <c r="M15" s="17">
        <f>DGET(data,"Pctile90_hr5",CRITERIA)/$O$4</f>
        <v>16815.33</v>
      </c>
      <c r="O15" s="37">
        <f t="shared" si="1"/>
        <v>0</v>
      </c>
    </row>
    <row r="16" spans="4:15" ht="16.5" customHeight="1">
      <c r="D16" s="15">
        <v>6</v>
      </c>
      <c r="E16" s="16">
        <f>DGET(data,"Ref_hr6",CRITERIA)/$O$4</f>
        <v>594790</v>
      </c>
      <c r="F16" s="16">
        <f t="shared" si="0"/>
        <v>580687.03</v>
      </c>
      <c r="G16" s="16">
        <f>DGET(data,"Pctile50_hr6",CRITERIA)/$O$4</f>
        <v>14102.97</v>
      </c>
      <c r="H16" s="16">
        <f>DGET(data,"Temp_hr6",CRITERIA)</f>
        <v>66.07697</v>
      </c>
      <c r="I16" s="16">
        <f>DGET(data,"Pctile10_hr6",CRITERIA)/$O$4</f>
        <v>10810.21</v>
      </c>
      <c r="J16" s="16">
        <f>DGET(data,"Pctile30_hr6",CRITERIA)/$O$4</f>
        <v>12759.44</v>
      </c>
      <c r="K16" s="16">
        <f>DGET(data,"Pctile50_hr6",CRITERIA)/$O$4</f>
        <v>14102.97</v>
      </c>
      <c r="L16" s="16">
        <f>DGET(data,"Pctile70_hr6",CRITERIA)/$O$4</f>
        <v>15441.21</v>
      </c>
      <c r="M16" s="17">
        <f>DGET(data,"Pctile90_hr6",CRITERIA)/$O$4</f>
        <v>17364.17</v>
      </c>
      <c r="O16" s="37">
        <f t="shared" si="1"/>
        <v>0</v>
      </c>
    </row>
    <row r="17" spans="3:15" ht="16.5" customHeight="1">
      <c r="C17" s="35"/>
      <c r="D17" s="15">
        <v>7</v>
      </c>
      <c r="E17" s="16">
        <f>DGET(data,"Ref_hr7",CRITERIA)/$O$4</f>
        <v>635495.1</v>
      </c>
      <c r="F17" s="16">
        <f t="shared" si="0"/>
        <v>620426.98</v>
      </c>
      <c r="G17" s="16">
        <f>DGET(data,"Pctile50_hr7",CRITERIA)/$O$4</f>
        <v>15068.12</v>
      </c>
      <c r="H17" s="16">
        <f>DGET(data,"Temp_hr7",CRITERIA)</f>
        <v>66.44187</v>
      </c>
      <c r="I17" s="16">
        <f>DGET(data,"Pctile10_hr7",CRITERIA)/$O$4</f>
        <v>11550.02</v>
      </c>
      <c r="J17" s="16">
        <f>DGET(data,"Pctile30_hr7",CRITERIA)/$O$4</f>
        <v>13632.64</v>
      </c>
      <c r="K17" s="16">
        <f>DGET(data,"Pctile50_hr7",CRITERIA)/$O$4</f>
        <v>15068.12</v>
      </c>
      <c r="L17" s="16">
        <f>DGET(data,"Pctile70_hr7",CRITERIA)/$O$4</f>
        <v>16497.95</v>
      </c>
      <c r="M17" s="17">
        <f>DGET(data,"Pctile90_hr7",CRITERIA)/$O$4</f>
        <v>18552.5</v>
      </c>
      <c r="O17" s="37">
        <f t="shared" si="1"/>
        <v>0</v>
      </c>
    </row>
    <row r="18" spans="1:15" ht="16.5" customHeight="1">
      <c r="A18" s="44"/>
      <c r="C18" s="38"/>
      <c r="D18" s="15">
        <v>8</v>
      </c>
      <c r="E18" s="16">
        <f>DGET(data,"Ref_hr8",CRITERIA)/$O$4</f>
        <v>661443.8</v>
      </c>
      <c r="F18" s="16">
        <f t="shared" si="0"/>
        <v>645760.42</v>
      </c>
      <c r="G18" s="16">
        <f>DGET(data,"Pctile50_hr8",CRITERIA)/$O$4</f>
        <v>15683.38</v>
      </c>
      <c r="H18" s="16">
        <f>DGET(data,"Temp_hr8",CRITERIA)</f>
        <v>69.91808</v>
      </c>
      <c r="I18" s="16">
        <f>DGET(data,"Pctile10_hr8",CRITERIA)/$O$4</f>
        <v>12021.63</v>
      </c>
      <c r="J18" s="16">
        <f>DGET(data,"Pctile30_hr8",CRITERIA)/$O$4</f>
        <v>14189.3</v>
      </c>
      <c r="K18" s="16">
        <f>DGET(data,"Pctile50_hr8",CRITERIA)/$O$4</f>
        <v>15683.38</v>
      </c>
      <c r="L18" s="16">
        <f>DGET(data,"Pctile70_hr8",CRITERIA)/$O$4</f>
        <v>17171.6</v>
      </c>
      <c r="M18" s="17">
        <f>DGET(data,"Pctile90_hr8",CRITERIA)/$O$4</f>
        <v>19310.04</v>
      </c>
      <c r="O18" s="37">
        <f t="shared" si="1"/>
        <v>0</v>
      </c>
    </row>
    <row r="19" spans="3:15" ht="16.5" customHeight="1">
      <c r="C19" s="38"/>
      <c r="D19" s="15">
        <v>9</v>
      </c>
      <c r="E19" s="16">
        <f>DGET(data,"Ref_hr9",CRITERIA)/$O$4</f>
        <v>676277.7</v>
      </c>
      <c r="F19" s="16">
        <f t="shared" si="0"/>
        <v>660242.59</v>
      </c>
      <c r="G19" s="16">
        <f>DGET(data,"Pctile50_hr9",CRITERIA)/$O$4</f>
        <v>16035.11</v>
      </c>
      <c r="H19" s="16">
        <f>DGET(data,"Temp_hr9",CRITERIA)</f>
        <v>75.85265</v>
      </c>
      <c r="I19" s="16">
        <f>DGET(data,"Pctile10_hr9",CRITERIA)/$O$4</f>
        <v>12291.23</v>
      </c>
      <c r="J19" s="16">
        <f>DGET(data,"Pctile30_hr9",CRITERIA)/$O$4</f>
        <v>14507.51</v>
      </c>
      <c r="K19" s="16">
        <f>DGET(data,"Pctile50_hr9",CRITERIA)/$O$4</f>
        <v>16035.11</v>
      </c>
      <c r="L19" s="16">
        <f>DGET(data,"Pctile70_hr9",CRITERIA)/$O$4</f>
        <v>17556.7</v>
      </c>
      <c r="M19" s="17">
        <f>DGET(data,"Pctile90_hr9",CRITERIA)/$O$4</f>
        <v>19743.1</v>
      </c>
      <c r="O19" s="37">
        <f t="shared" si="1"/>
        <v>0.852649999999997</v>
      </c>
    </row>
    <row r="20" spans="3:15" ht="16.5" customHeight="1">
      <c r="C20" s="38"/>
      <c r="D20" s="15">
        <v>10</v>
      </c>
      <c r="E20" s="16">
        <f>DGET(data,"Ref_hr10",CRITERIA)/$O$4</f>
        <v>692626.6</v>
      </c>
      <c r="F20" s="16">
        <f t="shared" si="0"/>
        <v>676203.84</v>
      </c>
      <c r="G20" s="16">
        <f>DGET(data,"Pctile50_hr10",CRITERIA)/$O$4</f>
        <v>16422.76</v>
      </c>
      <c r="H20" s="16">
        <f>DGET(data,"Temp_hr10",CRITERIA)</f>
        <v>81.69485</v>
      </c>
      <c r="I20" s="16">
        <f>DGET(data,"Pctile10_hr10",CRITERIA)/$O$4</f>
        <v>12588.37</v>
      </c>
      <c r="J20" s="16">
        <f>DGET(data,"Pctile30_hr10",CRITERIA)/$O$4</f>
        <v>14858.23</v>
      </c>
      <c r="K20" s="16">
        <f>DGET(data,"Pctile50_hr10",CRITERIA)/$O$4</f>
        <v>16422.76</v>
      </c>
      <c r="L20" s="16">
        <f>DGET(data,"Pctile70_hr10",CRITERIA)/$O$4</f>
        <v>17981.13</v>
      </c>
      <c r="M20" s="17">
        <f>DGET(data,"Pctile90_hr10",CRITERIA)/$O$4</f>
        <v>20220.39</v>
      </c>
      <c r="O20" s="37">
        <f t="shared" si="1"/>
        <v>6.694850000000002</v>
      </c>
    </row>
    <row r="21" spans="3:15" ht="16.5" customHeight="1">
      <c r="C21" s="38"/>
      <c r="D21" s="15">
        <v>11</v>
      </c>
      <c r="E21" s="16">
        <f>DGET(data,"Ref_hr11",CRITERIA)/$O$4</f>
        <v>708322.9</v>
      </c>
      <c r="F21" s="16">
        <f t="shared" si="0"/>
        <v>657421.6900000001</v>
      </c>
      <c r="G21" s="16">
        <f>DGET(data,"Pctile50_hr11",CRITERIA)/$O$4</f>
        <v>50901.21</v>
      </c>
      <c r="H21" s="16">
        <f>DGET(data,"Temp_hr11",CRITERIA)</f>
        <v>86.75405</v>
      </c>
      <c r="I21" s="16">
        <f>DGET(data,"Pctile10_hr11",CRITERIA)/$O$4</f>
        <v>40038.55</v>
      </c>
      <c r="J21" s="16">
        <f>DGET(data,"Pctile30_hr11",CRITERIA)/$O$4</f>
        <v>46492.75</v>
      </c>
      <c r="K21" s="16">
        <f>DGET(data,"Pctile50_hr11",CRITERIA)/$O$4</f>
        <v>50901.21</v>
      </c>
      <c r="L21" s="16">
        <f>DGET(data,"Pctile70_hr11",CRITERIA)/$O$4</f>
        <v>55260.18</v>
      </c>
      <c r="M21" s="17">
        <f>DGET(data,"Pctile90_hr11",CRITERIA)/$O$4</f>
        <v>61468.17</v>
      </c>
      <c r="O21" s="37">
        <f t="shared" si="1"/>
        <v>11.754050000000007</v>
      </c>
    </row>
    <row r="22" spans="3:17" ht="16.5" customHeight="1">
      <c r="C22" s="38"/>
      <c r="D22" s="15">
        <v>12</v>
      </c>
      <c r="E22" s="16">
        <f>DGET(data,"Ref_hr12",CRITERIA)/$O$4</f>
        <v>704482.4</v>
      </c>
      <c r="F22" s="16">
        <f t="shared" si="0"/>
        <v>570188.2</v>
      </c>
      <c r="G22" s="16">
        <f>DGET(data,"Pctile50_hr12",CRITERIA)/$O$4</f>
        <v>134294.2</v>
      </c>
      <c r="H22" s="16">
        <f>DGET(data,"Temp_hr12",CRITERIA)</f>
        <v>90.76615</v>
      </c>
      <c r="I22" s="16">
        <f>DGET(data,"Pctile10_hr12",CRITERIA)/$O$4</f>
        <v>126447.6</v>
      </c>
      <c r="J22" s="16">
        <f>DGET(data,"Pctile30_hr12",CRITERIA)/$O$4</f>
        <v>131104.9</v>
      </c>
      <c r="K22" s="16">
        <f>DGET(data,"Pctile50_hr12",CRITERIA)/$O$4</f>
        <v>134294.2</v>
      </c>
      <c r="L22" s="16">
        <f>DGET(data,"Pctile70_hr12",CRITERIA)/$O$4</f>
        <v>137454.2</v>
      </c>
      <c r="M22" s="17">
        <f>DGET(data,"Pctile90_hr12",CRITERIA)/$O$4</f>
        <v>141965.9</v>
      </c>
      <c r="N22" s="45"/>
      <c r="O22" s="37">
        <f t="shared" si="1"/>
        <v>15.766149999999996</v>
      </c>
      <c r="Q22" s="45"/>
    </row>
    <row r="23" spans="3:17" ht="16.5" customHeight="1">
      <c r="C23" s="38"/>
      <c r="D23" s="15">
        <v>13</v>
      </c>
      <c r="E23" s="16">
        <f>DGET(data,"Ref_hr13",CRITERIA)/$O$4</f>
        <v>685534.3</v>
      </c>
      <c r="F23" s="16">
        <f t="shared" si="0"/>
        <v>554852.1000000001</v>
      </c>
      <c r="G23" s="16">
        <f>DGET(data,"Pctile50_hr13",CRITERIA)/$O$4</f>
        <v>130682.2</v>
      </c>
      <c r="H23" s="16">
        <f>DGET(data,"Temp_hr13",CRITERIA)</f>
        <v>93.54372</v>
      </c>
      <c r="I23" s="16">
        <f>DGET(data,"Pctile10_hr13",CRITERIA)/$O$4</f>
        <v>123046.6</v>
      </c>
      <c r="J23" s="16">
        <f>DGET(data,"Pctile30_hr13",CRITERIA)/$O$4</f>
        <v>127578.7</v>
      </c>
      <c r="K23" s="16">
        <f>DGET(data,"Pctile50_hr13",CRITERIA)/$O$4</f>
        <v>130682.2</v>
      </c>
      <c r="L23" s="16">
        <f>DGET(data,"Pctile70_hr13",CRITERIA)/$O$4</f>
        <v>133757.2</v>
      </c>
      <c r="M23" s="17">
        <f>DGET(data,"Pctile90_hr13",CRITERIA)/$O$4</f>
        <v>138147.5</v>
      </c>
      <c r="N23" s="45"/>
      <c r="O23" s="37">
        <f t="shared" si="1"/>
        <v>18.543719999999993</v>
      </c>
      <c r="Q23" s="45"/>
    </row>
    <row r="24" spans="3:17" ht="16.5" customHeight="1">
      <c r="C24" s="38"/>
      <c r="D24" s="15">
        <v>14</v>
      </c>
      <c r="E24" s="16">
        <f>DGET(data,"Ref_hr14",CRITERIA)/$O$4</f>
        <v>688761</v>
      </c>
      <c r="F24" s="16">
        <f t="shared" si="0"/>
        <v>557463.7</v>
      </c>
      <c r="G24" s="16">
        <f>DGET(data,"Pctile50_hr14",CRITERIA)/$O$4</f>
        <v>131297.3</v>
      </c>
      <c r="H24" s="16">
        <f>DGET(data,"Temp_hr14",CRITERIA)</f>
        <v>95.31586</v>
      </c>
      <c r="I24" s="16">
        <f>DGET(data,"Pctile10_hr14",CRITERIA)/$O$4</f>
        <v>123625.8</v>
      </c>
      <c r="J24" s="16">
        <f>DGET(data,"Pctile30_hr14",CRITERIA)/$O$4</f>
        <v>128179.2</v>
      </c>
      <c r="K24" s="16">
        <f>DGET(data,"Pctile50_hr14",CRITERIA)/$O$4</f>
        <v>131297.3</v>
      </c>
      <c r="L24" s="16">
        <f>DGET(data,"Pctile70_hr14",CRITERIA)/$O$4</f>
        <v>134386.7</v>
      </c>
      <c r="M24" s="17">
        <f>DGET(data,"Pctile90_hr14",CRITERIA)/$O$4</f>
        <v>138797.8</v>
      </c>
      <c r="N24" s="45"/>
      <c r="O24" s="37">
        <f t="shared" si="1"/>
        <v>20.31586</v>
      </c>
      <c r="Q24" s="45"/>
    </row>
    <row r="25" spans="3:17" ht="16.5" customHeight="1">
      <c r="C25" s="38"/>
      <c r="D25" s="15">
        <v>15</v>
      </c>
      <c r="E25" s="16">
        <f>DGET(data,"Ref_hr15",CRITERIA)/$O$4</f>
        <v>685069.4</v>
      </c>
      <c r="F25" s="16">
        <f t="shared" si="0"/>
        <v>554475.9</v>
      </c>
      <c r="G25" s="16">
        <f>DGET(data,"Pctile50_hr15",CRITERIA)/$O$4</f>
        <v>130593.5</v>
      </c>
      <c r="H25" s="16">
        <f>DGET(data,"Temp_hr15",CRITERIA)</f>
        <v>96.30679</v>
      </c>
      <c r="I25" s="16">
        <f>DGET(data,"Pctile10_hr15",CRITERIA)/$O$4</f>
        <v>122963.2</v>
      </c>
      <c r="J25" s="16">
        <f>DGET(data,"Pctile30_hr15",CRITERIA)/$O$4</f>
        <v>127492.1</v>
      </c>
      <c r="K25" s="16">
        <f>DGET(data,"Pctile50_hr15",CRITERIA)/$O$4</f>
        <v>130593.5</v>
      </c>
      <c r="L25" s="16">
        <f>DGET(data,"Pctile70_hr15",CRITERIA)/$O$4</f>
        <v>133666.5</v>
      </c>
      <c r="M25" s="17">
        <f>DGET(data,"Pctile90_hr15",CRITERIA)/$O$4</f>
        <v>138053.8</v>
      </c>
      <c r="N25" s="45"/>
      <c r="O25" s="37">
        <f t="shared" si="1"/>
        <v>21.306790000000007</v>
      </c>
      <c r="Q25" s="45"/>
    </row>
    <row r="26" spans="3:17" ht="16.5" customHeight="1">
      <c r="C26" s="38"/>
      <c r="D26" s="15">
        <v>16</v>
      </c>
      <c r="E26" s="16">
        <f>DGET(data,"Ref_hr16",CRITERIA)/$O$4</f>
        <v>680663.4</v>
      </c>
      <c r="F26" s="16">
        <f t="shared" si="0"/>
        <v>550909.8</v>
      </c>
      <c r="G26" s="16">
        <f>DGET(data,"Pctile50_hr16",CRITERIA)/$O$4</f>
        <v>129753.6</v>
      </c>
      <c r="H26" s="16">
        <f>DGET(data,"Temp_hr16",CRITERIA)</f>
        <v>96.38192</v>
      </c>
      <c r="I26" s="16">
        <f>DGET(data,"Pctile10_hr16",CRITERIA)/$O$4</f>
        <v>122172.4</v>
      </c>
      <c r="J26" s="16">
        <f>DGET(data,"Pctile30_hr16",CRITERIA)/$O$4</f>
        <v>126672.2</v>
      </c>
      <c r="K26" s="16">
        <f>DGET(data,"Pctile50_hr16",CRITERIA)/$O$4</f>
        <v>129753.6</v>
      </c>
      <c r="L26" s="16">
        <f>DGET(data,"Pctile70_hr16",CRITERIA)/$O$4</f>
        <v>132806.8</v>
      </c>
      <c r="M26" s="17">
        <f>DGET(data,"Pctile90_hr16",CRITERIA)/$O$4</f>
        <v>137166</v>
      </c>
      <c r="N26" s="45"/>
      <c r="O26" s="37">
        <f t="shared" si="1"/>
        <v>21.381919999999994</v>
      </c>
      <c r="Q26" s="45"/>
    </row>
    <row r="27" spans="3:17" ht="16.5" customHeight="1">
      <c r="C27" s="38"/>
      <c r="D27" s="15">
        <v>17</v>
      </c>
      <c r="E27" s="16">
        <f>DGET(data,"Ref_hr17",CRITERIA)/$O$4</f>
        <v>675127.9</v>
      </c>
      <c r="F27" s="16">
        <f t="shared" si="0"/>
        <v>546429.5</v>
      </c>
      <c r="G27" s="16">
        <f>DGET(data,"Pctile50_hr17",CRITERIA)/$O$4</f>
        <v>128698.4</v>
      </c>
      <c r="H27" s="16">
        <f>DGET(data,"Temp_hr17",CRITERIA)</f>
        <v>95.40151</v>
      </c>
      <c r="I27" s="16">
        <f>DGET(data,"Pctile10_hr17",CRITERIA)/$O$4</f>
        <v>121178.8</v>
      </c>
      <c r="J27" s="16">
        <f>DGET(data,"Pctile30_hr17",CRITERIA)/$O$4</f>
        <v>125642</v>
      </c>
      <c r="K27" s="16">
        <f>DGET(data,"Pctile50_hr17",CRITERIA)/$O$4</f>
        <v>128698.4</v>
      </c>
      <c r="L27" s="16">
        <f>DGET(data,"Pctile70_hr17",CRITERIA)/$O$4</f>
        <v>131726.7</v>
      </c>
      <c r="M27" s="17">
        <f>DGET(data,"Pctile90_hr17",CRITERIA)/$O$4</f>
        <v>136050.4</v>
      </c>
      <c r="N27" s="45"/>
      <c r="O27" s="37">
        <f t="shared" si="1"/>
        <v>20.401510000000002</v>
      </c>
      <c r="Q27" s="45"/>
    </row>
    <row r="28" spans="3:17" ht="16.5" customHeight="1">
      <c r="C28" s="38"/>
      <c r="D28" s="15">
        <v>18</v>
      </c>
      <c r="E28" s="16">
        <f>DGET(data,"Ref_hr18",CRITERIA)/$O$4</f>
        <v>671595.4</v>
      </c>
      <c r="F28" s="16">
        <f t="shared" si="0"/>
        <v>543570.4</v>
      </c>
      <c r="G28" s="16">
        <f>DGET(data,"Pctile50_hr18",CRITERIA)/$O$4</f>
        <v>128025</v>
      </c>
      <c r="H28" s="16">
        <f>DGET(data,"Temp_hr18",CRITERIA)</f>
        <v>93.34763</v>
      </c>
      <c r="I28" s="16">
        <f>DGET(data,"Pctile10_hr18",CRITERIA)/$O$4</f>
        <v>120544.7</v>
      </c>
      <c r="J28" s="16">
        <f>DGET(data,"Pctile30_hr18",CRITERIA)/$O$4</f>
        <v>124984.6</v>
      </c>
      <c r="K28" s="16">
        <f>DGET(data,"Pctile50_hr18",CRITERIA)/$O$4</f>
        <v>128025</v>
      </c>
      <c r="L28" s="16">
        <f>DGET(data,"Pctile70_hr18",CRITERIA)/$O$4</f>
        <v>131037.5</v>
      </c>
      <c r="M28" s="17">
        <f>DGET(data,"Pctile90_hr18",CRITERIA)/$O$4</f>
        <v>135338.6</v>
      </c>
      <c r="N28" s="45"/>
      <c r="O28" s="37">
        <f t="shared" si="1"/>
        <v>18.347629999999995</v>
      </c>
      <c r="Q28" s="45"/>
    </row>
    <row r="29" spans="3:17" ht="16.5" customHeight="1">
      <c r="C29" s="38"/>
      <c r="D29" s="15">
        <v>19</v>
      </c>
      <c r="E29" s="16">
        <f>DGET(data,"Ref_hr19",CRITERIA)/$O$4</f>
        <v>692886.7</v>
      </c>
      <c r="F29" s="16">
        <f t="shared" si="0"/>
        <v>560803</v>
      </c>
      <c r="G29" s="16">
        <f>DGET(data,"Pctile50_hr19",CRITERIA)/$O$4</f>
        <v>132083.7</v>
      </c>
      <c r="H29" s="16">
        <f>DGET(data,"Temp_hr19",CRITERIA)</f>
        <v>90.19823</v>
      </c>
      <c r="I29" s="16">
        <f>DGET(data,"Pctile10_hr19",CRITERIA)/$O$4</f>
        <v>124366.3</v>
      </c>
      <c r="J29" s="16">
        <f>DGET(data,"Pctile30_hr19",CRITERIA)/$O$4</f>
        <v>128946.9</v>
      </c>
      <c r="K29" s="16">
        <f>DGET(data,"Pctile50_hr19",CRITERIA)/$O$4</f>
        <v>132083.7</v>
      </c>
      <c r="L29" s="16">
        <f>DGET(data,"Pctile70_hr19",CRITERIA)/$O$4</f>
        <v>135191.7</v>
      </c>
      <c r="M29" s="17">
        <f>DGET(data,"Pctile90_hr19",CRITERIA)/$O$4</f>
        <v>139629.2</v>
      </c>
      <c r="N29" s="45"/>
      <c r="O29" s="37">
        <f t="shared" si="1"/>
        <v>15.198229999999995</v>
      </c>
      <c r="Q29" s="45"/>
    </row>
    <row r="30" spans="3:15" ht="16.5" customHeight="1">
      <c r="C30" s="38"/>
      <c r="D30" s="15">
        <v>20</v>
      </c>
      <c r="E30" s="16">
        <f>DGET(data,"Ref_hr20",CRITERIA)/$O$4</f>
        <v>706625.3</v>
      </c>
      <c r="F30" s="16">
        <f t="shared" si="0"/>
        <v>655846.0800000001</v>
      </c>
      <c r="G30" s="16">
        <f>DGET(data,"Pctile50_hr20",CRITERIA)/$O$4</f>
        <v>50779.22</v>
      </c>
      <c r="H30" s="16">
        <f>DGET(data,"Temp_hr20",CRITERIA)</f>
        <v>86.20776</v>
      </c>
      <c r="I30" s="16">
        <f>DGET(data,"Pctile10_hr20",CRITERIA)/$O$4</f>
        <v>39942.6</v>
      </c>
      <c r="J30" s="16">
        <f>DGET(data,"Pctile30_hr20",CRITERIA)/$O$4</f>
        <v>46381.32</v>
      </c>
      <c r="K30" s="16">
        <f>DGET(data,"Pctile50_hr20",CRITERIA)/$O$4</f>
        <v>50779.22</v>
      </c>
      <c r="L30" s="16">
        <f>DGET(data,"Pctile70_hr20",CRITERIA)/$O$4</f>
        <v>55127.74</v>
      </c>
      <c r="M30" s="17">
        <f>DGET(data,"Pctile90_hr20",CRITERIA)/$O$4</f>
        <v>61320.85</v>
      </c>
      <c r="O30" s="37">
        <f t="shared" si="1"/>
        <v>11.207759999999993</v>
      </c>
    </row>
    <row r="31" spans="3:15" ht="16.5" customHeight="1">
      <c r="C31" s="38"/>
      <c r="D31" s="15">
        <v>21</v>
      </c>
      <c r="E31" s="16">
        <f>DGET(data,"Ref_hr21",CRITERIA)/$O$4</f>
        <v>709134.4</v>
      </c>
      <c r="F31" s="16">
        <f t="shared" si="0"/>
        <v>692320.23</v>
      </c>
      <c r="G31" s="16">
        <f>DGET(data,"Pctile50_hr21",CRITERIA)/$O$4</f>
        <v>16814.17</v>
      </c>
      <c r="H31" s="16">
        <f>DGET(data,"Temp_hr21",CRITERIA)</f>
        <v>82.06964</v>
      </c>
      <c r="I31" s="16">
        <f>DGET(data,"Pctile10_hr21",CRITERIA)/$O$4</f>
        <v>12888.4</v>
      </c>
      <c r="J31" s="16">
        <f>DGET(data,"Pctile30_hr21",CRITERIA)/$O$4</f>
        <v>15212.36</v>
      </c>
      <c r="K31" s="16">
        <f>DGET(data,"Pctile50_hr21",CRITERIA)/$O$4</f>
        <v>16814.17</v>
      </c>
      <c r="L31" s="16">
        <f>DGET(data,"Pctile70_hr21",CRITERIA)/$O$4</f>
        <v>18409.68</v>
      </c>
      <c r="M31" s="17">
        <f>DGET(data,"Pctile90_hr21",CRITERIA)/$O$4</f>
        <v>20702.31</v>
      </c>
      <c r="O31" s="37">
        <f t="shared" si="1"/>
        <v>7.069640000000007</v>
      </c>
    </row>
    <row r="32" spans="3:15" ht="16.5" customHeight="1">
      <c r="C32" s="38"/>
      <c r="D32" s="15">
        <v>22</v>
      </c>
      <c r="E32" s="16">
        <f>DGET(data,"Ref_hr22",CRITERIA)/$O$4</f>
        <v>694539.3</v>
      </c>
      <c r="F32" s="16">
        <f t="shared" si="0"/>
        <v>678071.1900000001</v>
      </c>
      <c r="G32" s="16">
        <f>DGET(data,"Pctile50_hr22",CRITERIA)/$O$4</f>
        <v>16468.11</v>
      </c>
      <c r="H32" s="16">
        <f>DGET(data,"Temp_hr22",CRITERIA)</f>
        <v>79.12606</v>
      </c>
      <c r="I32" s="16">
        <f>DGET(data,"Pctile10_hr22",CRITERIA)/$O$4</f>
        <v>12623.14</v>
      </c>
      <c r="J32" s="16">
        <f>DGET(data,"Pctile30_hr22",CRITERIA)/$O$4</f>
        <v>14899.26</v>
      </c>
      <c r="K32" s="16">
        <f>DGET(data,"Pctile50_hr22",CRITERIA)/$O$4</f>
        <v>16468.11</v>
      </c>
      <c r="L32" s="16">
        <f>DGET(data,"Pctile70_hr22",CRITERIA)/$O$4</f>
        <v>18030.78</v>
      </c>
      <c r="M32" s="17">
        <f>DGET(data,"Pctile90_hr22",CRITERIA)/$O$4</f>
        <v>20276.23</v>
      </c>
      <c r="O32" s="37">
        <f t="shared" si="1"/>
        <v>4.126059999999995</v>
      </c>
    </row>
    <row r="33" spans="3:15" ht="16.5" customHeight="1">
      <c r="C33" s="38"/>
      <c r="D33" s="15">
        <v>23</v>
      </c>
      <c r="E33" s="16">
        <f>DGET(data,"Ref_hr23",CRITERIA)/$O$4</f>
        <v>671124.7</v>
      </c>
      <c r="F33" s="16">
        <f t="shared" si="0"/>
        <v>655211.7699999999</v>
      </c>
      <c r="G33" s="16">
        <f>DGET(data,"Pctile50_hr23",CRITERIA)/$O$4</f>
        <v>15912.93</v>
      </c>
      <c r="H33" s="16">
        <f>DGET(data,"Temp_hr23",CRITERIA)</f>
        <v>76.67963</v>
      </c>
      <c r="I33" s="16">
        <f>DGET(data,"Pctile10_hr23",CRITERIA)/$O$4</f>
        <v>12197.58</v>
      </c>
      <c r="J33" s="16">
        <f>DGET(data,"Pctile30_hr23",CRITERIA)/$O$4</f>
        <v>14396.97</v>
      </c>
      <c r="K33" s="16">
        <f>DGET(data,"Pctile50_hr23",CRITERIA)/$O$4</f>
        <v>15912.93</v>
      </c>
      <c r="L33" s="16">
        <f>DGET(data,"Pctile70_hr23",CRITERIA)/$O$4</f>
        <v>17422.92</v>
      </c>
      <c r="M33" s="17">
        <f>DGET(data,"Pctile90_hr23",CRITERIA)/$O$4</f>
        <v>19592.67</v>
      </c>
      <c r="O33" s="37">
        <f t="shared" si="1"/>
        <v>1.679630000000003</v>
      </c>
    </row>
    <row r="34" spans="3:15" ht="16.5" customHeight="1" thickBot="1">
      <c r="C34" s="38"/>
      <c r="D34" s="18">
        <v>24</v>
      </c>
      <c r="E34" s="16">
        <f>DGET(data,"Ref_hr24",CRITERIA)/$O$4</f>
        <v>643487.9</v>
      </c>
      <c r="F34" s="16">
        <f t="shared" si="0"/>
        <v>628230.27</v>
      </c>
      <c r="G34" s="16">
        <f>DGET(data,"Pctile50_hr24",CRITERIA)/$O$4</f>
        <v>15257.63</v>
      </c>
      <c r="H34" s="16">
        <f>DGET(data,"Temp_hr24",CRITERIA)</f>
        <v>74.54234</v>
      </c>
      <c r="I34" s="16">
        <f>DGET(data,"Pctile10_hr24",CRITERIA)/$O$4</f>
        <v>11695.29</v>
      </c>
      <c r="J34" s="16">
        <f>DGET(data,"Pctile30_hr24",CRITERIA)/$O$4</f>
        <v>13804.11</v>
      </c>
      <c r="K34" s="16">
        <f>DGET(data,"Pctile50_hr24",CRITERIA)/$O$4</f>
        <v>15257.63</v>
      </c>
      <c r="L34" s="16">
        <f>DGET(data,"Pctile70_hr24",CRITERIA)/$O$4</f>
        <v>16705.45</v>
      </c>
      <c r="M34" s="17">
        <f>DGET(data,"Pctile90_hr24",CRITERIA)/$O$4</f>
        <v>18785.84</v>
      </c>
      <c r="O34" s="37">
        <f t="shared" si="1"/>
        <v>0</v>
      </c>
    </row>
    <row r="35" spans="3:15" ht="16.5" customHeight="1">
      <c r="C35" s="38"/>
      <c r="D35" s="19"/>
      <c r="E35" s="75" t="s">
        <v>230</v>
      </c>
      <c r="F35" s="75" t="s">
        <v>231</v>
      </c>
      <c r="G35" s="75" t="s">
        <v>236</v>
      </c>
      <c r="H35" s="77" t="s">
        <v>253</v>
      </c>
      <c r="I35" s="3"/>
      <c r="J35" s="4"/>
      <c r="K35" s="4"/>
      <c r="L35" s="4"/>
      <c r="M35" s="5"/>
      <c r="O35" s="37"/>
    </row>
    <row r="36" spans="3:15" ht="16.5" customHeight="1">
      <c r="C36" s="38"/>
      <c r="D36" s="19"/>
      <c r="E36" s="76"/>
      <c r="F36" s="76"/>
      <c r="G36" s="76"/>
      <c r="H36" s="78"/>
      <c r="I36" s="3"/>
      <c r="J36" s="4"/>
      <c r="K36" s="4"/>
      <c r="L36" s="4"/>
      <c r="M36" s="5"/>
      <c r="O36" s="37"/>
    </row>
    <row r="37" spans="3:13" ht="16.5" customHeight="1" thickBot="1">
      <c r="C37" s="38"/>
      <c r="D37" s="19"/>
      <c r="E37" s="76"/>
      <c r="F37" s="76"/>
      <c r="G37" s="76"/>
      <c r="H37" s="78"/>
      <c r="I37" s="6" t="s">
        <v>235</v>
      </c>
      <c r="J37" s="7"/>
      <c r="K37" s="7"/>
      <c r="L37" s="7"/>
      <c r="M37" s="8"/>
    </row>
    <row r="38" spans="3:13" ht="16.5" customHeight="1">
      <c r="C38" s="38"/>
      <c r="D38" s="19"/>
      <c r="E38" s="76"/>
      <c r="F38" s="76"/>
      <c r="G38" s="76"/>
      <c r="H38" s="78"/>
      <c r="I38" s="20" t="s">
        <v>18</v>
      </c>
      <c r="J38" s="20" t="s">
        <v>19</v>
      </c>
      <c r="K38" s="20" t="s">
        <v>20</v>
      </c>
      <c r="L38" s="20" t="s">
        <v>21</v>
      </c>
      <c r="M38" s="21" t="s">
        <v>22</v>
      </c>
    </row>
    <row r="39" spans="3:13" ht="16.5" customHeight="1" thickBot="1">
      <c r="C39" s="38"/>
      <c r="D39" s="22" t="s">
        <v>23</v>
      </c>
      <c r="E39" s="23">
        <f>SUM(E11:E34)</f>
        <v>15838745.400000002</v>
      </c>
      <c r="F39" s="24">
        <f>SUM(F11:F34)</f>
        <v>14479669.860000001</v>
      </c>
      <c r="G39" s="24">
        <f>SUM(G11:G34)</f>
        <v>1359075.5399999998</v>
      </c>
      <c r="H39" s="25">
        <f>SUM(O11:O34)</f>
        <v>194.64644999999993</v>
      </c>
      <c r="I39" s="24" t="s">
        <v>24</v>
      </c>
      <c r="J39" s="24" t="s">
        <v>24</v>
      </c>
      <c r="K39" s="24" t="s">
        <v>24</v>
      </c>
      <c r="L39" s="24" t="s">
        <v>24</v>
      </c>
      <c r="M39" s="26" t="s">
        <v>24</v>
      </c>
    </row>
    <row r="42" spans="5:9" ht="12.75">
      <c r="E42" s="46"/>
      <c r="F42" s="46"/>
      <c r="G42" s="46"/>
      <c r="I42" s="47"/>
    </row>
    <row r="43" ht="12.75">
      <c r="G43" s="46"/>
    </row>
  </sheetData>
  <mergeCells count="8">
    <mergeCell ref="E35:E38"/>
    <mergeCell ref="F35:F38"/>
    <mergeCell ref="G35:G38"/>
    <mergeCell ref="H35:H38"/>
    <mergeCell ref="E7:E10"/>
    <mergeCell ref="F7:F10"/>
    <mergeCell ref="G7:G10"/>
    <mergeCell ref="H7:H10"/>
  </mergeCells>
  <conditionalFormatting sqref="C4">
    <cfRule type="expression" priority="1" dxfId="0" stopIfTrue="1">
      <formula>#REF!&lt;&gt;""</formula>
    </cfRule>
  </conditionalFormatting>
  <dataValidations count="6">
    <dataValidation type="list" allowBlank="1" showInputMessage="1" showErrorMessage="1" sqref="B5">
      <formula1>lca_list</formula1>
    </dataValidation>
    <dataValidation type="list" allowBlank="1" showInputMessage="1" showErrorMessage="1" sqref="B6">
      <formula1>notice_list</formula1>
    </dataValidation>
    <dataValidation type="list" allowBlank="1" showInputMessage="1" showErrorMessage="1" sqref="B7">
      <formula1>evt_dates</formula1>
    </dataValidation>
    <dataValidation type="list" allowBlank="1" showInputMessage="1" showErrorMessage="1" sqref="B8">
      <formula1>fcst_year</formula1>
    </dataValidation>
    <dataValidation type="list" allowBlank="1" showInputMessage="1" showErrorMessage="1" sqref="B9">
      <formula1>weath_year</formula1>
    </dataValidation>
    <dataValidation type="list" allowBlank="1" showInputMessage="1" showErrorMessage="1" sqref="B4">
      <formula1>type_list</formula1>
    </dataValidation>
  </dataValidations>
  <printOptions/>
  <pageMargins left="0.75" right="0.75" top="1" bottom="1" header="0.5" footer="0.5"/>
  <pageSetup fitToHeight="1" fitToWidth="1" horizontalDpi="600" verticalDpi="600" orientation="landscape" scale="56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L70"/>
  <sheetViews>
    <sheetView workbookViewId="0" topLeftCell="A1">
      <selection activeCell="G8" sqref="G8"/>
    </sheetView>
  </sheetViews>
  <sheetFormatPr defaultColWidth="9.140625" defaultRowHeight="12.75"/>
  <cols>
    <col min="1" max="2" width="19.28125" style="55" customWidth="1"/>
    <col min="3" max="5" width="12.8515625" style="55" customWidth="1"/>
    <col min="6" max="6" width="9.140625" style="55" customWidth="1"/>
    <col min="7" max="12" width="20.7109375" style="55" customWidth="1"/>
    <col min="13" max="16384" width="9.140625" style="55" customWidth="1"/>
  </cols>
  <sheetData>
    <row r="3" spans="1:12" ht="15">
      <c r="A3" s="54" t="s">
        <v>242</v>
      </c>
      <c r="B3" s="54" t="s">
        <v>0</v>
      </c>
      <c r="C3" s="54" t="s">
        <v>1</v>
      </c>
      <c r="D3" s="54" t="s">
        <v>2</v>
      </c>
      <c r="E3" s="54" t="s">
        <v>228</v>
      </c>
      <c r="G3" s="1" t="s">
        <v>242</v>
      </c>
      <c r="H3" s="56" t="s">
        <v>247</v>
      </c>
      <c r="I3" s="36" t="s">
        <v>248</v>
      </c>
      <c r="J3" s="56" t="s">
        <v>249</v>
      </c>
      <c r="K3" s="57" t="s">
        <v>228</v>
      </c>
      <c r="L3" s="1" t="s">
        <v>237</v>
      </c>
    </row>
    <row r="4" spans="1:12" ht="15">
      <c r="A4" s="58" t="str">
        <f>lca</f>
        <v>All</v>
      </c>
      <c r="B4" s="58" t="str">
        <f>date</f>
        <v>Typical Event Day</v>
      </c>
      <c r="C4" s="59">
        <f>fcst</f>
        <v>2012</v>
      </c>
      <c r="D4" s="55" t="str">
        <f>weath</f>
        <v>1-in-2</v>
      </c>
      <c r="E4" s="55" t="str">
        <f>notice</f>
        <v>Day-Of</v>
      </c>
      <c r="G4" s="55" t="s">
        <v>243</v>
      </c>
      <c r="H4" s="55" t="s">
        <v>30</v>
      </c>
      <c r="I4" s="55">
        <v>2010</v>
      </c>
      <c r="J4" s="55" t="s">
        <v>7</v>
      </c>
      <c r="K4" s="60" t="s">
        <v>229</v>
      </c>
      <c r="L4" s="61" t="s">
        <v>9</v>
      </c>
    </row>
    <row r="5" spans="1:12" ht="15">
      <c r="A5" s="62"/>
      <c r="B5" s="62"/>
      <c r="C5" s="62"/>
      <c r="D5" s="62"/>
      <c r="E5" s="62"/>
      <c r="G5" s="55" t="s">
        <v>244</v>
      </c>
      <c r="H5" s="55" t="s">
        <v>31</v>
      </c>
      <c r="I5" s="55">
        <v>2011</v>
      </c>
      <c r="J5" s="55" t="s">
        <v>6</v>
      </c>
      <c r="K5" s="63" t="s">
        <v>239</v>
      </c>
      <c r="L5" s="64" t="s">
        <v>238</v>
      </c>
    </row>
    <row r="6" spans="1:9" ht="15">
      <c r="A6" s="65"/>
      <c r="B6" s="65"/>
      <c r="C6" s="66"/>
      <c r="D6" s="66"/>
      <c r="E6" s="60"/>
      <c r="G6" s="55" t="s">
        <v>245</v>
      </c>
      <c r="H6" s="55" t="s">
        <v>32</v>
      </c>
      <c r="I6" s="55">
        <v>2012</v>
      </c>
    </row>
    <row r="7" spans="1:8" ht="15">
      <c r="A7" s="62"/>
      <c r="B7" s="62"/>
      <c r="C7" s="62"/>
      <c r="D7" s="62"/>
      <c r="E7" s="62"/>
      <c r="G7" s="55" t="s">
        <v>246</v>
      </c>
      <c r="H7" s="55" t="s">
        <v>33</v>
      </c>
    </row>
    <row r="8" spans="1:8" ht="15">
      <c r="A8" s="65"/>
      <c r="B8" s="65"/>
      <c r="C8" s="66"/>
      <c r="D8" s="66"/>
      <c r="E8" s="60"/>
      <c r="H8" s="55" t="s">
        <v>34</v>
      </c>
    </row>
    <row r="9" spans="1:8" ht="15">
      <c r="A9" s="62"/>
      <c r="B9" s="62"/>
      <c r="C9" s="62"/>
      <c r="D9" s="62"/>
      <c r="E9" s="62"/>
      <c r="H9" s="55" t="s">
        <v>35</v>
      </c>
    </row>
    <row r="10" spans="1:8" ht="15">
      <c r="A10" s="65"/>
      <c r="B10" s="65"/>
      <c r="C10" s="66"/>
      <c r="D10" s="66"/>
      <c r="E10" s="60"/>
      <c r="H10" s="55" t="s">
        <v>8</v>
      </c>
    </row>
    <row r="11" spans="1:5" ht="15">
      <c r="A11" s="62"/>
      <c r="B11" s="62"/>
      <c r="C11" s="62"/>
      <c r="D11" s="62"/>
      <c r="E11" s="62"/>
    </row>
    <row r="12" spans="1:5" ht="15">
      <c r="A12" s="65"/>
      <c r="B12" s="65"/>
      <c r="C12" s="66"/>
      <c r="D12" s="66"/>
      <c r="E12" s="60"/>
    </row>
    <row r="13" spans="1:5" ht="15">
      <c r="A13" s="62"/>
      <c r="B13" s="62"/>
      <c r="C13" s="62"/>
      <c r="D13" s="62"/>
      <c r="E13" s="62"/>
    </row>
    <row r="14" spans="1:5" ht="15">
      <c r="A14" s="65"/>
      <c r="B14" s="65"/>
      <c r="C14" s="66"/>
      <c r="D14" s="66"/>
      <c r="E14" s="60"/>
    </row>
    <row r="15" spans="1:5" ht="15">
      <c r="A15" s="62"/>
      <c r="B15" s="62"/>
      <c r="C15" s="62"/>
      <c r="D15" s="62"/>
      <c r="E15" s="62"/>
    </row>
    <row r="16" spans="1:5" ht="15">
      <c r="A16" s="65"/>
      <c r="B16" s="65"/>
      <c r="C16" s="66"/>
      <c r="D16" s="66"/>
      <c r="E16" s="60"/>
    </row>
    <row r="17" spans="1:5" ht="15">
      <c r="A17" s="62"/>
      <c r="B17" s="62"/>
      <c r="C17" s="62"/>
      <c r="D17" s="62"/>
      <c r="E17" s="62"/>
    </row>
    <row r="18" spans="1:5" ht="15">
      <c r="A18" s="65"/>
      <c r="B18" s="65"/>
      <c r="C18" s="66"/>
      <c r="D18" s="66"/>
      <c r="E18" s="60"/>
    </row>
    <row r="19" spans="1:5" ht="15">
      <c r="A19" s="62"/>
      <c r="B19" s="62"/>
      <c r="C19" s="62"/>
      <c r="D19" s="62"/>
      <c r="E19" s="62"/>
    </row>
    <row r="20" spans="1:5" ht="15">
      <c r="A20" s="65"/>
      <c r="B20" s="65"/>
      <c r="C20" s="66"/>
      <c r="D20" s="66"/>
      <c r="E20" s="60"/>
    </row>
    <row r="21" spans="1:5" ht="15">
      <c r="A21" s="62"/>
      <c r="B21" s="62"/>
      <c r="C21" s="62"/>
      <c r="D21" s="62"/>
      <c r="E21" s="62"/>
    </row>
    <row r="22" spans="1:5" ht="15">
      <c r="A22" s="65"/>
      <c r="B22" s="65"/>
      <c r="C22" s="66"/>
      <c r="D22" s="66"/>
      <c r="E22" s="60"/>
    </row>
    <row r="23" spans="1:5" ht="15">
      <c r="A23" s="62"/>
      <c r="B23" s="62"/>
      <c r="C23" s="62"/>
      <c r="D23" s="62"/>
      <c r="E23" s="62"/>
    </row>
    <row r="24" spans="1:5" ht="15">
      <c r="A24" s="65"/>
      <c r="B24" s="65"/>
      <c r="C24" s="66"/>
      <c r="D24" s="66"/>
      <c r="E24" s="60"/>
    </row>
    <row r="25" spans="1:5" ht="15">
      <c r="A25" s="62"/>
      <c r="B25" s="62"/>
      <c r="C25" s="62"/>
      <c r="D25" s="62"/>
      <c r="E25" s="62"/>
    </row>
    <row r="26" spans="1:5" ht="15">
      <c r="A26" s="65"/>
      <c r="B26" s="65"/>
      <c r="C26" s="66"/>
      <c r="D26" s="66"/>
      <c r="E26" s="60"/>
    </row>
    <row r="27" spans="1:5" ht="15">
      <c r="A27" s="62"/>
      <c r="B27" s="62"/>
      <c r="C27" s="62"/>
      <c r="D27" s="62"/>
      <c r="E27" s="62"/>
    </row>
    <row r="28" spans="1:5" ht="15">
      <c r="A28" s="65"/>
      <c r="B28" s="65"/>
      <c r="C28" s="66"/>
      <c r="D28" s="66"/>
      <c r="E28" s="60"/>
    </row>
    <row r="29" spans="1:5" ht="15">
      <c r="A29" s="62"/>
      <c r="B29" s="62"/>
      <c r="C29" s="62"/>
      <c r="D29" s="62"/>
      <c r="E29" s="62"/>
    </row>
    <row r="30" spans="1:5" ht="15">
      <c r="A30" s="65"/>
      <c r="B30" s="65"/>
      <c r="C30" s="66"/>
      <c r="D30" s="66"/>
      <c r="E30" s="60"/>
    </row>
    <row r="31" spans="1:5" ht="15">
      <c r="A31" s="62"/>
      <c r="B31" s="62"/>
      <c r="C31" s="62"/>
      <c r="D31" s="62"/>
      <c r="E31" s="62"/>
    </row>
    <row r="32" spans="1:5" ht="15">
      <c r="A32" s="65"/>
      <c r="B32" s="65"/>
      <c r="C32" s="66"/>
      <c r="D32" s="66"/>
      <c r="E32" s="60"/>
    </row>
    <row r="33" spans="1:5" ht="15">
      <c r="A33" s="62"/>
      <c r="B33" s="62"/>
      <c r="C33" s="62"/>
      <c r="D33" s="62"/>
      <c r="E33" s="62"/>
    </row>
    <row r="34" spans="1:5" ht="15">
      <c r="A34" s="65"/>
      <c r="B34" s="65"/>
      <c r="C34" s="66"/>
      <c r="D34" s="66"/>
      <c r="E34" s="60"/>
    </row>
    <row r="35" spans="1:5" ht="15">
      <c r="A35" s="62"/>
      <c r="B35" s="62"/>
      <c r="C35" s="62"/>
      <c r="D35" s="62"/>
      <c r="E35" s="62"/>
    </row>
    <row r="36" spans="1:5" ht="15">
      <c r="A36" s="65"/>
      <c r="B36" s="65"/>
      <c r="C36" s="66"/>
      <c r="D36" s="66"/>
      <c r="E36" s="60"/>
    </row>
    <row r="37" spans="1:5" ht="15">
      <c r="A37" s="62"/>
      <c r="B37" s="62"/>
      <c r="C37" s="62"/>
      <c r="D37" s="62"/>
      <c r="E37" s="62"/>
    </row>
    <row r="38" spans="1:5" ht="15">
      <c r="A38" s="65"/>
      <c r="B38" s="65"/>
      <c r="C38" s="66"/>
      <c r="D38" s="66"/>
      <c r="E38" s="60"/>
    </row>
    <row r="39" spans="1:5" ht="15">
      <c r="A39" s="62"/>
      <c r="B39" s="62"/>
      <c r="C39" s="62"/>
      <c r="D39" s="62"/>
      <c r="E39" s="62"/>
    </row>
    <row r="40" spans="1:5" ht="15">
      <c r="A40" s="65"/>
      <c r="B40" s="65"/>
      <c r="C40" s="66"/>
      <c r="D40" s="66"/>
      <c r="E40" s="60"/>
    </row>
    <row r="41" spans="1:5" ht="15">
      <c r="A41" s="62"/>
      <c r="B41" s="62"/>
      <c r="C41" s="62"/>
      <c r="D41" s="62"/>
      <c r="E41" s="62"/>
    </row>
    <row r="42" spans="1:5" ht="15">
      <c r="A42" s="65"/>
      <c r="B42" s="65"/>
      <c r="C42" s="66"/>
      <c r="D42" s="66"/>
      <c r="E42" s="60"/>
    </row>
    <row r="43" spans="1:5" ht="15">
      <c r="A43" s="62"/>
      <c r="B43" s="62"/>
      <c r="C43" s="62"/>
      <c r="D43" s="62"/>
      <c r="E43" s="62"/>
    </row>
    <row r="44" spans="1:5" ht="15">
      <c r="A44" s="65"/>
      <c r="B44" s="65"/>
      <c r="C44" s="66"/>
      <c r="D44" s="66"/>
      <c r="E44" s="60"/>
    </row>
    <row r="45" spans="1:5" ht="15">
      <c r="A45" s="62"/>
      <c r="B45" s="62"/>
      <c r="C45" s="62"/>
      <c r="D45" s="62"/>
      <c r="E45" s="62"/>
    </row>
    <row r="46" spans="1:5" ht="15">
      <c r="A46" s="65"/>
      <c r="B46" s="65"/>
      <c r="C46" s="66"/>
      <c r="D46" s="66"/>
      <c r="E46" s="60"/>
    </row>
    <row r="47" spans="1:5" ht="15">
      <c r="A47" s="62"/>
      <c r="B47" s="62"/>
      <c r="C47" s="62"/>
      <c r="D47" s="62"/>
      <c r="E47" s="62"/>
    </row>
    <row r="48" spans="1:5" ht="15">
      <c r="A48" s="65"/>
      <c r="B48" s="65"/>
      <c r="C48" s="66"/>
      <c r="D48" s="66"/>
      <c r="E48" s="60"/>
    </row>
    <row r="49" spans="1:5" ht="15">
      <c r="A49" s="62"/>
      <c r="B49" s="62"/>
      <c r="C49" s="62"/>
      <c r="D49" s="62"/>
      <c r="E49" s="62"/>
    </row>
    <row r="50" spans="1:5" ht="15">
      <c r="A50" s="65"/>
      <c r="B50" s="65"/>
      <c r="C50" s="66"/>
      <c r="D50" s="66"/>
      <c r="E50" s="60"/>
    </row>
    <row r="51" spans="1:5" ht="15">
      <c r="A51" s="67"/>
      <c r="B51" s="67"/>
      <c r="C51" s="67"/>
      <c r="D51" s="67"/>
      <c r="E51" s="67"/>
    </row>
    <row r="52" spans="1:5" ht="15">
      <c r="A52" s="67"/>
      <c r="B52" s="67"/>
      <c r="C52" s="67"/>
      <c r="D52" s="67"/>
      <c r="E52" s="67"/>
    </row>
    <row r="53" spans="1:5" ht="15">
      <c r="A53" s="67"/>
      <c r="B53" s="67"/>
      <c r="C53" s="67"/>
      <c r="D53" s="67"/>
      <c r="E53" s="67"/>
    </row>
    <row r="54" spans="1:5" ht="15">
      <c r="A54" s="67"/>
      <c r="B54" s="67"/>
      <c r="C54" s="67"/>
      <c r="D54" s="67"/>
      <c r="E54" s="67"/>
    </row>
    <row r="55" spans="1:5" ht="15">
      <c r="A55" s="67"/>
      <c r="B55" s="67"/>
      <c r="C55" s="67"/>
      <c r="D55" s="67"/>
      <c r="E55" s="67"/>
    </row>
    <row r="56" spans="1:5" ht="15">
      <c r="A56" s="67"/>
      <c r="B56" s="67"/>
      <c r="C56" s="67"/>
      <c r="D56" s="67"/>
      <c r="E56" s="67"/>
    </row>
    <row r="57" spans="1:5" ht="15">
      <c r="A57" s="67"/>
      <c r="B57" s="67"/>
      <c r="C57" s="67"/>
      <c r="D57" s="67"/>
      <c r="E57" s="67"/>
    </row>
    <row r="58" spans="1:5" ht="15">
      <c r="A58" s="67"/>
      <c r="B58" s="67"/>
      <c r="C58" s="67"/>
      <c r="D58" s="67"/>
      <c r="E58" s="67"/>
    </row>
    <row r="59" spans="1:5" ht="15">
      <c r="A59" s="67"/>
      <c r="B59" s="67"/>
      <c r="C59" s="67"/>
      <c r="D59" s="67"/>
      <c r="E59" s="67"/>
    </row>
    <row r="60" spans="1:5" ht="15">
      <c r="A60" s="67"/>
      <c r="B60" s="67"/>
      <c r="C60" s="67"/>
      <c r="D60" s="67"/>
      <c r="E60" s="67"/>
    </row>
    <row r="61" spans="1:5" ht="15">
      <c r="A61" s="67"/>
      <c r="B61" s="67"/>
      <c r="C61" s="67"/>
      <c r="D61" s="67"/>
      <c r="E61" s="67"/>
    </row>
    <row r="62" spans="1:5" ht="15">
      <c r="A62" s="67"/>
      <c r="B62" s="67"/>
      <c r="C62" s="67"/>
      <c r="D62" s="67"/>
      <c r="E62" s="67"/>
    </row>
    <row r="63" spans="1:5" ht="15">
      <c r="A63" s="67"/>
      <c r="B63" s="67"/>
      <c r="C63" s="67"/>
      <c r="D63" s="67"/>
      <c r="E63" s="67"/>
    </row>
    <row r="64" spans="1:5" ht="15">
      <c r="A64" s="67"/>
      <c r="B64" s="67"/>
      <c r="C64" s="67"/>
      <c r="D64" s="67"/>
      <c r="E64" s="67"/>
    </row>
    <row r="65" spans="1:5" ht="15">
      <c r="A65" s="67"/>
      <c r="B65" s="67"/>
      <c r="C65" s="67"/>
      <c r="D65" s="67"/>
      <c r="E65" s="67"/>
    </row>
    <row r="66" spans="1:5" ht="15">
      <c r="A66" s="67"/>
      <c r="B66" s="67"/>
      <c r="C66" s="67"/>
      <c r="D66" s="67"/>
      <c r="E66" s="67"/>
    </row>
    <row r="67" spans="1:5" ht="15">
      <c r="A67" s="67"/>
      <c r="B67" s="67"/>
      <c r="C67" s="67"/>
      <c r="D67" s="67"/>
      <c r="E67" s="67"/>
    </row>
    <row r="68" spans="1:5" ht="15">
      <c r="A68" s="67"/>
      <c r="B68" s="67"/>
      <c r="C68" s="67"/>
      <c r="D68" s="67"/>
      <c r="E68" s="67"/>
    </row>
    <row r="69" spans="1:5" ht="15">
      <c r="A69" s="67"/>
      <c r="B69" s="67"/>
      <c r="C69" s="67"/>
      <c r="D69" s="67"/>
      <c r="E69" s="67"/>
    </row>
    <row r="70" spans="1:5" ht="15">
      <c r="A70" s="67"/>
      <c r="B70" s="67"/>
      <c r="C70" s="67"/>
      <c r="D70" s="67"/>
      <c r="E70" s="6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R221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20.7109375" style="69" customWidth="1"/>
    <col min="3" max="5" width="12.7109375" style="69" customWidth="1"/>
    <col min="6" max="200" width="10.7109375" style="69" customWidth="1"/>
    <col min="201" max="16384" width="9.140625" style="69" customWidth="1"/>
  </cols>
  <sheetData>
    <row r="1" spans="1:200" ht="12.75">
      <c r="A1" s="68" t="s">
        <v>242</v>
      </c>
      <c r="B1" s="68" t="s">
        <v>0</v>
      </c>
      <c r="C1" s="69" t="s">
        <v>1</v>
      </c>
      <c r="D1" s="69" t="s">
        <v>2</v>
      </c>
      <c r="E1" s="68" t="s">
        <v>228</v>
      </c>
      <c r="F1" s="70" t="s">
        <v>3</v>
      </c>
      <c r="G1" s="70" t="s">
        <v>4</v>
      </c>
      <c r="H1" s="70" t="s">
        <v>5</v>
      </c>
      <c r="I1" s="70" t="s">
        <v>36</v>
      </c>
      <c r="J1" s="70" t="s">
        <v>37</v>
      </c>
      <c r="K1" s="70" t="s">
        <v>38</v>
      </c>
      <c r="L1" s="70" t="s">
        <v>39</v>
      </c>
      <c r="M1" s="70" t="s">
        <v>40</v>
      </c>
      <c r="N1" s="70" t="s">
        <v>41</v>
      </c>
      <c r="O1" s="70" t="s">
        <v>42</v>
      </c>
      <c r="P1" s="70" t="s">
        <v>43</v>
      </c>
      <c r="Q1" s="70" t="s">
        <v>44</v>
      </c>
      <c r="R1" s="70" t="s">
        <v>45</v>
      </c>
      <c r="S1" s="70" t="s">
        <v>46</v>
      </c>
      <c r="T1" s="70" t="s">
        <v>47</v>
      </c>
      <c r="U1" s="70" t="s">
        <v>48</v>
      </c>
      <c r="V1" s="70" t="s">
        <v>49</v>
      </c>
      <c r="W1" s="70" t="s">
        <v>50</v>
      </c>
      <c r="X1" s="70" t="s">
        <v>51</v>
      </c>
      <c r="Y1" s="70" t="s">
        <v>52</v>
      </c>
      <c r="Z1" s="70" t="s">
        <v>53</v>
      </c>
      <c r="AA1" s="70" t="s">
        <v>54</v>
      </c>
      <c r="AB1" s="70" t="s">
        <v>55</v>
      </c>
      <c r="AC1" s="70" t="s">
        <v>56</v>
      </c>
      <c r="AD1" s="70" t="s">
        <v>57</v>
      </c>
      <c r="AE1" s="70" t="s">
        <v>58</v>
      </c>
      <c r="AF1" s="70" t="s">
        <v>59</v>
      </c>
      <c r="AG1" s="70" t="s">
        <v>60</v>
      </c>
      <c r="AH1" s="70" t="s">
        <v>61</v>
      </c>
      <c r="AI1" s="70" t="s">
        <v>62</v>
      </c>
      <c r="AJ1" s="70" t="s">
        <v>63</v>
      </c>
      <c r="AK1" s="70" t="s">
        <v>64</v>
      </c>
      <c r="AL1" s="70" t="s">
        <v>65</v>
      </c>
      <c r="AM1" s="70" t="s">
        <v>66</v>
      </c>
      <c r="AN1" s="70" t="s">
        <v>67</v>
      </c>
      <c r="AO1" s="70" t="s">
        <v>68</v>
      </c>
      <c r="AP1" s="70" t="s">
        <v>69</v>
      </c>
      <c r="AQ1" s="70" t="s">
        <v>70</v>
      </c>
      <c r="AR1" s="70" t="s">
        <v>71</v>
      </c>
      <c r="AS1" s="70" t="s">
        <v>72</v>
      </c>
      <c r="AT1" s="70" t="s">
        <v>73</v>
      </c>
      <c r="AU1" s="70" t="s">
        <v>74</v>
      </c>
      <c r="AV1" s="70" t="s">
        <v>75</v>
      </c>
      <c r="AW1" s="70" t="s">
        <v>76</v>
      </c>
      <c r="AX1" s="70" t="s">
        <v>77</v>
      </c>
      <c r="AY1" s="70" t="s">
        <v>78</v>
      </c>
      <c r="AZ1" s="70" t="s">
        <v>79</v>
      </c>
      <c r="BA1" s="70" t="s">
        <v>80</v>
      </c>
      <c r="BB1" s="70" t="s">
        <v>81</v>
      </c>
      <c r="BC1" s="70" t="s">
        <v>82</v>
      </c>
      <c r="BD1" s="70" t="s">
        <v>83</v>
      </c>
      <c r="BE1" s="70" t="s">
        <v>84</v>
      </c>
      <c r="BF1" s="70" t="s">
        <v>85</v>
      </c>
      <c r="BG1" s="70" t="s">
        <v>86</v>
      </c>
      <c r="BH1" s="70" t="s">
        <v>87</v>
      </c>
      <c r="BI1" s="70" t="s">
        <v>88</v>
      </c>
      <c r="BJ1" s="70" t="s">
        <v>89</v>
      </c>
      <c r="BK1" s="70" t="s">
        <v>90</v>
      </c>
      <c r="BL1" s="70" t="s">
        <v>91</v>
      </c>
      <c r="BM1" s="70" t="s">
        <v>92</v>
      </c>
      <c r="BN1" s="70" t="s">
        <v>93</v>
      </c>
      <c r="BO1" s="70" t="s">
        <v>94</v>
      </c>
      <c r="BP1" s="70" t="s">
        <v>95</v>
      </c>
      <c r="BQ1" s="70" t="s">
        <v>96</v>
      </c>
      <c r="BR1" s="70" t="s">
        <v>97</v>
      </c>
      <c r="BS1" s="70" t="s">
        <v>98</v>
      </c>
      <c r="BT1" s="70" t="s">
        <v>99</v>
      </c>
      <c r="BU1" s="70" t="s">
        <v>100</v>
      </c>
      <c r="BV1" s="70" t="s">
        <v>101</v>
      </c>
      <c r="BW1" s="70" t="s">
        <v>102</v>
      </c>
      <c r="BX1" s="70" t="s">
        <v>103</v>
      </c>
      <c r="BY1" s="70" t="s">
        <v>104</v>
      </c>
      <c r="BZ1" s="70" t="s">
        <v>105</v>
      </c>
      <c r="CA1" s="70" t="s">
        <v>106</v>
      </c>
      <c r="CB1" s="70" t="s">
        <v>107</v>
      </c>
      <c r="CC1" s="70" t="s">
        <v>108</v>
      </c>
      <c r="CD1" s="70" t="s">
        <v>109</v>
      </c>
      <c r="CE1" s="70" t="s">
        <v>110</v>
      </c>
      <c r="CF1" s="70" t="s">
        <v>111</v>
      </c>
      <c r="CG1" s="70" t="s">
        <v>112</v>
      </c>
      <c r="CH1" s="70" t="s">
        <v>113</v>
      </c>
      <c r="CI1" s="70" t="s">
        <v>114</v>
      </c>
      <c r="CJ1" s="70" t="s">
        <v>115</v>
      </c>
      <c r="CK1" s="70" t="s">
        <v>116</v>
      </c>
      <c r="CL1" s="70" t="s">
        <v>117</v>
      </c>
      <c r="CM1" s="70" t="s">
        <v>118</v>
      </c>
      <c r="CN1" s="70" t="s">
        <v>119</v>
      </c>
      <c r="CO1" s="70" t="s">
        <v>120</v>
      </c>
      <c r="CP1" s="70" t="s">
        <v>121</v>
      </c>
      <c r="CQ1" s="70" t="s">
        <v>122</v>
      </c>
      <c r="CR1" s="70" t="s">
        <v>123</v>
      </c>
      <c r="CS1" s="70" t="s">
        <v>124</v>
      </c>
      <c r="CT1" s="70" t="s">
        <v>125</v>
      </c>
      <c r="CU1" s="70" t="s">
        <v>126</v>
      </c>
      <c r="CV1" s="70" t="s">
        <v>127</v>
      </c>
      <c r="CW1" s="70" t="s">
        <v>128</v>
      </c>
      <c r="CX1" s="70" t="s">
        <v>129</v>
      </c>
      <c r="CY1" s="70" t="s">
        <v>130</v>
      </c>
      <c r="CZ1" s="70" t="s">
        <v>131</v>
      </c>
      <c r="DA1" s="70" t="s">
        <v>132</v>
      </c>
      <c r="DB1" s="70" t="s">
        <v>133</v>
      </c>
      <c r="DC1" s="70" t="s">
        <v>134</v>
      </c>
      <c r="DD1" s="70" t="s">
        <v>135</v>
      </c>
      <c r="DE1" s="70" t="s">
        <v>136</v>
      </c>
      <c r="DF1" s="70" t="s">
        <v>137</v>
      </c>
      <c r="DG1" s="70" t="s">
        <v>138</v>
      </c>
      <c r="DH1" s="70" t="s">
        <v>139</v>
      </c>
      <c r="DI1" s="70" t="s">
        <v>140</v>
      </c>
      <c r="DJ1" s="70" t="s">
        <v>141</v>
      </c>
      <c r="DK1" s="70" t="s">
        <v>142</v>
      </c>
      <c r="DL1" s="70" t="s">
        <v>143</v>
      </c>
      <c r="DM1" s="70" t="s">
        <v>144</v>
      </c>
      <c r="DN1" s="70" t="s">
        <v>145</v>
      </c>
      <c r="DO1" s="70" t="s">
        <v>146</v>
      </c>
      <c r="DP1" s="70" t="s">
        <v>147</v>
      </c>
      <c r="DQ1" s="70" t="s">
        <v>148</v>
      </c>
      <c r="DR1" s="70" t="s">
        <v>149</v>
      </c>
      <c r="DS1" s="70" t="s">
        <v>150</v>
      </c>
      <c r="DT1" s="70" t="s">
        <v>151</v>
      </c>
      <c r="DU1" s="70" t="s">
        <v>152</v>
      </c>
      <c r="DV1" s="70" t="s">
        <v>153</v>
      </c>
      <c r="DW1" s="70" t="s">
        <v>154</v>
      </c>
      <c r="DX1" s="70" t="s">
        <v>155</v>
      </c>
      <c r="DY1" s="70" t="s">
        <v>156</v>
      </c>
      <c r="DZ1" s="70" t="s">
        <v>157</v>
      </c>
      <c r="EA1" s="70" t="s">
        <v>158</v>
      </c>
      <c r="EB1" s="70" t="s">
        <v>159</v>
      </c>
      <c r="EC1" s="70" t="s">
        <v>160</v>
      </c>
      <c r="ED1" s="70" t="s">
        <v>161</v>
      </c>
      <c r="EE1" s="70" t="s">
        <v>162</v>
      </c>
      <c r="EF1" s="70" t="s">
        <v>163</v>
      </c>
      <c r="EG1" s="70" t="s">
        <v>164</v>
      </c>
      <c r="EH1" s="70" t="s">
        <v>165</v>
      </c>
      <c r="EI1" s="70" t="s">
        <v>166</v>
      </c>
      <c r="EJ1" s="70" t="s">
        <v>167</v>
      </c>
      <c r="EK1" s="70" t="s">
        <v>168</v>
      </c>
      <c r="EL1" s="70" t="s">
        <v>169</v>
      </c>
      <c r="EM1" s="70" t="s">
        <v>170</v>
      </c>
      <c r="EN1" s="70" t="s">
        <v>171</v>
      </c>
      <c r="EO1" s="70" t="s">
        <v>172</v>
      </c>
      <c r="EP1" s="70" t="s">
        <v>173</v>
      </c>
      <c r="EQ1" s="70" t="s">
        <v>174</v>
      </c>
      <c r="ER1" s="70" t="s">
        <v>175</v>
      </c>
      <c r="ES1" s="70" t="s">
        <v>176</v>
      </c>
      <c r="ET1" s="70" t="s">
        <v>177</v>
      </c>
      <c r="EU1" s="70" t="s">
        <v>178</v>
      </c>
      <c r="EV1" s="70" t="s">
        <v>179</v>
      </c>
      <c r="EW1" s="70" t="s">
        <v>180</v>
      </c>
      <c r="EX1" s="70" t="s">
        <v>181</v>
      </c>
      <c r="EY1" s="70" t="s">
        <v>182</v>
      </c>
      <c r="EZ1" s="70" t="s">
        <v>183</v>
      </c>
      <c r="FA1" s="70" t="s">
        <v>184</v>
      </c>
      <c r="FB1" s="70" t="s">
        <v>185</v>
      </c>
      <c r="FC1" s="70" t="s">
        <v>186</v>
      </c>
      <c r="FD1" s="70" t="s">
        <v>187</v>
      </c>
      <c r="FE1" s="70" t="s">
        <v>188</v>
      </c>
      <c r="FF1" s="70" t="s">
        <v>189</v>
      </c>
      <c r="FG1" s="70" t="s">
        <v>190</v>
      </c>
      <c r="FH1" s="70" t="s">
        <v>191</v>
      </c>
      <c r="FI1" s="70" t="s">
        <v>192</v>
      </c>
      <c r="FJ1" s="70" t="s">
        <v>193</v>
      </c>
      <c r="FK1" s="70" t="s">
        <v>194</v>
      </c>
      <c r="FL1" s="70" t="s">
        <v>195</v>
      </c>
      <c r="FM1" s="70" t="s">
        <v>196</v>
      </c>
      <c r="FN1" s="70" t="s">
        <v>197</v>
      </c>
      <c r="FO1" s="70" t="s">
        <v>198</v>
      </c>
      <c r="FP1" s="70" t="s">
        <v>199</v>
      </c>
      <c r="FQ1" s="70" t="s">
        <v>200</v>
      </c>
      <c r="FR1" s="70" t="s">
        <v>201</v>
      </c>
      <c r="FS1" s="70" t="s">
        <v>202</v>
      </c>
      <c r="FT1" s="70" t="s">
        <v>203</v>
      </c>
      <c r="FU1" s="70" t="s">
        <v>204</v>
      </c>
      <c r="FV1" s="70" t="s">
        <v>205</v>
      </c>
      <c r="FW1" s="70" t="s">
        <v>206</v>
      </c>
      <c r="FX1" s="70" t="s">
        <v>207</v>
      </c>
      <c r="FY1" s="70" t="s">
        <v>208</v>
      </c>
      <c r="FZ1" s="70" t="s">
        <v>209</v>
      </c>
      <c r="GA1" s="70" t="s">
        <v>210</v>
      </c>
      <c r="GB1" s="70" t="s">
        <v>211</v>
      </c>
      <c r="GC1" s="70" t="s">
        <v>212</v>
      </c>
      <c r="GD1" s="70" t="s">
        <v>213</v>
      </c>
      <c r="GE1" s="70" t="s">
        <v>214</v>
      </c>
      <c r="GF1" s="70" t="s">
        <v>215</v>
      </c>
      <c r="GG1" s="70" t="s">
        <v>216</v>
      </c>
      <c r="GH1" s="70" t="s">
        <v>217</v>
      </c>
      <c r="GI1" s="70" t="s">
        <v>218</v>
      </c>
      <c r="GJ1" s="70" t="s">
        <v>219</v>
      </c>
      <c r="GK1" s="70" t="s">
        <v>220</v>
      </c>
      <c r="GL1" s="70" t="s">
        <v>221</v>
      </c>
      <c r="GM1" s="70" t="s">
        <v>222</v>
      </c>
      <c r="GN1" s="70" t="s">
        <v>223</v>
      </c>
      <c r="GO1" s="70" t="s">
        <v>224</v>
      </c>
      <c r="GP1" s="70" t="s">
        <v>225</v>
      </c>
      <c r="GQ1" s="70" t="s">
        <v>226</v>
      </c>
      <c r="GR1" s="70" t="s">
        <v>227</v>
      </c>
    </row>
    <row r="2" spans="1:200" ht="12.75">
      <c r="A2" s="69" t="s">
        <v>243</v>
      </c>
      <c r="B2" s="69" t="s">
        <v>30</v>
      </c>
      <c r="C2" s="69">
        <v>2010</v>
      </c>
      <c r="D2" s="69" t="s">
        <v>6</v>
      </c>
      <c r="E2" s="69" t="s">
        <v>239</v>
      </c>
      <c r="F2" s="71">
        <v>128</v>
      </c>
      <c r="G2" s="71">
        <v>128</v>
      </c>
      <c r="H2" s="71">
        <v>128</v>
      </c>
      <c r="I2" s="71">
        <v>12937.49</v>
      </c>
      <c r="J2" s="71">
        <v>12445.5</v>
      </c>
      <c r="K2" s="71">
        <v>12056.85</v>
      </c>
      <c r="L2" s="71">
        <v>11853.03</v>
      </c>
      <c r="M2" s="71">
        <v>12073.27</v>
      </c>
      <c r="N2" s="71">
        <v>12701.39</v>
      </c>
      <c r="O2" s="71">
        <v>15155.84</v>
      </c>
      <c r="P2" s="71">
        <v>17889.15</v>
      </c>
      <c r="Q2" s="71">
        <v>21013.66</v>
      </c>
      <c r="R2" s="71">
        <v>24171.3</v>
      </c>
      <c r="S2" s="71">
        <v>31192.75</v>
      </c>
      <c r="T2" s="71">
        <v>32430.07</v>
      </c>
      <c r="U2" s="71">
        <v>32347</v>
      </c>
      <c r="V2" s="71">
        <v>32821.19</v>
      </c>
      <c r="W2" s="71">
        <v>33154.56</v>
      </c>
      <c r="X2" s="71">
        <v>33237.88</v>
      </c>
      <c r="Y2" s="71">
        <v>33215.86</v>
      </c>
      <c r="Z2" s="71">
        <v>33688.46</v>
      </c>
      <c r="AA2" s="71">
        <v>33823.42</v>
      </c>
      <c r="AB2" s="71">
        <v>33579.71</v>
      </c>
      <c r="AC2" s="71">
        <v>30847.45</v>
      </c>
      <c r="AD2" s="71">
        <v>20654.85</v>
      </c>
      <c r="AE2" s="71">
        <v>15775.56</v>
      </c>
      <c r="AF2" s="71">
        <v>14112.84</v>
      </c>
      <c r="AG2" s="71">
        <v>13211.84</v>
      </c>
      <c r="AH2" s="71">
        <v>12709.42</v>
      </c>
      <c r="AI2" s="71">
        <v>12312.53</v>
      </c>
      <c r="AJ2" s="71">
        <v>12104.39</v>
      </c>
      <c r="AK2" s="71">
        <v>12329.3</v>
      </c>
      <c r="AL2" s="71">
        <v>12970.74</v>
      </c>
      <c r="AM2" s="71">
        <v>15477.24</v>
      </c>
      <c r="AN2" s="71">
        <v>18268.51</v>
      </c>
      <c r="AO2" s="71">
        <v>21459.28</v>
      </c>
      <c r="AP2" s="71">
        <v>24683.88</v>
      </c>
      <c r="AQ2" s="71">
        <v>31456.99</v>
      </c>
      <c r="AR2" s="71">
        <v>30388.66</v>
      </c>
      <c r="AS2" s="71">
        <v>30310.83</v>
      </c>
      <c r="AT2" s="71">
        <v>30755.16</v>
      </c>
      <c r="AU2" s="71">
        <v>31067.55</v>
      </c>
      <c r="AV2" s="71">
        <v>31145.63</v>
      </c>
      <c r="AW2" s="71">
        <v>31125</v>
      </c>
      <c r="AX2" s="71">
        <v>31567.84</v>
      </c>
      <c r="AY2" s="71">
        <v>31694.31</v>
      </c>
      <c r="AZ2" s="71">
        <v>33864.17</v>
      </c>
      <c r="BA2" s="71">
        <v>31501.61</v>
      </c>
      <c r="BB2" s="71">
        <v>21092.86</v>
      </c>
      <c r="BC2" s="71">
        <v>16110.1</v>
      </c>
      <c r="BD2" s="71">
        <v>14412.12</v>
      </c>
      <c r="BE2" s="71">
        <v>-401.7424</v>
      </c>
      <c r="BF2" s="71">
        <v>-386.4648</v>
      </c>
      <c r="BG2" s="71">
        <v>-374.3964</v>
      </c>
      <c r="BH2" s="71">
        <v>-368.0673</v>
      </c>
      <c r="BI2" s="71">
        <v>-374.9063</v>
      </c>
      <c r="BJ2" s="71">
        <v>-394.411</v>
      </c>
      <c r="BK2" s="71">
        <v>-470.628</v>
      </c>
      <c r="BL2" s="71">
        <v>-555.5045</v>
      </c>
      <c r="BM2" s="71">
        <v>-652.5283</v>
      </c>
      <c r="BN2" s="71">
        <v>-750.5813</v>
      </c>
      <c r="BO2" s="71">
        <v>-839.5197</v>
      </c>
      <c r="BP2" s="71">
        <v>1651.903</v>
      </c>
      <c r="BQ2" s="71">
        <v>1647.672</v>
      </c>
      <c r="BR2" s="71">
        <v>1671.826</v>
      </c>
      <c r="BS2" s="71">
        <v>1688.807</v>
      </c>
      <c r="BT2" s="71">
        <v>1693.051</v>
      </c>
      <c r="BU2" s="71">
        <v>1691.93</v>
      </c>
      <c r="BV2" s="71">
        <v>1716.002</v>
      </c>
      <c r="BW2" s="71">
        <v>1722.877</v>
      </c>
      <c r="BX2" s="71">
        <v>-903.7622</v>
      </c>
      <c r="BY2" s="71">
        <v>-957.8931</v>
      </c>
      <c r="BZ2" s="71">
        <v>-641.3865</v>
      </c>
      <c r="CA2" s="71">
        <v>-489.8719</v>
      </c>
      <c r="CB2" s="71">
        <v>-438.2402</v>
      </c>
      <c r="CC2" s="71">
        <v>-326.1852</v>
      </c>
      <c r="CD2" s="71">
        <v>-313.7809</v>
      </c>
      <c r="CE2" s="71">
        <v>-303.9823</v>
      </c>
      <c r="CF2" s="71">
        <v>-298.8435</v>
      </c>
      <c r="CG2" s="71">
        <v>-304.3963</v>
      </c>
      <c r="CH2" s="71">
        <v>-320.2326</v>
      </c>
      <c r="CI2" s="71">
        <v>-382.1152</v>
      </c>
      <c r="CJ2" s="71">
        <v>-451.0287</v>
      </c>
      <c r="CK2" s="71">
        <v>-529.8049</v>
      </c>
      <c r="CL2" s="71">
        <v>-609.4167</v>
      </c>
      <c r="CM2" s="71">
        <v>-497.1243</v>
      </c>
      <c r="CN2" s="71">
        <v>1883.221</v>
      </c>
      <c r="CO2" s="71">
        <v>1878.397</v>
      </c>
      <c r="CP2" s="71">
        <v>1905.934</v>
      </c>
      <c r="CQ2" s="71">
        <v>1925.293</v>
      </c>
      <c r="CR2" s="71">
        <v>1930.131</v>
      </c>
      <c r="CS2" s="71">
        <v>1928.853</v>
      </c>
      <c r="CT2" s="71">
        <v>1956.296</v>
      </c>
      <c r="CU2" s="71">
        <v>1964.133</v>
      </c>
      <c r="CV2" s="71">
        <v>-535.1658</v>
      </c>
      <c r="CW2" s="71">
        <v>-777.7385</v>
      </c>
      <c r="CX2" s="71">
        <v>-520.7586</v>
      </c>
      <c r="CY2" s="71">
        <v>-397.7398</v>
      </c>
      <c r="CZ2" s="71">
        <v>-355.8187</v>
      </c>
      <c r="DA2" s="71">
        <v>-274.3543</v>
      </c>
      <c r="DB2" s="71">
        <v>-263.9211</v>
      </c>
      <c r="DC2" s="71">
        <v>-255.6794</v>
      </c>
      <c r="DD2" s="71">
        <v>-251.3572</v>
      </c>
      <c r="DE2" s="71">
        <v>-256.0276</v>
      </c>
      <c r="DF2" s="71">
        <v>-269.3476</v>
      </c>
      <c r="DG2" s="71">
        <v>-321.397</v>
      </c>
      <c r="DH2" s="71">
        <v>-379.3601</v>
      </c>
      <c r="DI2" s="71">
        <v>-445.6188</v>
      </c>
      <c r="DJ2" s="71">
        <v>-512.5802</v>
      </c>
      <c r="DK2" s="71">
        <v>-264.2412</v>
      </c>
      <c r="DL2" s="71">
        <v>2041.404</v>
      </c>
      <c r="DM2" s="71">
        <v>2036.175</v>
      </c>
      <c r="DN2" s="71">
        <v>2066.024</v>
      </c>
      <c r="DO2" s="71">
        <v>2087.009</v>
      </c>
      <c r="DP2" s="71">
        <v>2092.254</v>
      </c>
      <c r="DQ2" s="71">
        <v>2090.868</v>
      </c>
      <c r="DR2" s="71">
        <v>2120.617</v>
      </c>
      <c r="DS2" s="71">
        <v>2129.112</v>
      </c>
      <c r="DT2" s="71">
        <v>-284.4617</v>
      </c>
      <c r="DU2" s="71">
        <v>-654.1557</v>
      </c>
      <c r="DV2" s="71">
        <v>-438.0099</v>
      </c>
      <c r="DW2" s="71">
        <v>-334.5389</v>
      </c>
      <c r="DX2" s="71">
        <v>-299.2791</v>
      </c>
      <c r="DY2" s="71">
        <v>-222.9269</v>
      </c>
      <c r="DZ2" s="71">
        <v>-214.4494</v>
      </c>
      <c r="EA2" s="71">
        <v>-207.7526</v>
      </c>
      <c r="EB2" s="71">
        <v>-204.2406</v>
      </c>
      <c r="EC2" s="71">
        <v>-208.0355</v>
      </c>
      <c r="ED2" s="71">
        <v>-218.8587</v>
      </c>
      <c r="EE2" s="71">
        <v>-261.1515</v>
      </c>
      <c r="EF2" s="71">
        <v>-308.2495</v>
      </c>
      <c r="EG2" s="71">
        <v>-362.088</v>
      </c>
      <c r="EH2" s="71">
        <v>-416.4976</v>
      </c>
      <c r="EI2" s="71">
        <v>-34.75596</v>
      </c>
      <c r="EJ2" s="71">
        <v>2197.957</v>
      </c>
      <c r="EK2" s="71">
        <v>2192.327</v>
      </c>
      <c r="EL2" s="71">
        <v>2224.465</v>
      </c>
      <c r="EM2" s="71">
        <v>2247.059</v>
      </c>
      <c r="EN2" s="71">
        <v>2252.706</v>
      </c>
      <c r="EO2" s="71">
        <v>2251.214</v>
      </c>
      <c r="EP2" s="71">
        <v>2283.244</v>
      </c>
      <c r="EQ2" s="71">
        <v>2292.391</v>
      </c>
      <c r="ER2" s="71">
        <v>-37.41559</v>
      </c>
      <c r="ES2" s="71">
        <v>-531.535</v>
      </c>
      <c r="ET2" s="71">
        <v>-355.9055</v>
      </c>
      <c r="EU2" s="71">
        <v>-271.8299</v>
      </c>
      <c r="EV2" s="71">
        <v>-243.1795</v>
      </c>
      <c r="EW2" s="71">
        <v>-149.3763</v>
      </c>
      <c r="EX2" s="71">
        <v>-143.6957</v>
      </c>
      <c r="EY2" s="71">
        <v>-139.2085</v>
      </c>
      <c r="EZ2" s="71">
        <v>-136.8551</v>
      </c>
      <c r="FA2" s="71">
        <v>-139.398</v>
      </c>
      <c r="FB2" s="71">
        <v>-146.6503</v>
      </c>
      <c r="FC2" s="71">
        <v>-174.9894</v>
      </c>
      <c r="FD2" s="71">
        <v>-206.5482</v>
      </c>
      <c r="FE2" s="71">
        <v>-242.6237</v>
      </c>
      <c r="FF2" s="71">
        <v>-279.0819</v>
      </c>
      <c r="FG2" s="71">
        <v>290.7386</v>
      </c>
      <c r="FH2" s="71">
        <v>2421.169</v>
      </c>
      <c r="FI2" s="71">
        <v>2414.968</v>
      </c>
      <c r="FJ2" s="71">
        <v>2450.369</v>
      </c>
      <c r="FK2" s="71">
        <v>2475.259</v>
      </c>
      <c r="FL2" s="71">
        <v>2481.479</v>
      </c>
      <c r="FM2" s="71">
        <v>2479.835</v>
      </c>
      <c r="FN2" s="71">
        <v>2515.118</v>
      </c>
      <c r="FO2" s="71">
        <v>2525.194</v>
      </c>
      <c r="FP2" s="71">
        <v>312.9868</v>
      </c>
      <c r="FQ2" s="71">
        <v>-356.1648</v>
      </c>
      <c r="FR2" s="71">
        <v>-238.481</v>
      </c>
      <c r="FS2" s="71">
        <v>-182.1447</v>
      </c>
      <c r="FT2" s="71">
        <v>-162.9469</v>
      </c>
      <c r="FU2" s="71">
        <v>65.83056</v>
      </c>
      <c r="FV2" s="71">
        <v>64.56432</v>
      </c>
      <c r="FW2" s="71">
        <v>63.5942</v>
      </c>
      <c r="FX2" s="71">
        <v>62.54111</v>
      </c>
      <c r="FY2" s="71">
        <v>61.63858</v>
      </c>
      <c r="FZ2" s="71">
        <v>60.87142</v>
      </c>
      <c r="GA2" s="71">
        <v>61.96148</v>
      </c>
      <c r="GB2" s="71">
        <v>65.77216</v>
      </c>
      <c r="GC2" s="71">
        <v>70.74148</v>
      </c>
      <c r="GD2" s="71">
        <v>75.58939</v>
      </c>
      <c r="GE2" s="71">
        <v>79.78741</v>
      </c>
      <c r="GF2" s="71">
        <v>82.99876</v>
      </c>
      <c r="GG2" s="71">
        <v>84.60371</v>
      </c>
      <c r="GH2" s="71">
        <v>85.2358</v>
      </c>
      <c r="GI2" s="71">
        <v>85.49445</v>
      </c>
      <c r="GJ2" s="71">
        <v>85.07037</v>
      </c>
      <c r="GK2" s="71">
        <v>84.63129</v>
      </c>
      <c r="GL2" s="71">
        <v>84.22723</v>
      </c>
      <c r="GM2" s="71">
        <v>81.6242</v>
      </c>
      <c r="GN2" s="71">
        <v>76.51506</v>
      </c>
      <c r="GO2" s="71">
        <v>72.50105</v>
      </c>
      <c r="GP2" s="71">
        <v>70.19803</v>
      </c>
      <c r="GQ2" s="71">
        <v>68.80518</v>
      </c>
      <c r="GR2" s="71">
        <v>67.61198</v>
      </c>
    </row>
    <row r="3" spans="1:200" ht="12.75">
      <c r="A3" s="69" t="s">
        <v>243</v>
      </c>
      <c r="B3" s="69" t="s">
        <v>31</v>
      </c>
      <c r="C3" s="69">
        <v>2010</v>
      </c>
      <c r="D3" s="69" t="s">
        <v>6</v>
      </c>
      <c r="E3" s="69" t="s">
        <v>239</v>
      </c>
      <c r="F3" s="71">
        <v>174</v>
      </c>
      <c r="G3" s="71">
        <v>174</v>
      </c>
      <c r="H3" s="71">
        <v>174</v>
      </c>
      <c r="I3" s="71">
        <v>18223.68</v>
      </c>
      <c r="J3" s="71">
        <v>17461.86</v>
      </c>
      <c r="K3" s="71">
        <v>16898.46</v>
      </c>
      <c r="L3" s="71">
        <v>16700.1</v>
      </c>
      <c r="M3" s="71">
        <v>16994.29</v>
      </c>
      <c r="N3" s="71">
        <v>17791.1</v>
      </c>
      <c r="O3" s="71">
        <v>21157.65</v>
      </c>
      <c r="P3" s="71">
        <v>24613.67</v>
      </c>
      <c r="Q3" s="71">
        <v>29010.55</v>
      </c>
      <c r="R3" s="71">
        <v>33190.05</v>
      </c>
      <c r="S3" s="71">
        <v>42329.61</v>
      </c>
      <c r="T3" s="71">
        <v>43917.85</v>
      </c>
      <c r="U3" s="71">
        <v>43653.49</v>
      </c>
      <c r="V3" s="71">
        <v>44391.27</v>
      </c>
      <c r="W3" s="71">
        <v>45234.78</v>
      </c>
      <c r="X3" s="71">
        <v>45898.93</v>
      </c>
      <c r="Y3" s="71">
        <v>46001.97</v>
      </c>
      <c r="Z3" s="71">
        <v>46559.67</v>
      </c>
      <c r="AA3" s="71">
        <v>46713.39</v>
      </c>
      <c r="AB3" s="71">
        <v>46780.81</v>
      </c>
      <c r="AC3" s="71">
        <v>42933.4</v>
      </c>
      <c r="AD3" s="71">
        <v>28710.16</v>
      </c>
      <c r="AE3" s="71">
        <v>22106.95</v>
      </c>
      <c r="AF3" s="71">
        <v>19804.55</v>
      </c>
      <c r="AG3" s="71">
        <v>18610.14</v>
      </c>
      <c r="AH3" s="71">
        <v>17832.16</v>
      </c>
      <c r="AI3" s="71">
        <v>17256.81</v>
      </c>
      <c r="AJ3" s="71">
        <v>17054.24</v>
      </c>
      <c r="AK3" s="71">
        <v>17354.67</v>
      </c>
      <c r="AL3" s="71">
        <v>18168.38</v>
      </c>
      <c r="AM3" s="71">
        <v>21606.32</v>
      </c>
      <c r="AN3" s="71">
        <v>25135.63</v>
      </c>
      <c r="AO3" s="71">
        <v>29625.75</v>
      </c>
      <c r="AP3" s="71">
        <v>33893.89</v>
      </c>
      <c r="AQ3" s="71">
        <v>42688.19</v>
      </c>
      <c r="AR3" s="71">
        <v>41153.32</v>
      </c>
      <c r="AS3" s="71">
        <v>40905.6</v>
      </c>
      <c r="AT3" s="71">
        <v>41596.93</v>
      </c>
      <c r="AU3" s="71">
        <v>42387.35</v>
      </c>
      <c r="AV3" s="71">
        <v>43009.69</v>
      </c>
      <c r="AW3" s="71">
        <v>43106.24</v>
      </c>
      <c r="AX3" s="71">
        <v>43628.84</v>
      </c>
      <c r="AY3" s="71">
        <v>43772.88</v>
      </c>
      <c r="AZ3" s="71">
        <v>47177.11</v>
      </c>
      <c r="BA3" s="71">
        <v>43843.86</v>
      </c>
      <c r="BB3" s="71">
        <v>29318.99</v>
      </c>
      <c r="BC3" s="71">
        <v>22575.75</v>
      </c>
      <c r="BD3" s="71">
        <v>20224.53</v>
      </c>
      <c r="BE3" s="71">
        <v>-565.8923</v>
      </c>
      <c r="BF3" s="71">
        <v>-542.2358</v>
      </c>
      <c r="BG3" s="71">
        <v>-524.7407</v>
      </c>
      <c r="BH3" s="71">
        <v>-518.5812</v>
      </c>
      <c r="BI3" s="71">
        <v>-527.7166</v>
      </c>
      <c r="BJ3" s="71">
        <v>-552.4597</v>
      </c>
      <c r="BK3" s="71">
        <v>-656.9997</v>
      </c>
      <c r="BL3" s="71">
        <v>-764.3179</v>
      </c>
      <c r="BM3" s="71">
        <v>-900.8525</v>
      </c>
      <c r="BN3" s="71">
        <v>-1030.637</v>
      </c>
      <c r="BO3" s="71">
        <v>-1139.256</v>
      </c>
      <c r="BP3" s="71">
        <v>2237.061</v>
      </c>
      <c r="BQ3" s="71">
        <v>2223.595</v>
      </c>
      <c r="BR3" s="71">
        <v>2261.176</v>
      </c>
      <c r="BS3" s="71">
        <v>2304.142</v>
      </c>
      <c r="BT3" s="71">
        <v>2337.972</v>
      </c>
      <c r="BU3" s="71">
        <v>2343.22</v>
      </c>
      <c r="BV3" s="71">
        <v>2371.629</v>
      </c>
      <c r="BW3" s="71">
        <v>2379.458</v>
      </c>
      <c r="BX3" s="71">
        <v>-1259.056</v>
      </c>
      <c r="BY3" s="71">
        <v>-1333.193</v>
      </c>
      <c r="BZ3" s="71">
        <v>-891.5246</v>
      </c>
      <c r="CA3" s="71">
        <v>-686.4777</v>
      </c>
      <c r="CB3" s="71">
        <v>-614.9825</v>
      </c>
      <c r="CC3" s="71">
        <v>-459.4629</v>
      </c>
      <c r="CD3" s="71">
        <v>-440.2555</v>
      </c>
      <c r="CE3" s="71">
        <v>-426.0508</v>
      </c>
      <c r="CF3" s="71">
        <v>-421.0497</v>
      </c>
      <c r="CG3" s="71">
        <v>-428.467</v>
      </c>
      <c r="CH3" s="71">
        <v>-448.5565</v>
      </c>
      <c r="CI3" s="71">
        <v>-533.4353</v>
      </c>
      <c r="CJ3" s="71">
        <v>-620.5698</v>
      </c>
      <c r="CK3" s="71">
        <v>-731.4258</v>
      </c>
      <c r="CL3" s="71">
        <v>-836.8012</v>
      </c>
      <c r="CM3" s="71">
        <v>-674.6144</v>
      </c>
      <c r="CN3" s="71">
        <v>2550.319</v>
      </c>
      <c r="CO3" s="71">
        <v>2534.968</v>
      </c>
      <c r="CP3" s="71">
        <v>2577.811</v>
      </c>
      <c r="CQ3" s="71">
        <v>2626.793</v>
      </c>
      <c r="CR3" s="71">
        <v>2665.361</v>
      </c>
      <c r="CS3" s="71">
        <v>2671.344</v>
      </c>
      <c r="CT3" s="71">
        <v>2703.73</v>
      </c>
      <c r="CU3" s="71">
        <v>2712.657</v>
      </c>
      <c r="CV3" s="71">
        <v>-745.5541</v>
      </c>
      <c r="CW3" s="71">
        <v>-1082.454</v>
      </c>
      <c r="CX3" s="71">
        <v>-723.8522</v>
      </c>
      <c r="CY3" s="71">
        <v>-557.3693</v>
      </c>
      <c r="CZ3" s="71">
        <v>-499.3205</v>
      </c>
      <c r="DA3" s="71">
        <v>-386.4541</v>
      </c>
      <c r="DB3" s="71">
        <v>-370.2988</v>
      </c>
      <c r="DC3" s="71">
        <v>-358.3512</v>
      </c>
      <c r="DD3" s="71">
        <v>-354.1448</v>
      </c>
      <c r="DE3" s="71">
        <v>-360.3835</v>
      </c>
      <c r="DF3" s="71">
        <v>-377.2808</v>
      </c>
      <c r="DG3" s="71">
        <v>-448.6723</v>
      </c>
      <c r="DH3" s="71">
        <v>-521.9611</v>
      </c>
      <c r="DI3" s="71">
        <v>-615.2021</v>
      </c>
      <c r="DJ3" s="71">
        <v>-703.8333</v>
      </c>
      <c r="DK3" s="71">
        <v>-358.5842</v>
      </c>
      <c r="DL3" s="71">
        <v>2764.535</v>
      </c>
      <c r="DM3" s="71">
        <v>2747.895</v>
      </c>
      <c r="DN3" s="71">
        <v>2794.336</v>
      </c>
      <c r="DO3" s="71">
        <v>2847.433</v>
      </c>
      <c r="DP3" s="71">
        <v>2889.24</v>
      </c>
      <c r="DQ3" s="71">
        <v>2895.726</v>
      </c>
      <c r="DR3" s="71">
        <v>2930.832</v>
      </c>
      <c r="DS3" s="71">
        <v>2940.508</v>
      </c>
      <c r="DT3" s="71">
        <v>-396.2914</v>
      </c>
      <c r="DU3" s="71">
        <v>-910.4522</v>
      </c>
      <c r="DV3" s="71">
        <v>-608.832</v>
      </c>
      <c r="DW3" s="71">
        <v>-468.8032</v>
      </c>
      <c r="DX3" s="71">
        <v>-419.9783</v>
      </c>
      <c r="DY3" s="71">
        <v>-314.0137</v>
      </c>
      <c r="DZ3" s="71">
        <v>-300.8867</v>
      </c>
      <c r="EA3" s="71">
        <v>-291.1787</v>
      </c>
      <c r="EB3" s="71">
        <v>-287.7607</v>
      </c>
      <c r="EC3" s="71">
        <v>-292.83</v>
      </c>
      <c r="ED3" s="71">
        <v>-306.5599</v>
      </c>
      <c r="EE3" s="71">
        <v>-364.5692</v>
      </c>
      <c r="EF3" s="71">
        <v>-424.1201</v>
      </c>
      <c r="EG3" s="71">
        <v>-499.8831</v>
      </c>
      <c r="EH3" s="71">
        <v>-571.9005</v>
      </c>
      <c r="EI3" s="71">
        <v>-47.165</v>
      </c>
      <c r="EJ3" s="71">
        <v>2976.544</v>
      </c>
      <c r="EK3" s="71">
        <v>2958.627</v>
      </c>
      <c r="EL3" s="71">
        <v>3008.63</v>
      </c>
      <c r="EM3" s="71">
        <v>3065.799</v>
      </c>
      <c r="EN3" s="71">
        <v>3110.812</v>
      </c>
      <c r="EO3" s="71">
        <v>3117.796</v>
      </c>
      <c r="EP3" s="71">
        <v>3155.594</v>
      </c>
      <c r="EQ3" s="71">
        <v>3166.012</v>
      </c>
      <c r="ER3" s="71">
        <v>-52.12468</v>
      </c>
      <c r="ES3" s="71">
        <v>-739.7889</v>
      </c>
      <c r="ET3" s="71">
        <v>-494.7071</v>
      </c>
      <c r="EU3" s="71">
        <v>-380.9265</v>
      </c>
      <c r="EV3" s="71">
        <v>-341.2539</v>
      </c>
      <c r="EW3" s="71">
        <v>-210.4107</v>
      </c>
      <c r="EX3" s="71">
        <v>-201.6147</v>
      </c>
      <c r="EY3" s="71">
        <v>-195.1096</v>
      </c>
      <c r="EZ3" s="71">
        <v>-192.8194</v>
      </c>
      <c r="FA3" s="71">
        <v>-196.2161</v>
      </c>
      <c r="FB3" s="71">
        <v>-205.4161</v>
      </c>
      <c r="FC3" s="71">
        <v>-244.2863</v>
      </c>
      <c r="FD3" s="71">
        <v>-284.1895</v>
      </c>
      <c r="FE3" s="71">
        <v>-334.9559</v>
      </c>
      <c r="FF3" s="71">
        <v>-383.2125</v>
      </c>
      <c r="FG3" s="71">
        <v>394.5421</v>
      </c>
      <c r="FH3" s="71">
        <v>3278.826</v>
      </c>
      <c r="FI3" s="71">
        <v>3259.089</v>
      </c>
      <c r="FJ3" s="71">
        <v>3314.17</v>
      </c>
      <c r="FK3" s="71">
        <v>3377.145</v>
      </c>
      <c r="FL3" s="71">
        <v>3426.729</v>
      </c>
      <c r="FM3" s="71">
        <v>3434.422</v>
      </c>
      <c r="FN3" s="71">
        <v>3476.059</v>
      </c>
      <c r="FO3" s="71">
        <v>3487.535</v>
      </c>
      <c r="FP3" s="71">
        <v>436.0305</v>
      </c>
      <c r="FQ3" s="71">
        <v>-495.7092</v>
      </c>
      <c r="FR3" s="71">
        <v>-331.4876</v>
      </c>
      <c r="FS3" s="71">
        <v>-255.2468</v>
      </c>
      <c r="FT3" s="71">
        <v>-228.6634</v>
      </c>
      <c r="FU3" s="71">
        <v>65.95518</v>
      </c>
      <c r="FV3" s="71">
        <v>64.82445</v>
      </c>
      <c r="FW3" s="71">
        <v>64.4121</v>
      </c>
      <c r="FX3" s="71">
        <v>63.26241</v>
      </c>
      <c r="FY3" s="71">
        <v>62.31599</v>
      </c>
      <c r="FZ3" s="71">
        <v>61.83426</v>
      </c>
      <c r="GA3" s="71">
        <v>62.54123</v>
      </c>
      <c r="GB3" s="71">
        <v>66.02259</v>
      </c>
      <c r="GC3" s="71">
        <v>70.47166</v>
      </c>
      <c r="GD3" s="71">
        <v>74.56117</v>
      </c>
      <c r="GE3" s="71">
        <v>77.8863</v>
      </c>
      <c r="GF3" s="71">
        <v>80.76506</v>
      </c>
      <c r="GG3" s="71">
        <v>83.4013</v>
      </c>
      <c r="GH3" s="71">
        <v>84.84327</v>
      </c>
      <c r="GI3" s="71">
        <v>86.14377</v>
      </c>
      <c r="GJ3" s="71">
        <v>87.16111</v>
      </c>
      <c r="GK3" s="71">
        <v>86.89759</v>
      </c>
      <c r="GL3" s="71">
        <v>85.13364</v>
      </c>
      <c r="GM3" s="71">
        <v>82.04865</v>
      </c>
      <c r="GN3" s="71">
        <v>78.31932</v>
      </c>
      <c r="GO3" s="71">
        <v>74.28654</v>
      </c>
      <c r="GP3" s="71">
        <v>72.13297</v>
      </c>
      <c r="GQ3" s="71">
        <v>70.315</v>
      </c>
      <c r="GR3" s="71">
        <v>68.33802</v>
      </c>
    </row>
    <row r="4" spans="1:200" ht="12.75">
      <c r="A4" s="69" t="s">
        <v>243</v>
      </c>
      <c r="B4" s="69" t="s">
        <v>32</v>
      </c>
      <c r="C4" s="69">
        <v>2010</v>
      </c>
      <c r="D4" s="69" t="s">
        <v>6</v>
      </c>
      <c r="E4" s="69" t="s">
        <v>239</v>
      </c>
      <c r="F4" s="71">
        <v>180</v>
      </c>
      <c r="G4" s="71">
        <v>180</v>
      </c>
      <c r="H4" s="71">
        <v>180</v>
      </c>
      <c r="I4" s="71">
        <v>19956.29</v>
      </c>
      <c r="J4" s="71">
        <v>19283.06</v>
      </c>
      <c r="K4" s="71">
        <v>18684.38</v>
      </c>
      <c r="L4" s="71">
        <v>18480.43</v>
      </c>
      <c r="M4" s="71">
        <v>18777.73</v>
      </c>
      <c r="N4" s="71">
        <v>19647.38</v>
      </c>
      <c r="O4" s="71">
        <v>23566.04</v>
      </c>
      <c r="P4" s="71">
        <v>28203.57</v>
      </c>
      <c r="Q4" s="71">
        <v>33145.45</v>
      </c>
      <c r="R4" s="71">
        <v>37266.96</v>
      </c>
      <c r="S4" s="71">
        <v>46851.91</v>
      </c>
      <c r="T4" s="71">
        <v>48017.99</v>
      </c>
      <c r="U4" s="71">
        <v>47607.43</v>
      </c>
      <c r="V4" s="71">
        <v>48300.21</v>
      </c>
      <c r="W4" s="71">
        <v>48823.39</v>
      </c>
      <c r="X4" s="71">
        <v>49266.96</v>
      </c>
      <c r="Y4" s="71">
        <v>49191.48</v>
      </c>
      <c r="Z4" s="71">
        <v>50145.99</v>
      </c>
      <c r="AA4" s="71">
        <v>50763.87</v>
      </c>
      <c r="AB4" s="71">
        <v>51306.02</v>
      </c>
      <c r="AC4" s="71">
        <v>46670.34</v>
      </c>
      <c r="AD4" s="71">
        <v>31027.28</v>
      </c>
      <c r="AE4" s="71">
        <v>23828.21</v>
      </c>
      <c r="AF4" s="71">
        <v>21502</v>
      </c>
      <c r="AG4" s="71">
        <v>20379.49</v>
      </c>
      <c r="AH4" s="71">
        <v>19691.98</v>
      </c>
      <c r="AI4" s="71">
        <v>19080.6</v>
      </c>
      <c r="AJ4" s="71">
        <v>18872.33</v>
      </c>
      <c r="AK4" s="71">
        <v>19175.94</v>
      </c>
      <c r="AL4" s="71">
        <v>20064.03</v>
      </c>
      <c r="AM4" s="71">
        <v>24065.79</v>
      </c>
      <c r="AN4" s="71">
        <v>28801.66</v>
      </c>
      <c r="AO4" s="71">
        <v>33848.34</v>
      </c>
      <c r="AP4" s="71">
        <v>38057.25</v>
      </c>
      <c r="AQ4" s="71">
        <v>47248.8</v>
      </c>
      <c r="AR4" s="71">
        <v>44995.36</v>
      </c>
      <c r="AS4" s="71">
        <v>44610.64</v>
      </c>
      <c r="AT4" s="71">
        <v>45259.82</v>
      </c>
      <c r="AU4" s="71">
        <v>45750.07</v>
      </c>
      <c r="AV4" s="71">
        <v>46165.71</v>
      </c>
      <c r="AW4" s="71">
        <v>46094.98</v>
      </c>
      <c r="AX4" s="71">
        <v>46989.41</v>
      </c>
      <c r="AY4" s="71">
        <v>47568.39</v>
      </c>
      <c r="AZ4" s="71">
        <v>51740.64</v>
      </c>
      <c r="BA4" s="71">
        <v>47660.04</v>
      </c>
      <c r="BB4" s="71">
        <v>31685.24</v>
      </c>
      <c r="BC4" s="71">
        <v>24333.51</v>
      </c>
      <c r="BD4" s="71">
        <v>21957.97</v>
      </c>
      <c r="BE4" s="71">
        <v>-619.6945</v>
      </c>
      <c r="BF4" s="71">
        <v>-598.7888</v>
      </c>
      <c r="BG4" s="71">
        <v>-580.1982</v>
      </c>
      <c r="BH4" s="71">
        <v>-573.8651</v>
      </c>
      <c r="BI4" s="71">
        <v>-583.097</v>
      </c>
      <c r="BJ4" s="71">
        <v>-610.102</v>
      </c>
      <c r="BK4" s="71">
        <v>-731.7864</v>
      </c>
      <c r="BL4" s="71">
        <v>-875.7938</v>
      </c>
      <c r="BM4" s="71">
        <v>-1029.252</v>
      </c>
      <c r="BN4" s="71">
        <v>-1157.235</v>
      </c>
      <c r="BO4" s="71">
        <v>-1260.969</v>
      </c>
      <c r="BP4" s="71">
        <v>2445.912</v>
      </c>
      <c r="BQ4" s="71">
        <v>2424.999</v>
      </c>
      <c r="BR4" s="71">
        <v>2460.287</v>
      </c>
      <c r="BS4" s="71">
        <v>2486.937</v>
      </c>
      <c r="BT4" s="71">
        <v>2509.531</v>
      </c>
      <c r="BU4" s="71">
        <v>2505.686</v>
      </c>
      <c r="BV4" s="71">
        <v>2554.306</v>
      </c>
      <c r="BW4" s="71">
        <v>2585.78</v>
      </c>
      <c r="BX4" s="71">
        <v>-1380.847</v>
      </c>
      <c r="BY4" s="71">
        <v>-1449.234</v>
      </c>
      <c r="BZ4" s="71">
        <v>-963.4771</v>
      </c>
      <c r="CA4" s="71">
        <v>-739.9274</v>
      </c>
      <c r="CB4" s="71">
        <v>-667.6926</v>
      </c>
      <c r="CC4" s="71">
        <v>-503.1462</v>
      </c>
      <c r="CD4" s="71">
        <v>-486.1724</v>
      </c>
      <c r="CE4" s="71">
        <v>-471.0781</v>
      </c>
      <c r="CF4" s="71">
        <v>-465.9361</v>
      </c>
      <c r="CG4" s="71">
        <v>-473.4318</v>
      </c>
      <c r="CH4" s="71">
        <v>-495.3578</v>
      </c>
      <c r="CI4" s="71">
        <v>-594.1566</v>
      </c>
      <c r="CJ4" s="71">
        <v>-711.08</v>
      </c>
      <c r="CK4" s="71">
        <v>-835.6767</v>
      </c>
      <c r="CL4" s="71">
        <v>-939.5899</v>
      </c>
      <c r="CM4" s="71">
        <v>-746.6871</v>
      </c>
      <c r="CN4" s="71">
        <v>2788.415</v>
      </c>
      <c r="CO4" s="71">
        <v>2764.574</v>
      </c>
      <c r="CP4" s="71">
        <v>2804.804</v>
      </c>
      <c r="CQ4" s="71">
        <v>2835.185</v>
      </c>
      <c r="CR4" s="71">
        <v>2860.943</v>
      </c>
      <c r="CS4" s="71">
        <v>2856.56</v>
      </c>
      <c r="CT4" s="71">
        <v>2911.989</v>
      </c>
      <c r="CU4" s="71">
        <v>2947.869</v>
      </c>
      <c r="CV4" s="71">
        <v>-817.673</v>
      </c>
      <c r="CW4" s="71">
        <v>-1176.672</v>
      </c>
      <c r="CX4" s="71">
        <v>-782.2723</v>
      </c>
      <c r="CY4" s="71">
        <v>-600.7665</v>
      </c>
      <c r="CZ4" s="71">
        <v>-542.1171</v>
      </c>
      <c r="DA4" s="71">
        <v>-423.1961</v>
      </c>
      <c r="DB4" s="71">
        <v>-408.9195</v>
      </c>
      <c r="DC4" s="71">
        <v>-396.2237</v>
      </c>
      <c r="DD4" s="71">
        <v>-391.8988</v>
      </c>
      <c r="DE4" s="71">
        <v>-398.2034</v>
      </c>
      <c r="DF4" s="71">
        <v>-416.6453</v>
      </c>
      <c r="DG4" s="71">
        <v>-499.745</v>
      </c>
      <c r="DH4" s="71">
        <v>-598.0892</v>
      </c>
      <c r="DI4" s="71">
        <v>-702.8875</v>
      </c>
      <c r="DJ4" s="71">
        <v>-790.2888</v>
      </c>
      <c r="DK4" s="71">
        <v>-396.8937</v>
      </c>
      <c r="DL4" s="71">
        <v>3022.63</v>
      </c>
      <c r="DM4" s="71">
        <v>2996.786</v>
      </c>
      <c r="DN4" s="71">
        <v>3040.395</v>
      </c>
      <c r="DO4" s="71">
        <v>3073.329</v>
      </c>
      <c r="DP4" s="71">
        <v>3101.25</v>
      </c>
      <c r="DQ4" s="71">
        <v>3096.499</v>
      </c>
      <c r="DR4" s="71">
        <v>3156.583</v>
      </c>
      <c r="DS4" s="71">
        <v>3195.477</v>
      </c>
      <c r="DT4" s="71">
        <v>-434.6255</v>
      </c>
      <c r="DU4" s="71">
        <v>-989.6982</v>
      </c>
      <c r="DV4" s="71">
        <v>-657.9691</v>
      </c>
      <c r="DW4" s="71">
        <v>-505.3046</v>
      </c>
      <c r="DX4" s="71">
        <v>-455.9746</v>
      </c>
      <c r="DY4" s="71">
        <v>-343.8685</v>
      </c>
      <c r="DZ4" s="71">
        <v>-332.268</v>
      </c>
      <c r="EA4" s="71">
        <v>-321.952</v>
      </c>
      <c r="EB4" s="71">
        <v>-318.4378</v>
      </c>
      <c r="EC4" s="71">
        <v>-323.5606</v>
      </c>
      <c r="ED4" s="71">
        <v>-338.5457</v>
      </c>
      <c r="EE4" s="71">
        <v>-406.0684</v>
      </c>
      <c r="EF4" s="71">
        <v>-485.9781</v>
      </c>
      <c r="EG4" s="71">
        <v>-571.132</v>
      </c>
      <c r="EH4" s="71">
        <v>-642.1501</v>
      </c>
      <c r="EI4" s="71">
        <v>-52.2039</v>
      </c>
      <c r="EJ4" s="71">
        <v>3254.432</v>
      </c>
      <c r="EK4" s="71">
        <v>3226.606</v>
      </c>
      <c r="EL4" s="71">
        <v>3273.56</v>
      </c>
      <c r="EM4" s="71">
        <v>3309.019</v>
      </c>
      <c r="EN4" s="71">
        <v>3339.082</v>
      </c>
      <c r="EO4" s="71">
        <v>3333.965</v>
      </c>
      <c r="EP4" s="71">
        <v>3398.658</v>
      </c>
      <c r="EQ4" s="71">
        <v>3440.534</v>
      </c>
      <c r="ER4" s="71">
        <v>-57.16681</v>
      </c>
      <c r="ES4" s="71">
        <v>-804.1804</v>
      </c>
      <c r="ET4" s="71">
        <v>-534.6335</v>
      </c>
      <c r="EU4" s="71">
        <v>-410.5858</v>
      </c>
      <c r="EV4" s="71">
        <v>-370.5027</v>
      </c>
      <c r="EW4" s="71">
        <v>-230.4154</v>
      </c>
      <c r="EX4" s="71">
        <v>-222.6423</v>
      </c>
      <c r="EY4" s="71">
        <v>-215.7299</v>
      </c>
      <c r="EZ4" s="71">
        <v>-213.3751</v>
      </c>
      <c r="FA4" s="71">
        <v>-216.8077</v>
      </c>
      <c r="FB4" s="71">
        <v>-226.8488</v>
      </c>
      <c r="FC4" s="71">
        <v>-272.0936</v>
      </c>
      <c r="FD4" s="71">
        <v>-325.6385</v>
      </c>
      <c r="FE4" s="71">
        <v>-382.6975</v>
      </c>
      <c r="FF4" s="71">
        <v>-430.2845</v>
      </c>
      <c r="FG4" s="71">
        <v>436.6931</v>
      </c>
      <c r="FH4" s="71">
        <v>3584.935</v>
      </c>
      <c r="FI4" s="71">
        <v>3554.283</v>
      </c>
      <c r="FJ4" s="71">
        <v>3606.005</v>
      </c>
      <c r="FK4" s="71">
        <v>3645.064</v>
      </c>
      <c r="FL4" s="71">
        <v>3678.181</v>
      </c>
      <c r="FM4" s="71">
        <v>3672.545</v>
      </c>
      <c r="FN4" s="71">
        <v>3743.807</v>
      </c>
      <c r="FO4" s="71">
        <v>3789.937</v>
      </c>
      <c r="FP4" s="71">
        <v>478.2085</v>
      </c>
      <c r="FQ4" s="71">
        <v>-538.8559</v>
      </c>
      <c r="FR4" s="71">
        <v>-358.241</v>
      </c>
      <c r="FS4" s="71">
        <v>-275.1205</v>
      </c>
      <c r="FT4" s="71">
        <v>-248.2621</v>
      </c>
      <c r="FU4" s="71">
        <v>72.05741</v>
      </c>
      <c r="FV4" s="71">
        <v>70.04753</v>
      </c>
      <c r="FW4" s="71">
        <v>68.81315</v>
      </c>
      <c r="FX4" s="71">
        <v>67.71673</v>
      </c>
      <c r="FY4" s="71">
        <v>67.01074</v>
      </c>
      <c r="FZ4" s="71">
        <v>66.69524</v>
      </c>
      <c r="GA4" s="71">
        <v>68.02796</v>
      </c>
      <c r="GB4" s="71">
        <v>72.23827</v>
      </c>
      <c r="GC4" s="71">
        <v>77.18086</v>
      </c>
      <c r="GD4" s="71">
        <v>80.82222</v>
      </c>
      <c r="GE4" s="71">
        <v>83.3179</v>
      </c>
      <c r="GF4" s="71">
        <v>85.10679</v>
      </c>
      <c r="GG4" s="71">
        <v>87.31173</v>
      </c>
      <c r="GH4" s="71">
        <v>89.14321</v>
      </c>
      <c r="GI4" s="71">
        <v>89.82037</v>
      </c>
      <c r="GJ4" s="71">
        <v>90.09814</v>
      </c>
      <c r="GK4" s="71">
        <v>89.60185</v>
      </c>
      <c r="GL4" s="71">
        <v>88.67222</v>
      </c>
      <c r="GM4" s="71">
        <v>86.97222</v>
      </c>
      <c r="GN4" s="71">
        <v>84.1158</v>
      </c>
      <c r="GO4" s="71">
        <v>79.64611</v>
      </c>
      <c r="GP4" s="71">
        <v>76.28024</v>
      </c>
      <c r="GQ4" s="71">
        <v>73.99969</v>
      </c>
      <c r="GR4" s="71">
        <v>72.255</v>
      </c>
    </row>
    <row r="5" spans="1:200" ht="12.75">
      <c r="A5" s="69" t="s">
        <v>243</v>
      </c>
      <c r="B5" s="69" t="s">
        <v>33</v>
      </c>
      <c r="C5" s="69">
        <v>2010</v>
      </c>
      <c r="D5" s="69" t="s">
        <v>6</v>
      </c>
      <c r="E5" s="69" t="s">
        <v>239</v>
      </c>
      <c r="F5" s="71">
        <v>181</v>
      </c>
      <c r="G5" s="71">
        <v>181</v>
      </c>
      <c r="H5" s="71">
        <v>181</v>
      </c>
      <c r="I5" s="71">
        <v>19621.02</v>
      </c>
      <c r="J5" s="71">
        <v>18977.15</v>
      </c>
      <c r="K5" s="71">
        <v>18451.63</v>
      </c>
      <c r="L5" s="71">
        <v>18185.62</v>
      </c>
      <c r="M5" s="71">
        <v>18530.88</v>
      </c>
      <c r="N5" s="71">
        <v>19364.02</v>
      </c>
      <c r="O5" s="71">
        <v>23330.52</v>
      </c>
      <c r="P5" s="71">
        <v>27873.86</v>
      </c>
      <c r="Q5" s="71">
        <v>33125.53</v>
      </c>
      <c r="R5" s="71">
        <v>37552.68</v>
      </c>
      <c r="S5" s="71">
        <v>47405.63</v>
      </c>
      <c r="T5" s="71">
        <v>49070.77</v>
      </c>
      <c r="U5" s="71">
        <v>48583.45</v>
      </c>
      <c r="V5" s="71">
        <v>49478.71</v>
      </c>
      <c r="W5" s="71">
        <v>49995.61</v>
      </c>
      <c r="X5" s="71">
        <v>50283.73</v>
      </c>
      <c r="Y5" s="71">
        <v>50096.62</v>
      </c>
      <c r="Z5" s="71">
        <v>50872.04</v>
      </c>
      <c r="AA5" s="71">
        <v>51150.96</v>
      </c>
      <c r="AB5" s="71">
        <v>51103.24</v>
      </c>
      <c r="AC5" s="71">
        <v>46399.99</v>
      </c>
      <c r="AD5" s="71">
        <v>30728.44</v>
      </c>
      <c r="AE5" s="71">
        <v>23707.48</v>
      </c>
      <c r="AF5" s="71">
        <v>21284.51</v>
      </c>
      <c r="AG5" s="71">
        <v>20037.11</v>
      </c>
      <c r="AH5" s="71">
        <v>19379.58</v>
      </c>
      <c r="AI5" s="71">
        <v>18842.92</v>
      </c>
      <c r="AJ5" s="71">
        <v>18571.27</v>
      </c>
      <c r="AK5" s="71">
        <v>18923.85</v>
      </c>
      <c r="AL5" s="71">
        <v>19774.65</v>
      </c>
      <c r="AM5" s="71">
        <v>23825.27</v>
      </c>
      <c r="AN5" s="71">
        <v>28464.95</v>
      </c>
      <c r="AO5" s="71">
        <v>33827.99</v>
      </c>
      <c r="AP5" s="71">
        <v>38349.02</v>
      </c>
      <c r="AQ5" s="71">
        <v>47807.21</v>
      </c>
      <c r="AR5" s="71">
        <v>45981.88</v>
      </c>
      <c r="AS5" s="71">
        <v>45525.22</v>
      </c>
      <c r="AT5" s="71">
        <v>46364.14</v>
      </c>
      <c r="AU5" s="71">
        <v>46848.49</v>
      </c>
      <c r="AV5" s="71">
        <v>47118.48</v>
      </c>
      <c r="AW5" s="71">
        <v>46943.14</v>
      </c>
      <c r="AX5" s="71">
        <v>47669.75</v>
      </c>
      <c r="AY5" s="71">
        <v>47931.12</v>
      </c>
      <c r="AZ5" s="71">
        <v>51536.15</v>
      </c>
      <c r="BA5" s="71">
        <v>47383.96</v>
      </c>
      <c r="BB5" s="71">
        <v>31380.07</v>
      </c>
      <c r="BC5" s="71">
        <v>24210.22</v>
      </c>
      <c r="BD5" s="71">
        <v>21735.87</v>
      </c>
      <c r="BE5" s="71">
        <v>-609.2834</v>
      </c>
      <c r="BF5" s="71">
        <v>-589.2894</v>
      </c>
      <c r="BG5" s="71">
        <v>-572.9708</v>
      </c>
      <c r="BH5" s="71">
        <v>-564.7105</v>
      </c>
      <c r="BI5" s="71">
        <v>-575.4318</v>
      </c>
      <c r="BJ5" s="71">
        <v>-601.3027</v>
      </c>
      <c r="BK5" s="71">
        <v>-724.4729</v>
      </c>
      <c r="BL5" s="71">
        <v>-865.5552</v>
      </c>
      <c r="BM5" s="71">
        <v>-1028.633</v>
      </c>
      <c r="BN5" s="71">
        <v>-1166.108</v>
      </c>
      <c r="BO5" s="71">
        <v>-1275.872</v>
      </c>
      <c r="BP5" s="71">
        <v>2499.538</v>
      </c>
      <c r="BQ5" s="71">
        <v>2474.715</v>
      </c>
      <c r="BR5" s="71">
        <v>2520.317</v>
      </c>
      <c r="BS5" s="71">
        <v>2546.646</v>
      </c>
      <c r="BT5" s="71">
        <v>2561.323</v>
      </c>
      <c r="BU5" s="71">
        <v>2551.792</v>
      </c>
      <c r="BV5" s="71">
        <v>2591.29</v>
      </c>
      <c r="BW5" s="71">
        <v>2605.497</v>
      </c>
      <c r="BX5" s="71">
        <v>-1375.389</v>
      </c>
      <c r="BY5" s="71">
        <v>-1440.84</v>
      </c>
      <c r="BZ5" s="71">
        <v>-954.1974</v>
      </c>
      <c r="CA5" s="71">
        <v>-736.1784</v>
      </c>
      <c r="CB5" s="71">
        <v>-660.9389</v>
      </c>
      <c r="CC5" s="71">
        <v>-494.6932</v>
      </c>
      <c r="CD5" s="71">
        <v>-478.4596</v>
      </c>
      <c r="CE5" s="71">
        <v>-465.2101</v>
      </c>
      <c r="CF5" s="71">
        <v>-458.5033</v>
      </c>
      <c r="CG5" s="71">
        <v>-467.2082</v>
      </c>
      <c r="CH5" s="71">
        <v>-488.2135</v>
      </c>
      <c r="CI5" s="71">
        <v>-588.2186</v>
      </c>
      <c r="CJ5" s="71">
        <v>-702.767</v>
      </c>
      <c r="CK5" s="71">
        <v>-835.1743</v>
      </c>
      <c r="CL5" s="71">
        <v>-946.7934</v>
      </c>
      <c r="CM5" s="71">
        <v>-755.5118</v>
      </c>
      <c r="CN5" s="71">
        <v>2849.551</v>
      </c>
      <c r="CO5" s="71">
        <v>2821.251</v>
      </c>
      <c r="CP5" s="71">
        <v>2873.24</v>
      </c>
      <c r="CQ5" s="71">
        <v>2903.256</v>
      </c>
      <c r="CR5" s="71">
        <v>2919.987</v>
      </c>
      <c r="CS5" s="71">
        <v>2909.122</v>
      </c>
      <c r="CT5" s="71">
        <v>2954.151</v>
      </c>
      <c r="CU5" s="71">
        <v>2970.347</v>
      </c>
      <c r="CV5" s="71">
        <v>-814.4413</v>
      </c>
      <c r="CW5" s="71">
        <v>-1169.855</v>
      </c>
      <c r="CX5" s="71">
        <v>-774.738</v>
      </c>
      <c r="CY5" s="71">
        <v>-597.7226</v>
      </c>
      <c r="CZ5" s="71">
        <v>-536.6337</v>
      </c>
      <c r="DA5" s="71">
        <v>-416.0863</v>
      </c>
      <c r="DB5" s="71">
        <v>-402.4322</v>
      </c>
      <c r="DC5" s="71">
        <v>-391.2881</v>
      </c>
      <c r="DD5" s="71">
        <v>-385.6471</v>
      </c>
      <c r="DE5" s="71">
        <v>-392.9687</v>
      </c>
      <c r="DF5" s="71">
        <v>-410.6362</v>
      </c>
      <c r="DG5" s="71">
        <v>-494.7505</v>
      </c>
      <c r="DH5" s="71">
        <v>-591.0972</v>
      </c>
      <c r="DI5" s="71">
        <v>-702.4649</v>
      </c>
      <c r="DJ5" s="71">
        <v>-796.3477</v>
      </c>
      <c r="DK5" s="71">
        <v>-401.5844</v>
      </c>
      <c r="DL5" s="71">
        <v>3088.901</v>
      </c>
      <c r="DM5" s="71">
        <v>3058.225</v>
      </c>
      <c r="DN5" s="71">
        <v>3114.58</v>
      </c>
      <c r="DO5" s="71">
        <v>3147.117</v>
      </c>
      <c r="DP5" s="71">
        <v>3165.254</v>
      </c>
      <c r="DQ5" s="71">
        <v>3153.475</v>
      </c>
      <c r="DR5" s="71">
        <v>3202.287</v>
      </c>
      <c r="DS5" s="71">
        <v>3219.844</v>
      </c>
      <c r="DT5" s="71">
        <v>-432.9077</v>
      </c>
      <c r="DU5" s="71">
        <v>-983.9651</v>
      </c>
      <c r="DV5" s="71">
        <v>-651.632</v>
      </c>
      <c r="DW5" s="71">
        <v>-502.7444</v>
      </c>
      <c r="DX5" s="71">
        <v>-451.3625</v>
      </c>
      <c r="DY5" s="71">
        <v>-338.0914</v>
      </c>
      <c r="DZ5" s="71">
        <v>-326.9968</v>
      </c>
      <c r="EA5" s="71">
        <v>-317.9416</v>
      </c>
      <c r="EB5" s="71">
        <v>-313.3579</v>
      </c>
      <c r="EC5" s="71">
        <v>-319.3071</v>
      </c>
      <c r="ED5" s="71">
        <v>-333.663</v>
      </c>
      <c r="EE5" s="71">
        <v>-402.0101</v>
      </c>
      <c r="EF5" s="71">
        <v>-480.2967</v>
      </c>
      <c r="EG5" s="71">
        <v>-570.7886</v>
      </c>
      <c r="EH5" s="71">
        <v>-647.0732</v>
      </c>
      <c r="EI5" s="71">
        <v>-52.82087</v>
      </c>
      <c r="EJ5" s="71">
        <v>3325.785</v>
      </c>
      <c r="EK5" s="71">
        <v>3292.756</v>
      </c>
      <c r="EL5" s="71">
        <v>3353.433</v>
      </c>
      <c r="EM5" s="71">
        <v>3388.465</v>
      </c>
      <c r="EN5" s="71">
        <v>3407.993</v>
      </c>
      <c r="EO5" s="71">
        <v>3395.312</v>
      </c>
      <c r="EP5" s="71">
        <v>3447.866</v>
      </c>
      <c r="EQ5" s="71">
        <v>3466.77</v>
      </c>
      <c r="ER5" s="71">
        <v>-56.94087</v>
      </c>
      <c r="ES5" s="71">
        <v>-799.522</v>
      </c>
      <c r="ET5" s="71">
        <v>-529.4843</v>
      </c>
      <c r="EU5" s="71">
        <v>-408.5055</v>
      </c>
      <c r="EV5" s="71">
        <v>-366.7551</v>
      </c>
      <c r="EW5" s="71">
        <v>-226.5444</v>
      </c>
      <c r="EX5" s="71">
        <v>-219.1102</v>
      </c>
      <c r="EY5" s="71">
        <v>-213.0426</v>
      </c>
      <c r="EZ5" s="71">
        <v>-209.9713</v>
      </c>
      <c r="FA5" s="71">
        <v>-213.9576</v>
      </c>
      <c r="FB5" s="71">
        <v>-223.577</v>
      </c>
      <c r="FC5" s="71">
        <v>-269.3742</v>
      </c>
      <c r="FD5" s="71">
        <v>-321.8316</v>
      </c>
      <c r="FE5" s="71">
        <v>-382.4674</v>
      </c>
      <c r="FF5" s="71">
        <v>-433.5833</v>
      </c>
      <c r="FG5" s="71">
        <v>441.8541</v>
      </c>
      <c r="FH5" s="71">
        <v>3663.533</v>
      </c>
      <c r="FI5" s="71">
        <v>3627.151</v>
      </c>
      <c r="FJ5" s="71">
        <v>3693.99</v>
      </c>
      <c r="FK5" s="71">
        <v>3732.58</v>
      </c>
      <c r="FL5" s="71">
        <v>3754.091</v>
      </c>
      <c r="FM5" s="71">
        <v>3740.121</v>
      </c>
      <c r="FN5" s="71">
        <v>3798.013</v>
      </c>
      <c r="FO5" s="71">
        <v>3818.836</v>
      </c>
      <c r="FP5" s="71">
        <v>476.3185</v>
      </c>
      <c r="FQ5" s="71">
        <v>-535.7344</v>
      </c>
      <c r="FR5" s="71">
        <v>-354.7907</v>
      </c>
      <c r="FS5" s="71">
        <v>-273.7266</v>
      </c>
      <c r="FT5" s="71">
        <v>-245.751</v>
      </c>
      <c r="FU5" s="71">
        <v>72.42413</v>
      </c>
      <c r="FV5" s="71">
        <v>71.57043</v>
      </c>
      <c r="FW5" s="71">
        <v>69.9066</v>
      </c>
      <c r="FX5" s="71">
        <v>69.3992</v>
      </c>
      <c r="FY5" s="71">
        <v>68.2655</v>
      </c>
      <c r="FZ5" s="71">
        <v>67.73685</v>
      </c>
      <c r="GA5" s="71">
        <v>67.87802</v>
      </c>
      <c r="GB5" s="71">
        <v>71.35179</v>
      </c>
      <c r="GC5" s="71">
        <v>77.44266</v>
      </c>
      <c r="GD5" s="71">
        <v>82.55123</v>
      </c>
      <c r="GE5" s="71">
        <v>86.49815</v>
      </c>
      <c r="GF5" s="71">
        <v>89.27037</v>
      </c>
      <c r="GG5" s="71">
        <v>91.61173</v>
      </c>
      <c r="GH5" s="71">
        <v>93.68024</v>
      </c>
      <c r="GI5" s="71">
        <v>93.96913</v>
      </c>
      <c r="GJ5" s="71">
        <v>93.98087</v>
      </c>
      <c r="GK5" s="71">
        <v>93.09136</v>
      </c>
      <c r="GL5" s="71">
        <v>91.29865</v>
      </c>
      <c r="GM5" s="71">
        <v>88.76234</v>
      </c>
      <c r="GN5" s="71">
        <v>84.37796</v>
      </c>
      <c r="GO5" s="71">
        <v>80.18723</v>
      </c>
      <c r="GP5" s="71">
        <v>77.27988</v>
      </c>
      <c r="GQ5" s="71">
        <v>74.70901</v>
      </c>
      <c r="GR5" s="71">
        <v>72.90253</v>
      </c>
    </row>
    <row r="6" spans="1:200" ht="12.75">
      <c r="A6" s="69" t="s">
        <v>243</v>
      </c>
      <c r="B6" s="69" t="s">
        <v>34</v>
      </c>
      <c r="C6" s="69">
        <v>2010</v>
      </c>
      <c r="D6" s="69" t="s">
        <v>6</v>
      </c>
      <c r="E6" s="69" t="s">
        <v>239</v>
      </c>
      <c r="F6" s="71">
        <v>181</v>
      </c>
      <c r="G6" s="71">
        <v>181</v>
      </c>
      <c r="H6" s="71">
        <v>181</v>
      </c>
      <c r="I6" s="71">
        <v>20296.71</v>
      </c>
      <c r="J6" s="71">
        <v>19676.05</v>
      </c>
      <c r="K6" s="71">
        <v>19162.19</v>
      </c>
      <c r="L6" s="71">
        <v>19075.88</v>
      </c>
      <c r="M6" s="71">
        <v>19404.42</v>
      </c>
      <c r="N6" s="71">
        <v>20394.11</v>
      </c>
      <c r="O6" s="71">
        <v>24110.38</v>
      </c>
      <c r="P6" s="71">
        <v>28531.46</v>
      </c>
      <c r="Q6" s="71">
        <v>33449.59</v>
      </c>
      <c r="R6" s="71">
        <v>38279.05</v>
      </c>
      <c r="S6" s="71">
        <v>49117.88</v>
      </c>
      <c r="T6" s="71">
        <v>50789.27</v>
      </c>
      <c r="U6" s="71">
        <v>50100.53</v>
      </c>
      <c r="V6" s="71">
        <v>50486.79</v>
      </c>
      <c r="W6" s="71">
        <v>50966.56</v>
      </c>
      <c r="X6" s="71">
        <v>51048.89</v>
      </c>
      <c r="Y6" s="71">
        <v>50817.61</v>
      </c>
      <c r="Z6" s="71">
        <v>50996.95</v>
      </c>
      <c r="AA6" s="71">
        <v>50946.95</v>
      </c>
      <c r="AB6" s="71">
        <v>51143.01</v>
      </c>
      <c r="AC6" s="71">
        <v>47104.22</v>
      </c>
      <c r="AD6" s="71">
        <v>31515.55</v>
      </c>
      <c r="AE6" s="71">
        <v>24528.31</v>
      </c>
      <c r="AF6" s="71">
        <v>22222.74</v>
      </c>
      <c r="AG6" s="71">
        <v>20727.12</v>
      </c>
      <c r="AH6" s="71">
        <v>20093.31</v>
      </c>
      <c r="AI6" s="71">
        <v>19568.55</v>
      </c>
      <c r="AJ6" s="71">
        <v>19480.4</v>
      </c>
      <c r="AK6" s="71">
        <v>19815.91</v>
      </c>
      <c r="AL6" s="71">
        <v>20826.59</v>
      </c>
      <c r="AM6" s="71">
        <v>24621.67</v>
      </c>
      <c r="AN6" s="71">
        <v>29136.5</v>
      </c>
      <c r="AO6" s="71">
        <v>34158.93</v>
      </c>
      <c r="AP6" s="71">
        <v>39090.8</v>
      </c>
      <c r="AQ6" s="71">
        <v>49533.97</v>
      </c>
      <c r="AR6" s="71">
        <v>47592.2</v>
      </c>
      <c r="AS6" s="71">
        <v>46946.81</v>
      </c>
      <c r="AT6" s="71">
        <v>47308.75</v>
      </c>
      <c r="AU6" s="71">
        <v>47758.32</v>
      </c>
      <c r="AV6" s="71">
        <v>47835.47</v>
      </c>
      <c r="AW6" s="71">
        <v>47618.75</v>
      </c>
      <c r="AX6" s="71">
        <v>47786.8</v>
      </c>
      <c r="AY6" s="71">
        <v>47739.95</v>
      </c>
      <c r="AZ6" s="71">
        <v>51576.25</v>
      </c>
      <c r="BA6" s="71">
        <v>48103.11</v>
      </c>
      <c r="BB6" s="71">
        <v>32183.88</v>
      </c>
      <c r="BC6" s="71">
        <v>25048.46</v>
      </c>
      <c r="BD6" s="71">
        <v>22694</v>
      </c>
      <c r="BE6" s="71">
        <v>-630.2651</v>
      </c>
      <c r="BF6" s="71">
        <v>-610.9923</v>
      </c>
      <c r="BG6" s="71">
        <v>-595.0355</v>
      </c>
      <c r="BH6" s="71">
        <v>-592.3553</v>
      </c>
      <c r="BI6" s="71">
        <v>-602.5573</v>
      </c>
      <c r="BJ6" s="71">
        <v>-633.2899</v>
      </c>
      <c r="BK6" s="71">
        <v>-748.6895</v>
      </c>
      <c r="BL6" s="71">
        <v>-885.9754</v>
      </c>
      <c r="BM6" s="71">
        <v>-1038.696</v>
      </c>
      <c r="BN6" s="71">
        <v>-1188.663</v>
      </c>
      <c r="BO6" s="71">
        <v>-1321.956</v>
      </c>
      <c r="BP6" s="71">
        <v>2587.073</v>
      </c>
      <c r="BQ6" s="71">
        <v>2551.991</v>
      </c>
      <c r="BR6" s="71">
        <v>2571.666</v>
      </c>
      <c r="BS6" s="71">
        <v>2596.104</v>
      </c>
      <c r="BT6" s="71">
        <v>2600.298</v>
      </c>
      <c r="BU6" s="71">
        <v>2588.517</v>
      </c>
      <c r="BV6" s="71">
        <v>2597.652</v>
      </c>
      <c r="BW6" s="71">
        <v>2595.105</v>
      </c>
      <c r="BX6" s="71">
        <v>-1376.46</v>
      </c>
      <c r="BY6" s="71">
        <v>-1462.708</v>
      </c>
      <c r="BZ6" s="71">
        <v>-978.6392</v>
      </c>
      <c r="CA6" s="71">
        <v>-761.6674</v>
      </c>
      <c r="CB6" s="71">
        <v>-690.0734</v>
      </c>
      <c r="CC6" s="71">
        <v>-511.7288</v>
      </c>
      <c r="CD6" s="71">
        <v>-496.0807</v>
      </c>
      <c r="CE6" s="71">
        <v>-483.1249</v>
      </c>
      <c r="CF6" s="71">
        <v>-480.9488</v>
      </c>
      <c r="CG6" s="71">
        <v>-489.2321</v>
      </c>
      <c r="CH6" s="71">
        <v>-514.1846</v>
      </c>
      <c r="CI6" s="71">
        <v>-607.8807</v>
      </c>
      <c r="CJ6" s="71">
        <v>-719.3467</v>
      </c>
      <c r="CK6" s="71">
        <v>-843.3447</v>
      </c>
      <c r="CL6" s="71">
        <v>-965.1071</v>
      </c>
      <c r="CM6" s="71">
        <v>-782.8003</v>
      </c>
      <c r="CN6" s="71">
        <v>2949.344</v>
      </c>
      <c r="CO6" s="71">
        <v>2909.349</v>
      </c>
      <c r="CP6" s="71">
        <v>2931.779</v>
      </c>
      <c r="CQ6" s="71">
        <v>2959.639</v>
      </c>
      <c r="CR6" s="71">
        <v>2964.42</v>
      </c>
      <c r="CS6" s="71">
        <v>2950.99</v>
      </c>
      <c r="CT6" s="71">
        <v>2961.404</v>
      </c>
      <c r="CU6" s="71">
        <v>2958.5</v>
      </c>
      <c r="CV6" s="71">
        <v>-815.0751</v>
      </c>
      <c r="CW6" s="71">
        <v>-1187.611</v>
      </c>
      <c r="CX6" s="71">
        <v>-794.5829</v>
      </c>
      <c r="CY6" s="71">
        <v>-618.4178</v>
      </c>
      <c r="CZ6" s="71">
        <v>-560.2888</v>
      </c>
      <c r="DA6" s="71">
        <v>-430.4149</v>
      </c>
      <c r="DB6" s="71">
        <v>-417.2534</v>
      </c>
      <c r="DC6" s="71">
        <v>-406.3563</v>
      </c>
      <c r="DD6" s="71">
        <v>-404.5259</v>
      </c>
      <c r="DE6" s="71">
        <v>-411.493</v>
      </c>
      <c r="DF6" s="71">
        <v>-432.4806</v>
      </c>
      <c r="DG6" s="71">
        <v>-511.2883</v>
      </c>
      <c r="DH6" s="71">
        <v>-605.0424</v>
      </c>
      <c r="DI6" s="71">
        <v>-709.337</v>
      </c>
      <c r="DJ6" s="71">
        <v>-811.7513</v>
      </c>
      <c r="DK6" s="71">
        <v>-416.0893</v>
      </c>
      <c r="DL6" s="71">
        <v>3197.077</v>
      </c>
      <c r="DM6" s="71">
        <v>3153.722</v>
      </c>
      <c r="DN6" s="71">
        <v>3178.036</v>
      </c>
      <c r="DO6" s="71">
        <v>3208.237</v>
      </c>
      <c r="DP6" s="71">
        <v>3213.419</v>
      </c>
      <c r="DQ6" s="71">
        <v>3198.86</v>
      </c>
      <c r="DR6" s="71">
        <v>3210.149</v>
      </c>
      <c r="DS6" s="71">
        <v>3207.002</v>
      </c>
      <c r="DT6" s="71">
        <v>-433.2446</v>
      </c>
      <c r="DU6" s="71">
        <v>-998.899</v>
      </c>
      <c r="DV6" s="71">
        <v>-668.3235</v>
      </c>
      <c r="DW6" s="71">
        <v>-520.1511</v>
      </c>
      <c r="DX6" s="71">
        <v>-471.2587</v>
      </c>
      <c r="DY6" s="71">
        <v>-349.7342</v>
      </c>
      <c r="DZ6" s="71">
        <v>-339.0397</v>
      </c>
      <c r="EA6" s="71">
        <v>-330.1852</v>
      </c>
      <c r="EB6" s="71">
        <v>-328.698</v>
      </c>
      <c r="EC6" s="71">
        <v>-334.3591</v>
      </c>
      <c r="ED6" s="71">
        <v>-351.4126</v>
      </c>
      <c r="EE6" s="71">
        <v>-415.4479</v>
      </c>
      <c r="EF6" s="71">
        <v>-491.6278</v>
      </c>
      <c r="EG6" s="71">
        <v>-576.3726</v>
      </c>
      <c r="EH6" s="71">
        <v>-659.5895</v>
      </c>
      <c r="EI6" s="71">
        <v>-54.72871</v>
      </c>
      <c r="EJ6" s="71">
        <v>3442.257</v>
      </c>
      <c r="EK6" s="71">
        <v>3395.577</v>
      </c>
      <c r="EL6" s="71">
        <v>3421.755</v>
      </c>
      <c r="EM6" s="71">
        <v>3454.272</v>
      </c>
      <c r="EN6" s="71">
        <v>3459.852</v>
      </c>
      <c r="EO6" s="71">
        <v>3444.177</v>
      </c>
      <c r="EP6" s="71">
        <v>3456.332</v>
      </c>
      <c r="EQ6" s="71">
        <v>3452.943</v>
      </c>
      <c r="ER6" s="71">
        <v>-56.98518</v>
      </c>
      <c r="ES6" s="71">
        <v>-811.6566</v>
      </c>
      <c r="ET6" s="71">
        <v>-543.047</v>
      </c>
      <c r="EU6" s="71">
        <v>-422.6493</v>
      </c>
      <c r="EV6" s="71">
        <v>-382.9218</v>
      </c>
      <c r="EW6" s="71">
        <v>-234.3458</v>
      </c>
      <c r="EX6" s="71">
        <v>-227.1798</v>
      </c>
      <c r="EY6" s="71">
        <v>-221.2467</v>
      </c>
      <c r="EZ6" s="71">
        <v>-220.2501</v>
      </c>
      <c r="FA6" s="71">
        <v>-224.0435</v>
      </c>
      <c r="FB6" s="71">
        <v>-235.4705</v>
      </c>
      <c r="FC6" s="71">
        <v>-278.3785</v>
      </c>
      <c r="FD6" s="71">
        <v>-329.4243</v>
      </c>
      <c r="FE6" s="71">
        <v>-386.209</v>
      </c>
      <c r="FF6" s="71">
        <v>-441.9701</v>
      </c>
      <c r="FG6" s="71">
        <v>457.8136</v>
      </c>
      <c r="FH6" s="71">
        <v>3791.833</v>
      </c>
      <c r="FI6" s="71">
        <v>3740.414</v>
      </c>
      <c r="FJ6" s="71">
        <v>3769.25</v>
      </c>
      <c r="FK6" s="71">
        <v>3805.07</v>
      </c>
      <c r="FL6" s="71">
        <v>3811.216</v>
      </c>
      <c r="FM6" s="71">
        <v>3793.949</v>
      </c>
      <c r="FN6" s="71">
        <v>3807.338</v>
      </c>
      <c r="FO6" s="71">
        <v>3803.605</v>
      </c>
      <c r="FP6" s="71">
        <v>476.6891</v>
      </c>
      <c r="FQ6" s="71">
        <v>-543.8654</v>
      </c>
      <c r="FR6" s="71">
        <v>-363.8786</v>
      </c>
      <c r="FS6" s="71">
        <v>-283.2039</v>
      </c>
      <c r="FT6" s="71">
        <v>-256.5838</v>
      </c>
      <c r="FU6" s="71">
        <v>70.20155</v>
      </c>
      <c r="FV6" s="71">
        <v>69.68809</v>
      </c>
      <c r="FW6" s="71">
        <v>68.48327</v>
      </c>
      <c r="FX6" s="71">
        <v>67.97198</v>
      </c>
      <c r="FY6" s="71">
        <v>67.49926</v>
      </c>
      <c r="FZ6" s="71">
        <v>67.57494</v>
      </c>
      <c r="GA6" s="71">
        <v>67.68321</v>
      </c>
      <c r="GB6" s="71">
        <v>69.96024</v>
      </c>
      <c r="GC6" s="71">
        <v>76.0771</v>
      </c>
      <c r="GD6" s="71">
        <v>82.7642</v>
      </c>
      <c r="GE6" s="71">
        <v>88.32778</v>
      </c>
      <c r="GF6" s="71">
        <v>91.69939</v>
      </c>
      <c r="GG6" s="71">
        <v>93.18889</v>
      </c>
      <c r="GH6" s="71">
        <v>93.89198</v>
      </c>
      <c r="GI6" s="71">
        <v>94.00247</v>
      </c>
      <c r="GJ6" s="71">
        <v>93.20061</v>
      </c>
      <c r="GK6" s="71">
        <v>92.18703</v>
      </c>
      <c r="GL6" s="71">
        <v>89.11358</v>
      </c>
      <c r="GM6" s="71">
        <v>85.1179</v>
      </c>
      <c r="GN6" s="71">
        <v>81.52531</v>
      </c>
      <c r="GO6" s="71">
        <v>79.33056</v>
      </c>
      <c r="GP6" s="71">
        <v>78.17253</v>
      </c>
      <c r="GQ6" s="71">
        <v>77.00797</v>
      </c>
      <c r="GR6" s="71">
        <v>75.51839</v>
      </c>
    </row>
    <row r="7" spans="1:200" ht="12.75">
      <c r="A7" s="69" t="s">
        <v>243</v>
      </c>
      <c r="B7" s="69" t="s">
        <v>35</v>
      </c>
      <c r="C7" s="69">
        <v>2010</v>
      </c>
      <c r="D7" s="69" t="s">
        <v>6</v>
      </c>
      <c r="E7" s="69" t="s">
        <v>239</v>
      </c>
      <c r="F7" s="71">
        <v>185</v>
      </c>
      <c r="G7" s="71">
        <v>185</v>
      </c>
      <c r="H7" s="71">
        <v>185</v>
      </c>
      <c r="I7" s="71">
        <v>19239.08</v>
      </c>
      <c r="J7" s="71">
        <v>18330.87</v>
      </c>
      <c r="K7" s="71">
        <v>17898.48</v>
      </c>
      <c r="L7" s="71">
        <v>17726.38</v>
      </c>
      <c r="M7" s="71">
        <v>18041.65</v>
      </c>
      <c r="N7" s="71">
        <v>19116.28</v>
      </c>
      <c r="O7" s="71">
        <v>22731.08</v>
      </c>
      <c r="P7" s="71">
        <v>26586.79</v>
      </c>
      <c r="Q7" s="71">
        <v>31036.61</v>
      </c>
      <c r="R7" s="71">
        <v>35931.76</v>
      </c>
      <c r="S7" s="71">
        <v>46945.82</v>
      </c>
      <c r="T7" s="71">
        <v>48669.75</v>
      </c>
      <c r="U7" s="71">
        <v>48637.1</v>
      </c>
      <c r="V7" s="71">
        <v>49112.19</v>
      </c>
      <c r="W7" s="71">
        <v>49736.74</v>
      </c>
      <c r="X7" s="71">
        <v>49892.59</v>
      </c>
      <c r="Y7" s="71">
        <v>49596.23</v>
      </c>
      <c r="Z7" s="71">
        <v>49669.15</v>
      </c>
      <c r="AA7" s="71">
        <v>49555.96</v>
      </c>
      <c r="AB7" s="71">
        <v>49474.98</v>
      </c>
      <c r="AC7" s="71">
        <v>45416.82</v>
      </c>
      <c r="AD7" s="71">
        <v>30261.8</v>
      </c>
      <c r="AE7" s="71">
        <v>23228.01</v>
      </c>
      <c r="AF7" s="71">
        <v>21007.25</v>
      </c>
      <c r="AG7" s="71">
        <v>19647.07</v>
      </c>
      <c r="AH7" s="71">
        <v>18719.6</v>
      </c>
      <c r="AI7" s="71">
        <v>18278.04</v>
      </c>
      <c r="AJ7" s="71">
        <v>18102.29</v>
      </c>
      <c r="AK7" s="71">
        <v>18424.25</v>
      </c>
      <c r="AL7" s="71">
        <v>19521.67</v>
      </c>
      <c r="AM7" s="71">
        <v>23213.12</v>
      </c>
      <c r="AN7" s="71">
        <v>27150.6</v>
      </c>
      <c r="AO7" s="71">
        <v>31694.78</v>
      </c>
      <c r="AP7" s="71">
        <v>36693.73</v>
      </c>
      <c r="AQ7" s="71">
        <v>47343.51</v>
      </c>
      <c r="AR7" s="71">
        <v>45606.09</v>
      </c>
      <c r="AS7" s="71">
        <v>45575.5</v>
      </c>
      <c r="AT7" s="71">
        <v>46020.69</v>
      </c>
      <c r="AU7" s="71">
        <v>46605.92</v>
      </c>
      <c r="AV7" s="71">
        <v>46751.96</v>
      </c>
      <c r="AW7" s="71">
        <v>46474.25</v>
      </c>
      <c r="AX7" s="71">
        <v>46542.59</v>
      </c>
      <c r="AY7" s="71">
        <v>46436.52</v>
      </c>
      <c r="AZ7" s="71">
        <v>49894.1</v>
      </c>
      <c r="BA7" s="71">
        <v>46379.94</v>
      </c>
      <c r="BB7" s="71">
        <v>30903.54</v>
      </c>
      <c r="BC7" s="71">
        <v>23720.59</v>
      </c>
      <c r="BD7" s="71">
        <v>21452.73</v>
      </c>
      <c r="BE7" s="71">
        <v>-597.4231</v>
      </c>
      <c r="BF7" s="71">
        <v>-569.2209</v>
      </c>
      <c r="BG7" s="71">
        <v>-555.7939</v>
      </c>
      <c r="BH7" s="71">
        <v>-550.4498</v>
      </c>
      <c r="BI7" s="71">
        <v>-560.2398</v>
      </c>
      <c r="BJ7" s="71">
        <v>-593.6099</v>
      </c>
      <c r="BK7" s="71">
        <v>-705.8588</v>
      </c>
      <c r="BL7" s="71">
        <v>-825.5886</v>
      </c>
      <c r="BM7" s="71">
        <v>-963.7668</v>
      </c>
      <c r="BN7" s="71">
        <v>-1115.774</v>
      </c>
      <c r="BO7" s="71">
        <v>-1263.497</v>
      </c>
      <c r="BP7" s="71">
        <v>2479.11</v>
      </c>
      <c r="BQ7" s="71">
        <v>2477.447</v>
      </c>
      <c r="BR7" s="71">
        <v>2501.647</v>
      </c>
      <c r="BS7" s="71">
        <v>2533.46</v>
      </c>
      <c r="BT7" s="71">
        <v>2541.399</v>
      </c>
      <c r="BU7" s="71">
        <v>2526.303</v>
      </c>
      <c r="BV7" s="71">
        <v>2530.017</v>
      </c>
      <c r="BW7" s="71">
        <v>2524.252</v>
      </c>
      <c r="BX7" s="71">
        <v>-1331.567</v>
      </c>
      <c r="BY7" s="71">
        <v>-1410.31</v>
      </c>
      <c r="BZ7" s="71">
        <v>-939.7071</v>
      </c>
      <c r="CA7" s="71">
        <v>-721.2897</v>
      </c>
      <c r="CB7" s="71">
        <v>-652.3293</v>
      </c>
      <c r="CC7" s="71">
        <v>-485.0635</v>
      </c>
      <c r="CD7" s="71">
        <v>-462.1654</v>
      </c>
      <c r="CE7" s="71">
        <v>-451.2637</v>
      </c>
      <c r="CF7" s="71">
        <v>-446.9246</v>
      </c>
      <c r="CG7" s="71">
        <v>-454.8735</v>
      </c>
      <c r="CH7" s="71">
        <v>-481.9675</v>
      </c>
      <c r="CI7" s="71">
        <v>-573.1053</v>
      </c>
      <c r="CJ7" s="71">
        <v>-670.3171</v>
      </c>
      <c r="CK7" s="71">
        <v>-782.5077</v>
      </c>
      <c r="CL7" s="71">
        <v>-905.9261</v>
      </c>
      <c r="CM7" s="71">
        <v>-748.1838</v>
      </c>
      <c r="CN7" s="71">
        <v>2826.263</v>
      </c>
      <c r="CO7" s="71">
        <v>2824.367</v>
      </c>
      <c r="CP7" s="71">
        <v>2851.956</v>
      </c>
      <c r="CQ7" s="71">
        <v>2888.224</v>
      </c>
      <c r="CR7" s="71">
        <v>2897.274</v>
      </c>
      <c r="CS7" s="71">
        <v>2880.064</v>
      </c>
      <c r="CT7" s="71">
        <v>2884.299</v>
      </c>
      <c r="CU7" s="71">
        <v>2877.726</v>
      </c>
      <c r="CV7" s="71">
        <v>-788.4915</v>
      </c>
      <c r="CW7" s="71">
        <v>-1145.068</v>
      </c>
      <c r="CX7" s="71">
        <v>-762.9729</v>
      </c>
      <c r="CY7" s="71">
        <v>-585.634</v>
      </c>
      <c r="CZ7" s="71">
        <v>-529.6432</v>
      </c>
      <c r="DA7" s="71">
        <v>-407.9868</v>
      </c>
      <c r="DB7" s="71">
        <v>-388.7272</v>
      </c>
      <c r="DC7" s="71">
        <v>-379.5578</v>
      </c>
      <c r="DD7" s="71">
        <v>-375.9082</v>
      </c>
      <c r="DE7" s="71">
        <v>-382.594</v>
      </c>
      <c r="DF7" s="71">
        <v>-405.3827</v>
      </c>
      <c r="DG7" s="71">
        <v>-482.0388</v>
      </c>
      <c r="DH7" s="71">
        <v>-563.8035</v>
      </c>
      <c r="DI7" s="71">
        <v>-658.167</v>
      </c>
      <c r="DJ7" s="71">
        <v>-761.9742</v>
      </c>
      <c r="DK7" s="71">
        <v>-397.6892</v>
      </c>
      <c r="DL7" s="71">
        <v>3063.657</v>
      </c>
      <c r="DM7" s="71">
        <v>3061.602</v>
      </c>
      <c r="DN7" s="71">
        <v>3091.508</v>
      </c>
      <c r="DO7" s="71">
        <v>3130.822</v>
      </c>
      <c r="DP7" s="71">
        <v>3140.632</v>
      </c>
      <c r="DQ7" s="71">
        <v>3121.977</v>
      </c>
      <c r="DR7" s="71">
        <v>3126.567</v>
      </c>
      <c r="DS7" s="71">
        <v>3119.442</v>
      </c>
      <c r="DT7" s="71">
        <v>-419.1144</v>
      </c>
      <c r="DU7" s="71">
        <v>-963.116</v>
      </c>
      <c r="DV7" s="71">
        <v>-641.7363</v>
      </c>
      <c r="DW7" s="71">
        <v>-492.5766</v>
      </c>
      <c r="DX7" s="71">
        <v>-445.4828</v>
      </c>
      <c r="DY7" s="71">
        <v>-331.5101</v>
      </c>
      <c r="DZ7" s="71">
        <v>-315.8607</v>
      </c>
      <c r="EA7" s="71">
        <v>-308.4101</v>
      </c>
      <c r="EB7" s="71">
        <v>-305.4446</v>
      </c>
      <c r="EC7" s="71">
        <v>-310.8771</v>
      </c>
      <c r="ED7" s="71">
        <v>-329.3942</v>
      </c>
      <c r="EE7" s="71">
        <v>-391.6812</v>
      </c>
      <c r="EF7" s="71">
        <v>-458.1192</v>
      </c>
      <c r="EG7" s="71">
        <v>-534.7943</v>
      </c>
      <c r="EH7" s="71">
        <v>-619.143</v>
      </c>
      <c r="EI7" s="71">
        <v>-52.30853</v>
      </c>
      <c r="EJ7" s="71">
        <v>3298.605</v>
      </c>
      <c r="EK7" s="71">
        <v>3296.392</v>
      </c>
      <c r="EL7" s="71">
        <v>3328.592</v>
      </c>
      <c r="EM7" s="71">
        <v>3370.921</v>
      </c>
      <c r="EN7" s="71">
        <v>3381.483</v>
      </c>
      <c r="EO7" s="71">
        <v>3361.397</v>
      </c>
      <c r="EP7" s="71">
        <v>3366.34</v>
      </c>
      <c r="EQ7" s="71">
        <v>3358.668</v>
      </c>
      <c r="ER7" s="71">
        <v>-55.12661</v>
      </c>
      <c r="ES7" s="71">
        <v>-782.581</v>
      </c>
      <c r="ET7" s="71">
        <v>-521.4436</v>
      </c>
      <c r="EU7" s="71">
        <v>-400.2437</v>
      </c>
      <c r="EV7" s="71">
        <v>-361.9776</v>
      </c>
      <c r="EW7" s="71">
        <v>-222.1345</v>
      </c>
      <c r="EX7" s="71">
        <v>-211.6483</v>
      </c>
      <c r="EY7" s="71">
        <v>-206.6559</v>
      </c>
      <c r="EZ7" s="71">
        <v>-204.6688</v>
      </c>
      <c r="FA7" s="71">
        <v>-208.3089</v>
      </c>
      <c r="FB7" s="71">
        <v>-220.7166</v>
      </c>
      <c r="FC7" s="71">
        <v>-262.4532</v>
      </c>
      <c r="FD7" s="71">
        <v>-306.9712</v>
      </c>
      <c r="FE7" s="71">
        <v>-358.3488</v>
      </c>
      <c r="FF7" s="71">
        <v>-414.8682</v>
      </c>
      <c r="FG7" s="71">
        <v>437.5684</v>
      </c>
      <c r="FH7" s="71">
        <v>3633.594</v>
      </c>
      <c r="FI7" s="71">
        <v>3631.156</v>
      </c>
      <c r="FJ7" s="71">
        <v>3666.626</v>
      </c>
      <c r="FK7" s="71">
        <v>3713.253</v>
      </c>
      <c r="FL7" s="71">
        <v>3724.889</v>
      </c>
      <c r="FM7" s="71">
        <v>3702.763</v>
      </c>
      <c r="FN7" s="71">
        <v>3708.207</v>
      </c>
      <c r="FO7" s="71">
        <v>3699.757</v>
      </c>
      <c r="FP7" s="71">
        <v>461.142</v>
      </c>
      <c r="FQ7" s="71">
        <v>-524.3828</v>
      </c>
      <c r="FR7" s="71">
        <v>-349.4029</v>
      </c>
      <c r="FS7" s="71">
        <v>-268.1907</v>
      </c>
      <c r="FT7" s="71">
        <v>-242.5497</v>
      </c>
      <c r="FU7" s="71">
        <v>73.7858</v>
      </c>
      <c r="FV7" s="71">
        <v>72.10914</v>
      </c>
      <c r="FW7" s="71">
        <v>70.0976</v>
      </c>
      <c r="FX7" s="71">
        <v>67.965</v>
      </c>
      <c r="FY7" s="71">
        <v>66.90735</v>
      </c>
      <c r="FZ7" s="71">
        <v>65.76358</v>
      </c>
      <c r="GA7" s="71">
        <v>65.78457</v>
      </c>
      <c r="GB7" s="71">
        <v>66.87975</v>
      </c>
      <c r="GC7" s="71">
        <v>71.56679</v>
      </c>
      <c r="GD7" s="71">
        <v>77.95204</v>
      </c>
      <c r="GE7" s="71">
        <v>82.85339</v>
      </c>
      <c r="GF7" s="71">
        <v>86.19117</v>
      </c>
      <c r="GG7" s="71">
        <v>87.53827</v>
      </c>
      <c r="GH7" s="71">
        <v>88.55309</v>
      </c>
      <c r="GI7" s="71">
        <v>89.28395</v>
      </c>
      <c r="GJ7" s="71">
        <v>88.9716</v>
      </c>
      <c r="GK7" s="71">
        <v>87.73704</v>
      </c>
      <c r="GL7" s="71">
        <v>85.63828</v>
      </c>
      <c r="GM7" s="71">
        <v>81.84198</v>
      </c>
      <c r="GN7" s="71">
        <v>77.79204</v>
      </c>
      <c r="GO7" s="71">
        <v>74.39062</v>
      </c>
      <c r="GP7" s="71">
        <v>71.72704</v>
      </c>
      <c r="GQ7" s="71">
        <v>69.83698</v>
      </c>
      <c r="GR7" s="71">
        <v>68.1929</v>
      </c>
    </row>
    <row r="8" spans="1:200" ht="12.75">
      <c r="A8" s="69" t="s">
        <v>243</v>
      </c>
      <c r="B8" s="69" t="s">
        <v>8</v>
      </c>
      <c r="C8" s="69">
        <v>2010</v>
      </c>
      <c r="D8" s="69" t="s">
        <v>6</v>
      </c>
      <c r="E8" s="69" t="s">
        <v>239</v>
      </c>
      <c r="F8" s="71">
        <v>181</v>
      </c>
      <c r="G8" s="71">
        <v>181</v>
      </c>
      <c r="H8" s="71">
        <v>181</v>
      </c>
      <c r="I8" s="71">
        <v>19575.3</v>
      </c>
      <c r="J8" s="71">
        <v>18899.84</v>
      </c>
      <c r="K8" s="71">
        <v>18341.14</v>
      </c>
      <c r="L8" s="71">
        <v>18152.44</v>
      </c>
      <c r="M8" s="71">
        <v>18477.21</v>
      </c>
      <c r="N8" s="71">
        <v>19357.6</v>
      </c>
      <c r="O8" s="71">
        <v>23137.4</v>
      </c>
      <c r="P8" s="71">
        <v>27440.78</v>
      </c>
      <c r="Q8" s="71">
        <v>32373.01</v>
      </c>
      <c r="R8" s="71">
        <v>36806.17</v>
      </c>
      <c r="S8" s="71">
        <v>46767.21</v>
      </c>
      <c r="T8" s="71">
        <v>48309.79</v>
      </c>
      <c r="U8" s="71">
        <v>47826.41</v>
      </c>
      <c r="V8" s="71">
        <v>48500.44</v>
      </c>
      <c r="W8" s="71">
        <v>49112.64</v>
      </c>
      <c r="X8" s="71">
        <v>49497.23</v>
      </c>
      <c r="Y8" s="71">
        <v>49401.29</v>
      </c>
      <c r="Z8" s="71">
        <v>50034.19</v>
      </c>
      <c r="AA8" s="71">
        <v>50287.83</v>
      </c>
      <c r="AB8" s="71">
        <v>50476.92</v>
      </c>
      <c r="AC8" s="71">
        <v>46125.97</v>
      </c>
      <c r="AD8" s="71">
        <v>30660.96</v>
      </c>
      <c r="AE8" s="71">
        <v>23630.87</v>
      </c>
      <c r="AF8" s="71">
        <v>21266.75</v>
      </c>
      <c r="AG8" s="71">
        <v>19990.42</v>
      </c>
      <c r="AH8" s="71">
        <v>19300.63</v>
      </c>
      <c r="AI8" s="71">
        <v>18730.09</v>
      </c>
      <c r="AJ8" s="71">
        <v>18537.38</v>
      </c>
      <c r="AK8" s="71">
        <v>18869.04</v>
      </c>
      <c r="AL8" s="71">
        <v>19768.1</v>
      </c>
      <c r="AM8" s="71">
        <v>23628.06</v>
      </c>
      <c r="AN8" s="71">
        <v>28022.69</v>
      </c>
      <c r="AO8" s="71">
        <v>33059.51</v>
      </c>
      <c r="AP8" s="71">
        <v>37586.69</v>
      </c>
      <c r="AQ8" s="71">
        <v>47163.38</v>
      </c>
      <c r="AR8" s="71">
        <v>45268.79</v>
      </c>
      <c r="AS8" s="71">
        <v>44815.84</v>
      </c>
      <c r="AT8" s="71">
        <v>45447.44</v>
      </c>
      <c r="AU8" s="71">
        <v>46021.11</v>
      </c>
      <c r="AV8" s="71">
        <v>46381.48</v>
      </c>
      <c r="AW8" s="71">
        <v>46291.58</v>
      </c>
      <c r="AX8" s="71">
        <v>46884.64</v>
      </c>
      <c r="AY8" s="71">
        <v>47122.32</v>
      </c>
      <c r="AZ8" s="71">
        <v>50904.52</v>
      </c>
      <c r="BA8" s="71">
        <v>47104.13</v>
      </c>
      <c r="BB8" s="71">
        <v>31311.16</v>
      </c>
      <c r="BC8" s="71">
        <v>24131.98</v>
      </c>
      <c r="BD8" s="71">
        <v>21717.74</v>
      </c>
      <c r="BE8" s="71">
        <v>-607.8636</v>
      </c>
      <c r="BF8" s="71">
        <v>-586.8889</v>
      </c>
      <c r="BG8" s="71">
        <v>-569.5399</v>
      </c>
      <c r="BH8" s="71">
        <v>-563.6802</v>
      </c>
      <c r="BI8" s="71">
        <v>-573.7651</v>
      </c>
      <c r="BJ8" s="71">
        <v>-601.1033</v>
      </c>
      <c r="BK8" s="71">
        <v>-718.476</v>
      </c>
      <c r="BL8" s="71">
        <v>-852.1069</v>
      </c>
      <c r="BM8" s="71">
        <v>-1005.265</v>
      </c>
      <c r="BN8" s="71">
        <v>-1142.927</v>
      </c>
      <c r="BO8" s="71">
        <v>-1258.69</v>
      </c>
      <c r="BP8" s="71">
        <v>2460.775</v>
      </c>
      <c r="BQ8" s="71">
        <v>2436.153</v>
      </c>
      <c r="BR8" s="71">
        <v>2470.486</v>
      </c>
      <c r="BS8" s="71">
        <v>2501.67</v>
      </c>
      <c r="BT8" s="71">
        <v>2521.26</v>
      </c>
      <c r="BU8" s="71">
        <v>2516.373</v>
      </c>
      <c r="BV8" s="71">
        <v>2548.612</v>
      </c>
      <c r="BW8" s="71">
        <v>2561.531</v>
      </c>
      <c r="BX8" s="71">
        <v>-1358.533</v>
      </c>
      <c r="BY8" s="71">
        <v>-1432.331</v>
      </c>
      <c r="BZ8" s="71">
        <v>-952.1021</v>
      </c>
      <c r="CA8" s="71">
        <v>-733.7994</v>
      </c>
      <c r="CB8" s="71">
        <v>-660.3876</v>
      </c>
      <c r="CC8" s="71">
        <v>-493.5404</v>
      </c>
      <c r="CD8" s="71">
        <v>-476.5105</v>
      </c>
      <c r="CE8" s="71">
        <v>-462.4244</v>
      </c>
      <c r="CF8" s="71">
        <v>-457.6667</v>
      </c>
      <c r="CG8" s="71">
        <v>-465.8549</v>
      </c>
      <c r="CH8" s="71">
        <v>-488.0516</v>
      </c>
      <c r="CI8" s="71">
        <v>-583.3495</v>
      </c>
      <c r="CJ8" s="71">
        <v>-691.848</v>
      </c>
      <c r="CK8" s="71">
        <v>-816.2014</v>
      </c>
      <c r="CL8" s="71">
        <v>-927.9722</v>
      </c>
      <c r="CM8" s="71">
        <v>-745.3372</v>
      </c>
      <c r="CN8" s="71">
        <v>2805.36</v>
      </c>
      <c r="CO8" s="71">
        <v>2777.29</v>
      </c>
      <c r="CP8" s="71">
        <v>2816.431</v>
      </c>
      <c r="CQ8" s="71">
        <v>2851.982</v>
      </c>
      <c r="CR8" s="71">
        <v>2874.315</v>
      </c>
      <c r="CS8" s="71">
        <v>2868.743</v>
      </c>
      <c r="CT8" s="71">
        <v>2905.497</v>
      </c>
      <c r="CU8" s="71">
        <v>2920.226</v>
      </c>
      <c r="CV8" s="71">
        <v>-804.4595</v>
      </c>
      <c r="CW8" s="71">
        <v>-1162.947</v>
      </c>
      <c r="CX8" s="71">
        <v>-773.0367</v>
      </c>
      <c r="CY8" s="71">
        <v>-595.791</v>
      </c>
      <c r="CZ8" s="71">
        <v>-536.186</v>
      </c>
      <c r="DA8" s="71">
        <v>-415.1168</v>
      </c>
      <c r="DB8" s="71">
        <v>-400.7929</v>
      </c>
      <c r="DC8" s="71">
        <v>-388.9451</v>
      </c>
      <c r="DD8" s="71">
        <v>-384.9434</v>
      </c>
      <c r="DE8" s="71">
        <v>-391.8305</v>
      </c>
      <c r="DF8" s="71">
        <v>-410.5001</v>
      </c>
      <c r="DG8" s="71">
        <v>-490.6552</v>
      </c>
      <c r="DH8" s="71">
        <v>-581.9131</v>
      </c>
      <c r="DI8" s="71">
        <v>-686.5068</v>
      </c>
      <c r="DJ8" s="71">
        <v>-780.5172</v>
      </c>
      <c r="DK8" s="71">
        <v>-396.1761</v>
      </c>
      <c r="DL8" s="71">
        <v>3040.998</v>
      </c>
      <c r="DM8" s="71">
        <v>3010.571</v>
      </c>
      <c r="DN8" s="71">
        <v>3052.999</v>
      </c>
      <c r="DO8" s="71">
        <v>3091.536</v>
      </c>
      <c r="DP8" s="71">
        <v>3115.745</v>
      </c>
      <c r="DQ8" s="71">
        <v>3109.706</v>
      </c>
      <c r="DR8" s="71">
        <v>3149.546</v>
      </c>
      <c r="DS8" s="71">
        <v>3165.512</v>
      </c>
      <c r="DT8" s="71">
        <v>-427.602</v>
      </c>
      <c r="DU8" s="71">
        <v>-978.1542</v>
      </c>
      <c r="DV8" s="71">
        <v>-650.201</v>
      </c>
      <c r="DW8" s="71">
        <v>-501.1197</v>
      </c>
      <c r="DX8" s="71">
        <v>-450.986</v>
      </c>
      <c r="DY8" s="71">
        <v>-337.3036</v>
      </c>
      <c r="DZ8" s="71">
        <v>-325.6647</v>
      </c>
      <c r="EA8" s="71">
        <v>-316.0378</v>
      </c>
      <c r="EB8" s="71">
        <v>-312.7862</v>
      </c>
      <c r="EC8" s="71">
        <v>-318.3823</v>
      </c>
      <c r="ED8" s="71">
        <v>-333.5523</v>
      </c>
      <c r="EE8" s="71">
        <v>-398.6824</v>
      </c>
      <c r="EF8" s="71">
        <v>-472.8342</v>
      </c>
      <c r="EG8" s="71">
        <v>-557.8218</v>
      </c>
      <c r="EH8" s="71">
        <v>-634.2101</v>
      </c>
      <c r="EI8" s="71">
        <v>-52.10952</v>
      </c>
      <c r="EJ8" s="71">
        <v>3274.208</v>
      </c>
      <c r="EK8" s="71">
        <v>3241.448</v>
      </c>
      <c r="EL8" s="71">
        <v>3287.13</v>
      </c>
      <c r="EM8" s="71">
        <v>3328.622</v>
      </c>
      <c r="EN8" s="71">
        <v>3354.688</v>
      </c>
      <c r="EO8" s="71">
        <v>3348.185</v>
      </c>
      <c r="EP8" s="71">
        <v>3391.081</v>
      </c>
      <c r="EQ8" s="71">
        <v>3408.271</v>
      </c>
      <c r="ER8" s="71">
        <v>-56.243</v>
      </c>
      <c r="ES8" s="71">
        <v>-794.8004</v>
      </c>
      <c r="ET8" s="71">
        <v>-528.3215</v>
      </c>
      <c r="EU8" s="71">
        <v>-407.1854</v>
      </c>
      <c r="EV8" s="71">
        <v>-366.4492</v>
      </c>
      <c r="EW8" s="71">
        <v>-226.0165</v>
      </c>
      <c r="EX8" s="71">
        <v>-218.2176</v>
      </c>
      <c r="EY8" s="71">
        <v>-211.7669</v>
      </c>
      <c r="EZ8" s="71">
        <v>-209.5881</v>
      </c>
      <c r="FA8" s="71">
        <v>-213.3379</v>
      </c>
      <c r="FB8" s="71">
        <v>-223.5029</v>
      </c>
      <c r="FC8" s="71">
        <v>-267.1445</v>
      </c>
      <c r="FD8" s="71">
        <v>-316.8313</v>
      </c>
      <c r="FE8" s="71">
        <v>-373.7788</v>
      </c>
      <c r="FF8" s="71">
        <v>-424.9641</v>
      </c>
      <c r="FG8" s="71">
        <v>435.9036</v>
      </c>
      <c r="FH8" s="71">
        <v>3606.72</v>
      </c>
      <c r="FI8" s="71">
        <v>3570.632</v>
      </c>
      <c r="FJ8" s="71">
        <v>3620.953</v>
      </c>
      <c r="FK8" s="71">
        <v>3666.66</v>
      </c>
      <c r="FL8" s="71">
        <v>3695.372</v>
      </c>
      <c r="FM8" s="71">
        <v>3688.209</v>
      </c>
      <c r="FN8" s="71">
        <v>3735.46</v>
      </c>
      <c r="FO8" s="71">
        <v>3754.397</v>
      </c>
      <c r="FP8" s="71">
        <v>470.4807</v>
      </c>
      <c r="FQ8" s="71">
        <v>-532.5706</v>
      </c>
      <c r="FR8" s="71">
        <v>-354.0115</v>
      </c>
      <c r="FS8" s="71">
        <v>-272.842</v>
      </c>
      <c r="FT8" s="71">
        <v>-245.546</v>
      </c>
      <c r="FU8" s="71">
        <v>70.15957</v>
      </c>
      <c r="FV8" s="71">
        <v>69.03262</v>
      </c>
      <c r="FW8" s="71">
        <v>67.90378</v>
      </c>
      <c r="FX8" s="71">
        <v>67.08758</v>
      </c>
      <c r="FY8" s="71">
        <v>66.27287</v>
      </c>
      <c r="FZ8" s="71">
        <v>65.96033</v>
      </c>
      <c r="GA8" s="71">
        <v>66.53261</v>
      </c>
      <c r="GB8" s="71">
        <v>69.89323</v>
      </c>
      <c r="GC8" s="71">
        <v>75.29308</v>
      </c>
      <c r="GD8" s="71">
        <v>80.17471</v>
      </c>
      <c r="GE8" s="71">
        <v>84.00753</v>
      </c>
      <c r="GF8" s="71">
        <v>86.7104</v>
      </c>
      <c r="GG8" s="71">
        <v>88.87841</v>
      </c>
      <c r="GH8" s="71">
        <v>90.38968</v>
      </c>
      <c r="GI8" s="71">
        <v>90.98393</v>
      </c>
      <c r="GJ8" s="71">
        <v>91.11018</v>
      </c>
      <c r="GK8" s="71">
        <v>90.44446</v>
      </c>
      <c r="GL8" s="71">
        <v>88.55452</v>
      </c>
      <c r="GM8" s="71">
        <v>85.72528</v>
      </c>
      <c r="GN8" s="71">
        <v>82.08459</v>
      </c>
      <c r="GO8" s="71">
        <v>78.36261</v>
      </c>
      <c r="GP8" s="71">
        <v>75.9664</v>
      </c>
      <c r="GQ8" s="71">
        <v>74.00792</v>
      </c>
      <c r="GR8" s="71">
        <v>72.25349</v>
      </c>
    </row>
    <row r="9" spans="1:200" ht="12.75">
      <c r="A9" s="69" t="s">
        <v>243</v>
      </c>
      <c r="B9" s="69" t="s">
        <v>30</v>
      </c>
      <c r="C9" s="69">
        <v>2010</v>
      </c>
      <c r="D9" s="69" t="s">
        <v>7</v>
      </c>
      <c r="E9" s="69" t="s">
        <v>239</v>
      </c>
      <c r="F9" s="71">
        <v>128</v>
      </c>
      <c r="G9" s="71">
        <v>128</v>
      </c>
      <c r="H9" s="71">
        <v>128</v>
      </c>
      <c r="I9" s="71">
        <v>13422.73</v>
      </c>
      <c r="J9" s="71">
        <v>12867.24</v>
      </c>
      <c r="K9" s="71">
        <v>12394.42</v>
      </c>
      <c r="L9" s="71">
        <v>12220.14</v>
      </c>
      <c r="M9" s="71">
        <v>12392.61</v>
      </c>
      <c r="N9" s="71">
        <v>13012.84</v>
      </c>
      <c r="O9" s="71">
        <v>15929.2</v>
      </c>
      <c r="P9" s="71">
        <v>19231.16</v>
      </c>
      <c r="Q9" s="71">
        <v>22564.98</v>
      </c>
      <c r="R9" s="71">
        <v>25426</v>
      </c>
      <c r="S9" s="71">
        <v>32174</v>
      </c>
      <c r="T9" s="71">
        <v>33090.52</v>
      </c>
      <c r="U9" s="71">
        <v>32863.38</v>
      </c>
      <c r="V9" s="71">
        <v>33268.13</v>
      </c>
      <c r="W9" s="71">
        <v>33570.31</v>
      </c>
      <c r="X9" s="71">
        <v>33654.8</v>
      </c>
      <c r="Y9" s="71">
        <v>33286.82</v>
      </c>
      <c r="Z9" s="71">
        <v>33434.64</v>
      </c>
      <c r="AA9" s="71">
        <v>33583.09</v>
      </c>
      <c r="AB9" s="71">
        <v>33544.55</v>
      </c>
      <c r="AC9" s="71">
        <v>30754.42</v>
      </c>
      <c r="AD9" s="71">
        <v>20563.75</v>
      </c>
      <c r="AE9" s="71">
        <v>15696.25</v>
      </c>
      <c r="AF9" s="71">
        <v>14116.44</v>
      </c>
      <c r="AG9" s="71">
        <v>13707.37</v>
      </c>
      <c r="AH9" s="71">
        <v>13140.1</v>
      </c>
      <c r="AI9" s="71">
        <v>12657.26</v>
      </c>
      <c r="AJ9" s="71">
        <v>12479.28</v>
      </c>
      <c r="AK9" s="71">
        <v>12655.41</v>
      </c>
      <c r="AL9" s="71">
        <v>13288.79</v>
      </c>
      <c r="AM9" s="71">
        <v>16267</v>
      </c>
      <c r="AN9" s="71">
        <v>19638.97</v>
      </c>
      <c r="AO9" s="71">
        <v>23043.5</v>
      </c>
      <c r="AP9" s="71">
        <v>25965.18</v>
      </c>
      <c r="AQ9" s="71">
        <v>32446.55</v>
      </c>
      <c r="AR9" s="71">
        <v>31007.54</v>
      </c>
      <c r="AS9" s="71">
        <v>30794.7</v>
      </c>
      <c r="AT9" s="71">
        <v>31173.97</v>
      </c>
      <c r="AU9" s="71">
        <v>31457.13</v>
      </c>
      <c r="AV9" s="71">
        <v>31536.3</v>
      </c>
      <c r="AW9" s="71">
        <v>31191.49</v>
      </c>
      <c r="AX9" s="71">
        <v>31330</v>
      </c>
      <c r="AY9" s="71">
        <v>31469.11</v>
      </c>
      <c r="AZ9" s="71">
        <v>33828.72</v>
      </c>
      <c r="BA9" s="71">
        <v>31406.6</v>
      </c>
      <c r="BB9" s="71">
        <v>20999.83</v>
      </c>
      <c r="BC9" s="71">
        <v>16029.11</v>
      </c>
      <c r="BD9" s="71">
        <v>14415.8</v>
      </c>
      <c r="BE9" s="71">
        <v>-416.8104</v>
      </c>
      <c r="BF9" s="71">
        <v>-399.561</v>
      </c>
      <c r="BG9" s="71">
        <v>-384.8789</v>
      </c>
      <c r="BH9" s="71">
        <v>-379.4669</v>
      </c>
      <c r="BI9" s="71">
        <v>-384.8225</v>
      </c>
      <c r="BJ9" s="71">
        <v>-404.0823</v>
      </c>
      <c r="BK9" s="71">
        <v>-494.6428</v>
      </c>
      <c r="BL9" s="71">
        <v>-597.1771</v>
      </c>
      <c r="BM9" s="71">
        <v>-700.701</v>
      </c>
      <c r="BN9" s="71">
        <v>-789.5428</v>
      </c>
      <c r="BO9" s="71">
        <v>-865.9291</v>
      </c>
      <c r="BP9" s="71">
        <v>1685.545</v>
      </c>
      <c r="BQ9" s="71">
        <v>1673.975</v>
      </c>
      <c r="BR9" s="71">
        <v>1694.592</v>
      </c>
      <c r="BS9" s="71">
        <v>1709.984</v>
      </c>
      <c r="BT9" s="71">
        <v>1714.288</v>
      </c>
      <c r="BU9" s="71">
        <v>1695.544</v>
      </c>
      <c r="BV9" s="71">
        <v>1703.074</v>
      </c>
      <c r="BW9" s="71">
        <v>1710.635</v>
      </c>
      <c r="BX9" s="71">
        <v>-902.816</v>
      </c>
      <c r="BY9" s="71">
        <v>-955.004</v>
      </c>
      <c r="BZ9" s="71">
        <v>-638.5575</v>
      </c>
      <c r="CA9" s="71">
        <v>-487.4091</v>
      </c>
      <c r="CB9" s="71">
        <v>-438.3519</v>
      </c>
      <c r="CC9" s="71">
        <v>-338.4193</v>
      </c>
      <c r="CD9" s="71">
        <v>-324.4141</v>
      </c>
      <c r="CE9" s="71">
        <v>-312.4933</v>
      </c>
      <c r="CF9" s="71">
        <v>-308.0991</v>
      </c>
      <c r="CG9" s="71">
        <v>-312.4475</v>
      </c>
      <c r="CH9" s="71">
        <v>-328.0851</v>
      </c>
      <c r="CI9" s="71">
        <v>-401.6135</v>
      </c>
      <c r="CJ9" s="71">
        <v>-484.8637</v>
      </c>
      <c r="CK9" s="71">
        <v>-568.9175</v>
      </c>
      <c r="CL9" s="71">
        <v>-641.0505</v>
      </c>
      <c r="CM9" s="71">
        <v>-512.7627</v>
      </c>
      <c r="CN9" s="71">
        <v>1921.574</v>
      </c>
      <c r="CO9" s="71">
        <v>1908.384</v>
      </c>
      <c r="CP9" s="71">
        <v>1931.888</v>
      </c>
      <c r="CQ9" s="71">
        <v>1949.435</v>
      </c>
      <c r="CR9" s="71">
        <v>1954.341</v>
      </c>
      <c r="CS9" s="71">
        <v>1932.973</v>
      </c>
      <c r="CT9" s="71">
        <v>1941.557</v>
      </c>
      <c r="CU9" s="71">
        <v>1950.177</v>
      </c>
      <c r="CV9" s="71">
        <v>-534.6055</v>
      </c>
      <c r="CW9" s="71">
        <v>-775.3929</v>
      </c>
      <c r="CX9" s="71">
        <v>-518.4616</v>
      </c>
      <c r="CY9" s="71">
        <v>-395.7402</v>
      </c>
      <c r="CZ9" s="71">
        <v>-355.9095</v>
      </c>
      <c r="DA9" s="71">
        <v>-284.6444</v>
      </c>
      <c r="DB9" s="71">
        <v>-272.8646</v>
      </c>
      <c r="DC9" s="71">
        <v>-262.838</v>
      </c>
      <c r="DD9" s="71">
        <v>-259.1421</v>
      </c>
      <c r="DE9" s="71">
        <v>-262.7995</v>
      </c>
      <c r="DF9" s="71">
        <v>-275.9523</v>
      </c>
      <c r="DG9" s="71">
        <v>-337.797</v>
      </c>
      <c r="DH9" s="71">
        <v>-407.8188</v>
      </c>
      <c r="DI9" s="71">
        <v>-478.5164</v>
      </c>
      <c r="DJ9" s="71">
        <v>-539.1875</v>
      </c>
      <c r="DK9" s="71">
        <v>-272.5536</v>
      </c>
      <c r="DL9" s="71">
        <v>2082.978</v>
      </c>
      <c r="DM9" s="71">
        <v>2068.68</v>
      </c>
      <c r="DN9" s="71">
        <v>2094.158</v>
      </c>
      <c r="DO9" s="71">
        <v>2113.18</v>
      </c>
      <c r="DP9" s="71">
        <v>2118.498</v>
      </c>
      <c r="DQ9" s="71">
        <v>2095.334</v>
      </c>
      <c r="DR9" s="71">
        <v>2104.639</v>
      </c>
      <c r="DS9" s="71">
        <v>2113.984</v>
      </c>
      <c r="DT9" s="71">
        <v>-284.1639</v>
      </c>
      <c r="DU9" s="71">
        <v>-652.1827</v>
      </c>
      <c r="DV9" s="71">
        <v>-436.0779</v>
      </c>
      <c r="DW9" s="71">
        <v>-332.857</v>
      </c>
      <c r="DX9" s="71">
        <v>-299.3553</v>
      </c>
      <c r="DY9" s="71">
        <v>-231.2881</v>
      </c>
      <c r="DZ9" s="71">
        <v>-221.7164</v>
      </c>
      <c r="EA9" s="71">
        <v>-213.5693</v>
      </c>
      <c r="EB9" s="71">
        <v>-210.5662</v>
      </c>
      <c r="EC9" s="71">
        <v>-213.5381</v>
      </c>
      <c r="ED9" s="71">
        <v>-224.2253</v>
      </c>
      <c r="EE9" s="71">
        <v>-274.4773</v>
      </c>
      <c r="EF9" s="71">
        <v>-331.3736</v>
      </c>
      <c r="EG9" s="71">
        <v>-388.819</v>
      </c>
      <c r="EH9" s="71">
        <v>-438.1174</v>
      </c>
      <c r="EI9" s="71">
        <v>-35.8493</v>
      </c>
      <c r="EJ9" s="71">
        <v>2242.719</v>
      </c>
      <c r="EK9" s="71">
        <v>2227.324</v>
      </c>
      <c r="EL9" s="71">
        <v>2254.756</v>
      </c>
      <c r="EM9" s="71">
        <v>2275.237</v>
      </c>
      <c r="EN9" s="71">
        <v>2280.963</v>
      </c>
      <c r="EO9" s="71">
        <v>2256.023</v>
      </c>
      <c r="EP9" s="71">
        <v>2266.042</v>
      </c>
      <c r="EQ9" s="71">
        <v>2276.103</v>
      </c>
      <c r="ER9" s="71">
        <v>-37.37642</v>
      </c>
      <c r="ES9" s="71">
        <v>-529.9318</v>
      </c>
      <c r="ET9" s="71">
        <v>-354.3356</v>
      </c>
      <c r="EU9" s="71">
        <v>-270.4633</v>
      </c>
      <c r="EV9" s="71">
        <v>-243.2415</v>
      </c>
      <c r="EW9" s="71">
        <v>-154.9789</v>
      </c>
      <c r="EX9" s="71">
        <v>-148.5652</v>
      </c>
      <c r="EY9" s="71">
        <v>-143.106</v>
      </c>
      <c r="EZ9" s="71">
        <v>-141.0938</v>
      </c>
      <c r="FA9" s="71">
        <v>-143.0851</v>
      </c>
      <c r="FB9" s="71">
        <v>-150.2463</v>
      </c>
      <c r="FC9" s="71">
        <v>-183.9186</v>
      </c>
      <c r="FD9" s="71">
        <v>-222.043</v>
      </c>
      <c r="FE9" s="71">
        <v>-260.5353</v>
      </c>
      <c r="FF9" s="71">
        <v>-293.5686</v>
      </c>
      <c r="FG9" s="71">
        <v>299.8846</v>
      </c>
      <c r="FH9" s="71">
        <v>2470.477</v>
      </c>
      <c r="FI9" s="71">
        <v>2453.52</v>
      </c>
      <c r="FJ9" s="71">
        <v>2483.737</v>
      </c>
      <c r="FK9" s="71">
        <v>2506.298</v>
      </c>
      <c r="FL9" s="71">
        <v>2512.605</v>
      </c>
      <c r="FM9" s="71">
        <v>2485.133</v>
      </c>
      <c r="FN9" s="71">
        <v>2496.169</v>
      </c>
      <c r="FO9" s="71">
        <v>2507.251</v>
      </c>
      <c r="FP9" s="71">
        <v>312.6591</v>
      </c>
      <c r="FQ9" s="71">
        <v>-355.0906</v>
      </c>
      <c r="FR9" s="71">
        <v>-237.4291</v>
      </c>
      <c r="FS9" s="71">
        <v>-181.2289</v>
      </c>
      <c r="FT9" s="71">
        <v>-162.9885</v>
      </c>
      <c r="FU9" s="71">
        <v>72.37408</v>
      </c>
      <c r="FV9" s="71">
        <v>70.52747</v>
      </c>
      <c r="FW9" s="71">
        <v>69.63568</v>
      </c>
      <c r="FX9" s="71">
        <v>69.16494</v>
      </c>
      <c r="FY9" s="71">
        <v>68.27734</v>
      </c>
      <c r="FZ9" s="71">
        <v>67.59704</v>
      </c>
      <c r="GA9" s="71">
        <v>68.49123</v>
      </c>
      <c r="GB9" s="71">
        <v>72.86438</v>
      </c>
      <c r="GC9" s="71">
        <v>77.45698</v>
      </c>
      <c r="GD9" s="71">
        <v>81.33963</v>
      </c>
      <c r="GE9" s="71">
        <v>84.03543</v>
      </c>
      <c r="GF9" s="71">
        <v>85.89167</v>
      </c>
      <c r="GG9" s="71">
        <v>87.37037</v>
      </c>
      <c r="GH9" s="71">
        <v>88.52407</v>
      </c>
      <c r="GI9" s="71">
        <v>88.74383</v>
      </c>
      <c r="GJ9" s="71">
        <v>88.28599</v>
      </c>
      <c r="GK9" s="71">
        <v>86.22593</v>
      </c>
      <c r="GL9" s="71">
        <v>83.92426</v>
      </c>
      <c r="GM9" s="71">
        <v>80.88031</v>
      </c>
      <c r="GN9" s="71">
        <v>76.73537</v>
      </c>
      <c r="GO9" s="71">
        <v>72.59642</v>
      </c>
      <c r="GP9" s="71">
        <v>70.80068</v>
      </c>
      <c r="GQ9" s="71">
        <v>68.48556</v>
      </c>
      <c r="GR9" s="71">
        <v>67.07599</v>
      </c>
    </row>
    <row r="10" spans="1:200" ht="12.75">
      <c r="A10" s="69" t="s">
        <v>243</v>
      </c>
      <c r="B10" s="69" t="s">
        <v>31</v>
      </c>
      <c r="C10" s="69">
        <v>2010</v>
      </c>
      <c r="D10" s="69" t="s">
        <v>7</v>
      </c>
      <c r="E10" s="69" t="s">
        <v>239</v>
      </c>
      <c r="F10" s="71">
        <v>174</v>
      </c>
      <c r="G10" s="71">
        <v>174</v>
      </c>
      <c r="H10" s="71">
        <v>174</v>
      </c>
      <c r="I10" s="71">
        <v>18871.09</v>
      </c>
      <c r="J10" s="71">
        <v>18105.37</v>
      </c>
      <c r="K10" s="71">
        <v>17583.14</v>
      </c>
      <c r="L10" s="71">
        <v>17440.01</v>
      </c>
      <c r="M10" s="71">
        <v>17852.04</v>
      </c>
      <c r="N10" s="71">
        <v>18672.9</v>
      </c>
      <c r="O10" s="71">
        <v>22713.04</v>
      </c>
      <c r="P10" s="71">
        <v>27247.2</v>
      </c>
      <c r="Q10" s="71">
        <v>31621.11</v>
      </c>
      <c r="R10" s="71">
        <v>35410.8</v>
      </c>
      <c r="S10" s="71">
        <v>44563.06</v>
      </c>
      <c r="T10" s="71">
        <v>45911.77</v>
      </c>
      <c r="U10" s="71">
        <v>45265.49</v>
      </c>
      <c r="V10" s="71">
        <v>45819.66</v>
      </c>
      <c r="W10" s="71">
        <v>46452.77</v>
      </c>
      <c r="X10" s="71">
        <v>46797.63</v>
      </c>
      <c r="Y10" s="71">
        <v>46598.21</v>
      </c>
      <c r="Z10" s="71">
        <v>47124.73</v>
      </c>
      <c r="AA10" s="71">
        <v>47398.32</v>
      </c>
      <c r="AB10" s="71">
        <v>47471</v>
      </c>
      <c r="AC10" s="71">
        <v>43635.45</v>
      </c>
      <c r="AD10" s="71">
        <v>29033.98</v>
      </c>
      <c r="AE10" s="71">
        <v>22388.11</v>
      </c>
      <c r="AF10" s="71">
        <v>20179.93</v>
      </c>
      <c r="AG10" s="71">
        <v>19271.27</v>
      </c>
      <c r="AH10" s="71">
        <v>18489.31</v>
      </c>
      <c r="AI10" s="71">
        <v>17956.02</v>
      </c>
      <c r="AJ10" s="71">
        <v>17809.84</v>
      </c>
      <c r="AK10" s="71">
        <v>18230.61</v>
      </c>
      <c r="AL10" s="71">
        <v>19068.88</v>
      </c>
      <c r="AM10" s="71">
        <v>23194.7</v>
      </c>
      <c r="AN10" s="71">
        <v>27825.01</v>
      </c>
      <c r="AO10" s="71">
        <v>32291.67</v>
      </c>
      <c r="AP10" s="71">
        <v>36161.73</v>
      </c>
      <c r="AQ10" s="71">
        <v>44940.57</v>
      </c>
      <c r="AR10" s="71">
        <v>43021.72</v>
      </c>
      <c r="AS10" s="71">
        <v>42416.12</v>
      </c>
      <c r="AT10" s="71">
        <v>42935.41</v>
      </c>
      <c r="AU10" s="71">
        <v>43528.67</v>
      </c>
      <c r="AV10" s="71">
        <v>43851.82</v>
      </c>
      <c r="AW10" s="71">
        <v>43664.95</v>
      </c>
      <c r="AX10" s="71">
        <v>44158.32</v>
      </c>
      <c r="AY10" s="71">
        <v>44414.7</v>
      </c>
      <c r="AZ10" s="71">
        <v>47873.14</v>
      </c>
      <c r="BA10" s="71">
        <v>44560.8</v>
      </c>
      <c r="BB10" s="71">
        <v>29649.68</v>
      </c>
      <c r="BC10" s="71">
        <v>22862.88</v>
      </c>
      <c r="BD10" s="71">
        <v>20607.87</v>
      </c>
      <c r="BE10" s="71">
        <v>-585.996</v>
      </c>
      <c r="BF10" s="71">
        <v>-562.2184</v>
      </c>
      <c r="BG10" s="71">
        <v>-546.002</v>
      </c>
      <c r="BH10" s="71">
        <v>-541.5573</v>
      </c>
      <c r="BI10" s="71">
        <v>-554.3518</v>
      </c>
      <c r="BJ10" s="71">
        <v>-579.8417</v>
      </c>
      <c r="BK10" s="71">
        <v>-705.2986</v>
      </c>
      <c r="BL10" s="71">
        <v>-846.096</v>
      </c>
      <c r="BM10" s="71">
        <v>-981.9171</v>
      </c>
      <c r="BN10" s="71">
        <v>-1099.597</v>
      </c>
      <c r="BO10" s="71">
        <v>-1199.368</v>
      </c>
      <c r="BP10" s="71">
        <v>2338.626</v>
      </c>
      <c r="BQ10" s="71">
        <v>2305.706</v>
      </c>
      <c r="BR10" s="71">
        <v>2333.934</v>
      </c>
      <c r="BS10" s="71">
        <v>2366.183</v>
      </c>
      <c r="BT10" s="71">
        <v>2383.75</v>
      </c>
      <c r="BU10" s="71">
        <v>2373.592</v>
      </c>
      <c r="BV10" s="71">
        <v>2400.411</v>
      </c>
      <c r="BW10" s="71">
        <v>2414.347</v>
      </c>
      <c r="BX10" s="71">
        <v>-1277.632</v>
      </c>
      <c r="BY10" s="71">
        <v>-1354.994</v>
      </c>
      <c r="BZ10" s="71">
        <v>-901.5801</v>
      </c>
      <c r="CA10" s="71">
        <v>-695.2086</v>
      </c>
      <c r="CB10" s="71">
        <v>-626.6389</v>
      </c>
      <c r="CC10" s="71">
        <v>-475.7856</v>
      </c>
      <c r="CD10" s="71">
        <v>-456.4799</v>
      </c>
      <c r="CE10" s="71">
        <v>-443.3134</v>
      </c>
      <c r="CF10" s="71">
        <v>-439.7046</v>
      </c>
      <c r="CG10" s="71">
        <v>-450.0928</v>
      </c>
      <c r="CH10" s="71">
        <v>-470.7887</v>
      </c>
      <c r="CI10" s="71">
        <v>-572.6505</v>
      </c>
      <c r="CJ10" s="71">
        <v>-686.9676</v>
      </c>
      <c r="CK10" s="71">
        <v>-797.2443</v>
      </c>
      <c r="CL10" s="71">
        <v>-892.7915</v>
      </c>
      <c r="CM10" s="71">
        <v>-710.2094</v>
      </c>
      <c r="CN10" s="71">
        <v>2666.107</v>
      </c>
      <c r="CO10" s="71">
        <v>2628.577</v>
      </c>
      <c r="CP10" s="71">
        <v>2660.758</v>
      </c>
      <c r="CQ10" s="71">
        <v>2697.522</v>
      </c>
      <c r="CR10" s="71">
        <v>2717.549</v>
      </c>
      <c r="CS10" s="71">
        <v>2705.968</v>
      </c>
      <c r="CT10" s="71">
        <v>2736.543</v>
      </c>
      <c r="CU10" s="71">
        <v>2752.431</v>
      </c>
      <c r="CV10" s="71">
        <v>-756.5538</v>
      </c>
      <c r="CW10" s="71">
        <v>-1100.155</v>
      </c>
      <c r="CX10" s="71">
        <v>-732.0165</v>
      </c>
      <c r="CY10" s="71">
        <v>-564.4581</v>
      </c>
      <c r="CZ10" s="71">
        <v>-508.7846</v>
      </c>
      <c r="DA10" s="71">
        <v>-400.1831</v>
      </c>
      <c r="DB10" s="71">
        <v>-383.9451</v>
      </c>
      <c r="DC10" s="71">
        <v>-372.8708</v>
      </c>
      <c r="DD10" s="71">
        <v>-369.8354</v>
      </c>
      <c r="DE10" s="71">
        <v>-378.573</v>
      </c>
      <c r="DF10" s="71">
        <v>-395.9803</v>
      </c>
      <c r="DG10" s="71">
        <v>-481.6562</v>
      </c>
      <c r="DH10" s="71">
        <v>-577.8083</v>
      </c>
      <c r="DI10" s="71">
        <v>-670.5619</v>
      </c>
      <c r="DJ10" s="71">
        <v>-750.9268</v>
      </c>
      <c r="DK10" s="71">
        <v>-377.5043</v>
      </c>
      <c r="DL10" s="71">
        <v>2890.048</v>
      </c>
      <c r="DM10" s="71">
        <v>2849.366</v>
      </c>
      <c r="DN10" s="71">
        <v>2884.25</v>
      </c>
      <c r="DO10" s="71">
        <v>2924.103</v>
      </c>
      <c r="DP10" s="71">
        <v>2945.811</v>
      </c>
      <c r="DQ10" s="71">
        <v>2933.258</v>
      </c>
      <c r="DR10" s="71">
        <v>2966.401</v>
      </c>
      <c r="DS10" s="71">
        <v>2983.623</v>
      </c>
      <c r="DT10" s="71">
        <v>-402.1382</v>
      </c>
      <c r="DU10" s="71">
        <v>-925.34</v>
      </c>
      <c r="DV10" s="71">
        <v>-615.699</v>
      </c>
      <c r="DW10" s="71">
        <v>-474.7656</v>
      </c>
      <c r="DX10" s="71">
        <v>-427.9386</v>
      </c>
      <c r="DY10" s="71">
        <v>-325.1693</v>
      </c>
      <c r="DZ10" s="71">
        <v>-311.975</v>
      </c>
      <c r="EA10" s="71">
        <v>-302.9766</v>
      </c>
      <c r="EB10" s="71">
        <v>-300.5102</v>
      </c>
      <c r="EC10" s="71">
        <v>-307.6099</v>
      </c>
      <c r="ED10" s="71">
        <v>-321.7542</v>
      </c>
      <c r="EE10" s="71">
        <v>-391.3703</v>
      </c>
      <c r="EF10" s="71">
        <v>-469.4987</v>
      </c>
      <c r="EG10" s="71">
        <v>-544.8658</v>
      </c>
      <c r="EH10" s="71">
        <v>-610.1663</v>
      </c>
      <c r="EI10" s="71">
        <v>-49.65359</v>
      </c>
      <c r="EJ10" s="71">
        <v>3111.682</v>
      </c>
      <c r="EK10" s="71">
        <v>3067.88</v>
      </c>
      <c r="EL10" s="71">
        <v>3105.439</v>
      </c>
      <c r="EM10" s="71">
        <v>3148.349</v>
      </c>
      <c r="EN10" s="71">
        <v>3171.722</v>
      </c>
      <c r="EO10" s="71">
        <v>3158.206</v>
      </c>
      <c r="EP10" s="71">
        <v>3193.891</v>
      </c>
      <c r="EQ10" s="71">
        <v>3212.434</v>
      </c>
      <c r="ER10" s="71">
        <v>-52.89371</v>
      </c>
      <c r="ES10" s="71">
        <v>-751.886</v>
      </c>
      <c r="ET10" s="71">
        <v>-500.2869</v>
      </c>
      <c r="EU10" s="71">
        <v>-385.7713</v>
      </c>
      <c r="EV10" s="71">
        <v>-347.722</v>
      </c>
      <c r="EW10" s="71">
        <v>-217.8857</v>
      </c>
      <c r="EX10" s="71">
        <v>-209.0446</v>
      </c>
      <c r="EY10" s="71">
        <v>-203.015</v>
      </c>
      <c r="EZ10" s="71">
        <v>-201.3624</v>
      </c>
      <c r="FA10" s="71">
        <v>-206.1197</v>
      </c>
      <c r="FB10" s="71">
        <v>-215.5973</v>
      </c>
      <c r="FC10" s="71">
        <v>-262.2448</v>
      </c>
      <c r="FD10" s="71">
        <v>-314.5963</v>
      </c>
      <c r="FE10" s="71">
        <v>-365.0974</v>
      </c>
      <c r="FF10" s="71">
        <v>-408.8532</v>
      </c>
      <c r="FG10" s="71">
        <v>415.3594</v>
      </c>
      <c r="FH10" s="71">
        <v>3427.688</v>
      </c>
      <c r="FI10" s="71">
        <v>3379.438</v>
      </c>
      <c r="FJ10" s="71">
        <v>3420.811</v>
      </c>
      <c r="FK10" s="71">
        <v>3468.078</v>
      </c>
      <c r="FL10" s="71">
        <v>3493.825</v>
      </c>
      <c r="FM10" s="71">
        <v>3478.937</v>
      </c>
      <c r="FN10" s="71">
        <v>3518.245</v>
      </c>
      <c r="FO10" s="71">
        <v>3538.671</v>
      </c>
      <c r="FP10" s="71">
        <v>442.4635</v>
      </c>
      <c r="FQ10" s="71">
        <v>-503.8151</v>
      </c>
      <c r="FR10" s="71">
        <v>-335.2264</v>
      </c>
      <c r="FS10" s="71">
        <v>-258.4932</v>
      </c>
      <c r="FT10" s="71">
        <v>-232.9975</v>
      </c>
      <c r="FU10" s="71">
        <v>75.52271</v>
      </c>
      <c r="FV10" s="71">
        <v>74.01358</v>
      </c>
      <c r="FW10" s="71">
        <v>73.10216</v>
      </c>
      <c r="FX10" s="71">
        <v>72.28907</v>
      </c>
      <c r="FY10" s="71">
        <v>72.0703</v>
      </c>
      <c r="FZ10" s="71">
        <v>71.73389</v>
      </c>
      <c r="GA10" s="71">
        <v>72.22673</v>
      </c>
      <c r="GB10" s="71">
        <v>74.41451</v>
      </c>
      <c r="GC10" s="71">
        <v>77.73247</v>
      </c>
      <c r="GD10" s="71">
        <v>81.05694</v>
      </c>
      <c r="GE10" s="71">
        <v>83.58072</v>
      </c>
      <c r="GF10" s="71">
        <v>86.22237</v>
      </c>
      <c r="GG10" s="71">
        <v>88.43254</v>
      </c>
      <c r="GH10" s="71">
        <v>89.79352</v>
      </c>
      <c r="GI10" s="71">
        <v>90.48595</v>
      </c>
      <c r="GJ10" s="71">
        <v>90.2142</v>
      </c>
      <c r="GK10" s="71">
        <v>89.25432</v>
      </c>
      <c r="GL10" s="71">
        <v>86.91173</v>
      </c>
      <c r="GM10" s="71">
        <v>84.10982</v>
      </c>
      <c r="GN10" s="71">
        <v>80.37871</v>
      </c>
      <c r="GO10" s="71">
        <v>77.60463</v>
      </c>
      <c r="GP10" s="71">
        <v>76.42439</v>
      </c>
      <c r="GQ10" s="71">
        <v>75.10988</v>
      </c>
      <c r="GR10" s="71">
        <v>73.89433</v>
      </c>
    </row>
    <row r="11" spans="1:200" ht="12.75">
      <c r="A11" s="69" t="s">
        <v>243</v>
      </c>
      <c r="B11" s="69" t="s">
        <v>32</v>
      </c>
      <c r="C11" s="69">
        <v>2010</v>
      </c>
      <c r="D11" s="69" t="s">
        <v>7</v>
      </c>
      <c r="E11" s="69" t="s">
        <v>239</v>
      </c>
      <c r="F11" s="71">
        <v>180</v>
      </c>
      <c r="G11" s="71">
        <v>180</v>
      </c>
      <c r="H11" s="71">
        <v>180</v>
      </c>
      <c r="I11" s="71">
        <v>20354.85</v>
      </c>
      <c r="J11" s="71">
        <v>19793.46</v>
      </c>
      <c r="K11" s="71">
        <v>19194.21</v>
      </c>
      <c r="L11" s="71">
        <v>18954.79</v>
      </c>
      <c r="M11" s="71">
        <v>19300.73</v>
      </c>
      <c r="N11" s="71">
        <v>20151.33</v>
      </c>
      <c r="O11" s="71">
        <v>24293.56</v>
      </c>
      <c r="P11" s="71">
        <v>29259.1</v>
      </c>
      <c r="Q11" s="71">
        <v>34264.08</v>
      </c>
      <c r="R11" s="71">
        <v>38075.32</v>
      </c>
      <c r="S11" s="71">
        <v>47681.48</v>
      </c>
      <c r="T11" s="71">
        <v>49035.99</v>
      </c>
      <c r="U11" s="71">
        <v>48519.82</v>
      </c>
      <c r="V11" s="71">
        <v>49246.18</v>
      </c>
      <c r="W11" s="71">
        <v>49591.86</v>
      </c>
      <c r="X11" s="71">
        <v>49887.09</v>
      </c>
      <c r="Y11" s="71">
        <v>49814.91</v>
      </c>
      <c r="Z11" s="71">
        <v>50570.35</v>
      </c>
      <c r="AA11" s="71">
        <v>51098.49</v>
      </c>
      <c r="AB11" s="71">
        <v>51571.38</v>
      </c>
      <c r="AC11" s="71">
        <v>46796.64</v>
      </c>
      <c r="AD11" s="71">
        <v>31076.94</v>
      </c>
      <c r="AE11" s="71">
        <v>24199.01</v>
      </c>
      <c r="AF11" s="71">
        <v>21878.24</v>
      </c>
      <c r="AG11" s="71">
        <v>20786.5</v>
      </c>
      <c r="AH11" s="71">
        <v>20213.21</v>
      </c>
      <c r="AI11" s="71">
        <v>19601.24</v>
      </c>
      <c r="AJ11" s="71">
        <v>19356.75</v>
      </c>
      <c r="AK11" s="71">
        <v>19710.02</v>
      </c>
      <c r="AL11" s="71">
        <v>20578.67</v>
      </c>
      <c r="AM11" s="71">
        <v>24808.74</v>
      </c>
      <c r="AN11" s="71">
        <v>29879.57</v>
      </c>
      <c r="AO11" s="71">
        <v>34990.69</v>
      </c>
      <c r="AP11" s="71">
        <v>38882.75</v>
      </c>
      <c r="AQ11" s="71">
        <v>48085.4</v>
      </c>
      <c r="AR11" s="71">
        <v>45949.28</v>
      </c>
      <c r="AS11" s="71">
        <v>45465.6</v>
      </c>
      <c r="AT11" s="71">
        <v>46146.24</v>
      </c>
      <c r="AU11" s="71">
        <v>46470.16</v>
      </c>
      <c r="AV11" s="71">
        <v>46746.8</v>
      </c>
      <c r="AW11" s="71">
        <v>46679.17</v>
      </c>
      <c r="AX11" s="71">
        <v>47387.05</v>
      </c>
      <c r="AY11" s="71">
        <v>47881.95</v>
      </c>
      <c r="AZ11" s="71">
        <v>52008.25</v>
      </c>
      <c r="BA11" s="71">
        <v>47789.02</v>
      </c>
      <c r="BB11" s="71">
        <v>31735.97</v>
      </c>
      <c r="BC11" s="71">
        <v>24712.18</v>
      </c>
      <c r="BD11" s="71">
        <v>22342.19</v>
      </c>
      <c r="BE11" s="71">
        <v>-632.0707</v>
      </c>
      <c r="BF11" s="71">
        <v>-614.6381</v>
      </c>
      <c r="BG11" s="71">
        <v>-596.0296</v>
      </c>
      <c r="BH11" s="71">
        <v>-588.5952</v>
      </c>
      <c r="BI11" s="71">
        <v>-599.3375</v>
      </c>
      <c r="BJ11" s="71">
        <v>-625.751</v>
      </c>
      <c r="BK11" s="71">
        <v>-754.3779</v>
      </c>
      <c r="BL11" s="71">
        <v>-908.5707</v>
      </c>
      <c r="BM11" s="71">
        <v>-1063.988</v>
      </c>
      <c r="BN11" s="71">
        <v>-1182.337</v>
      </c>
      <c r="BO11" s="71">
        <v>-1283.296</v>
      </c>
      <c r="BP11" s="71">
        <v>2497.766</v>
      </c>
      <c r="BQ11" s="71">
        <v>2471.473</v>
      </c>
      <c r="BR11" s="71">
        <v>2508.472</v>
      </c>
      <c r="BS11" s="71">
        <v>2526.08</v>
      </c>
      <c r="BT11" s="71">
        <v>2541.119</v>
      </c>
      <c r="BU11" s="71">
        <v>2537.442</v>
      </c>
      <c r="BV11" s="71">
        <v>2575.922</v>
      </c>
      <c r="BW11" s="71">
        <v>2602.824</v>
      </c>
      <c r="BX11" s="71">
        <v>-1387.989</v>
      </c>
      <c r="BY11" s="71">
        <v>-1453.157</v>
      </c>
      <c r="BZ11" s="71">
        <v>-965.0193</v>
      </c>
      <c r="CA11" s="71">
        <v>-751.4418</v>
      </c>
      <c r="CB11" s="71">
        <v>-679.3758</v>
      </c>
      <c r="CC11" s="71">
        <v>-513.1948</v>
      </c>
      <c r="CD11" s="71">
        <v>-499.0408</v>
      </c>
      <c r="CE11" s="71">
        <v>-483.9321</v>
      </c>
      <c r="CF11" s="71">
        <v>-477.8959</v>
      </c>
      <c r="CG11" s="71">
        <v>-486.6178</v>
      </c>
      <c r="CH11" s="71">
        <v>-508.0637</v>
      </c>
      <c r="CI11" s="71">
        <v>-612.4991</v>
      </c>
      <c r="CJ11" s="71">
        <v>-737.6924</v>
      </c>
      <c r="CK11" s="71">
        <v>-863.8801</v>
      </c>
      <c r="CL11" s="71">
        <v>-959.9704</v>
      </c>
      <c r="CM11" s="71">
        <v>-759.9081</v>
      </c>
      <c r="CN11" s="71">
        <v>2847.531</v>
      </c>
      <c r="CO11" s="71">
        <v>2817.556</v>
      </c>
      <c r="CP11" s="71">
        <v>2859.737</v>
      </c>
      <c r="CQ11" s="71">
        <v>2879.81</v>
      </c>
      <c r="CR11" s="71">
        <v>2896.954</v>
      </c>
      <c r="CS11" s="71">
        <v>2892.763</v>
      </c>
      <c r="CT11" s="71">
        <v>2936.631</v>
      </c>
      <c r="CU11" s="71">
        <v>2967.301</v>
      </c>
      <c r="CV11" s="71">
        <v>-821.902</v>
      </c>
      <c r="CW11" s="71">
        <v>-1179.856</v>
      </c>
      <c r="CX11" s="71">
        <v>-783.5246</v>
      </c>
      <c r="CY11" s="71">
        <v>-610.1153</v>
      </c>
      <c r="CZ11" s="71">
        <v>-551.6031</v>
      </c>
      <c r="DA11" s="71">
        <v>-431.648</v>
      </c>
      <c r="DB11" s="71">
        <v>-419.7431</v>
      </c>
      <c r="DC11" s="71">
        <v>-407.0352</v>
      </c>
      <c r="DD11" s="71">
        <v>-401.9581</v>
      </c>
      <c r="DE11" s="71">
        <v>-409.2942</v>
      </c>
      <c r="DF11" s="71">
        <v>-427.3322</v>
      </c>
      <c r="DG11" s="71">
        <v>-515.1729</v>
      </c>
      <c r="DH11" s="71">
        <v>-620.4729</v>
      </c>
      <c r="DI11" s="71">
        <v>-726.6093</v>
      </c>
      <c r="DJ11" s="71">
        <v>-807.4309</v>
      </c>
      <c r="DK11" s="71">
        <v>-403.9211</v>
      </c>
      <c r="DL11" s="71">
        <v>3086.711</v>
      </c>
      <c r="DM11" s="71">
        <v>3054.219</v>
      </c>
      <c r="DN11" s="71">
        <v>3099.942</v>
      </c>
      <c r="DO11" s="71">
        <v>3121.702</v>
      </c>
      <c r="DP11" s="71">
        <v>3140.286</v>
      </c>
      <c r="DQ11" s="71">
        <v>3135.742</v>
      </c>
      <c r="DR11" s="71">
        <v>3183.296</v>
      </c>
      <c r="DS11" s="71">
        <v>3216.541</v>
      </c>
      <c r="DT11" s="71">
        <v>-436.8734</v>
      </c>
      <c r="DU11" s="71">
        <v>-992.3766</v>
      </c>
      <c r="DV11" s="71">
        <v>-659.0223</v>
      </c>
      <c r="DW11" s="71">
        <v>-513.1678</v>
      </c>
      <c r="DX11" s="71">
        <v>-463.9532</v>
      </c>
      <c r="DY11" s="71">
        <v>-350.7361</v>
      </c>
      <c r="DZ11" s="71">
        <v>-341.0627</v>
      </c>
      <c r="EA11" s="71">
        <v>-330.7369</v>
      </c>
      <c r="EB11" s="71">
        <v>-326.6115</v>
      </c>
      <c r="EC11" s="71">
        <v>-332.5724</v>
      </c>
      <c r="ED11" s="71">
        <v>-347.2293</v>
      </c>
      <c r="EE11" s="71">
        <v>-418.6043</v>
      </c>
      <c r="EF11" s="71">
        <v>-504.166</v>
      </c>
      <c r="EG11" s="71">
        <v>-590.4072</v>
      </c>
      <c r="EH11" s="71">
        <v>-656.0789</v>
      </c>
      <c r="EI11" s="71">
        <v>-53.12822</v>
      </c>
      <c r="EJ11" s="71">
        <v>3323.427</v>
      </c>
      <c r="EK11" s="71">
        <v>3288.444</v>
      </c>
      <c r="EL11" s="71">
        <v>3337.673</v>
      </c>
      <c r="EM11" s="71">
        <v>3361.101</v>
      </c>
      <c r="EN11" s="71">
        <v>3381.111</v>
      </c>
      <c r="EO11" s="71">
        <v>3376.219</v>
      </c>
      <c r="EP11" s="71">
        <v>3427.419</v>
      </c>
      <c r="EQ11" s="71">
        <v>3463.214</v>
      </c>
      <c r="ER11" s="71">
        <v>-57.46247</v>
      </c>
      <c r="ES11" s="71">
        <v>-806.3568</v>
      </c>
      <c r="ET11" s="71">
        <v>-535.4893</v>
      </c>
      <c r="EU11" s="71">
        <v>-416.9751</v>
      </c>
      <c r="EV11" s="71">
        <v>-376.9857</v>
      </c>
      <c r="EW11" s="71">
        <v>-235.0172</v>
      </c>
      <c r="EX11" s="71">
        <v>-228.5354</v>
      </c>
      <c r="EY11" s="71">
        <v>-221.6163</v>
      </c>
      <c r="EZ11" s="71">
        <v>-218.8521</v>
      </c>
      <c r="FA11" s="71">
        <v>-222.8463</v>
      </c>
      <c r="FB11" s="71">
        <v>-232.6674</v>
      </c>
      <c r="FC11" s="71">
        <v>-280.4935</v>
      </c>
      <c r="FD11" s="71">
        <v>-337.8257</v>
      </c>
      <c r="FE11" s="71">
        <v>-395.6132</v>
      </c>
      <c r="FF11" s="71">
        <v>-439.6177</v>
      </c>
      <c r="FG11" s="71">
        <v>444.4253</v>
      </c>
      <c r="FH11" s="71">
        <v>3660.937</v>
      </c>
      <c r="FI11" s="71">
        <v>3622.4</v>
      </c>
      <c r="FJ11" s="71">
        <v>3676.629</v>
      </c>
      <c r="FK11" s="71">
        <v>3702.437</v>
      </c>
      <c r="FL11" s="71">
        <v>3724.478</v>
      </c>
      <c r="FM11" s="71">
        <v>3719.089</v>
      </c>
      <c r="FN11" s="71">
        <v>3775.489</v>
      </c>
      <c r="FO11" s="71">
        <v>3814.919</v>
      </c>
      <c r="FP11" s="71">
        <v>480.6819</v>
      </c>
      <c r="FQ11" s="71">
        <v>-540.3142</v>
      </c>
      <c r="FR11" s="71">
        <v>-358.8145</v>
      </c>
      <c r="FS11" s="71">
        <v>-279.4019</v>
      </c>
      <c r="FT11" s="71">
        <v>-252.6062</v>
      </c>
      <c r="FU11" s="71">
        <v>75.60092</v>
      </c>
      <c r="FV11" s="71">
        <v>74.32543</v>
      </c>
      <c r="FW11" s="71">
        <v>73.4771</v>
      </c>
      <c r="FX11" s="71">
        <v>72.56846</v>
      </c>
      <c r="FY11" s="71">
        <v>72.13537</v>
      </c>
      <c r="FZ11" s="71">
        <v>71.82673</v>
      </c>
      <c r="GA11" s="71">
        <v>72.61858</v>
      </c>
      <c r="GB11" s="71">
        <v>76.19796</v>
      </c>
      <c r="GC11" s="71">
        <v>79.97056</v>
      </c>
      <c r="GD11" s="71">
        <v>83.31852</v>
      </c>
      <c r="GE11" s="71">
        <v>86.43642</v>
      </c>
      <c r="GF11" s="71">
        <v>88.6784</v>
      </c>
      <c r="GG11" s="71">
        <v>91.05618</v>
      </c>
      <c r="GH11" s="71">
        <v>92.61852</v>
      </c>
      <c r="GI11" s="71">
        <v>92.65185</v>
      </c>
      <c r="GJ11" s="71">
        <v>92.47222</v>
      </c>
      <c r="GK11" s="71">
        <v>91.78703</v>
      </c>
      <c r="GL11" s="71">
        <v>90.2216</v>
      </c>
      <c r="GM11" s="71">
        <v>88.57222</v>
      </c>
      <c r="GN11" s="71">
        <v>85.46697</v>
      </c>
      <c r="GO11" s="71">
        <v>81.43987</v>
      </c>
      <c r="GP11" s="71">
        <v>78.9979</v>
      </c>
      <c r="GQ11" s="71">
        <v>77.40475</v>
      </c>
      <c r="GR11" s="71">
        <v>76.32778</v>
      </c>
    </row>
    <row r="12" spans="1:200" ht="12.75">
      <c r="A12" s="69" t="s">
        <v>243</v>
      </c>
      <c r="B12" s="69" t="s">
        <v>33</v>
      </c>
      <c r="C12" s="69">
        <v>2010</v>
      </c>
      <c r="D12" s="69" t="s">
        <v>7</v>
      </c>
      <c r="E12" s="69" t="s">
        <v>239</v>
      </c>
      <c r="F12" s="71">
        <v>181</v>
      </c>
      <c r="G12" s="71">
        <v>181</v>
      </c>
      <c r="H12" s="71">
        <v>181</v>
      </c>
      <c r="I12" s="71">
        <v>20037.87</v>
      </c>
      <c r="J12" s="71">
        <v>19552.4</v>
      </c>
      <c r="K12" s="71">
        <v>18900.64</v>
      </c>
      <c r="L12" s="71">
        <v>18702.66</v>
      </c>
      <c r="M12" s="71">
        <v>19093.98</v>
      </c>
      <c r="N12" s="71">
        <v>19920.96</v>
      </c>
      <c r="O12" s="71">
        <v>24066.71</v>
      </c>
      <c r="P12" s="71">
        <v>28772.1</v>
      </c>
      <c r="Q12" s="71">
        <v>33921.84</v>
      </c>
      <c r="R12" s="71">
        <v>38338.77</v>
      </c>
      <c r="S12" s="71">
        <v>48355.43</v>
      </c>
      <c r="T12" s="71">
        <v>50027.46</v>
      </c>
      <c r="U12" s="71">
        <v>49417.17</v>
      </c>
      <c r="V12" s="71">
        <v>50209.53</v>
      </c>
      <c r="W12" s="71">
        <v>50787.95</v>
      </c>
      <c r="X12" s="71">
        <v>50837.33</v>
      </c>
      <c r="Y12" s="71">
        <v>50589.11</v>
      </c>
      <c r="Z12" s="71">
        <v>51237.87</v>
      </c>
      <c r="AA12" s="71">
        <v>51374.86</v>
      </c>
      <c r="AB12" s="71">
        <v>51422.12</v>
      </c>
      <c r="AC12" s="71">
        <v>46869.15</v>
      </c>
      <c r="AD12" s="71">
        <v>31029.29</v>
      </c>
      <c r="AE12" s="71">
        <v>24071.59</v>
      </c>
      <c r="AF12" s="71">
        <v>21744.25</v>
      </c>
      <c r="AG12" s="71">
        <v>20462.8</v>
      </c>
      <c r="AH12" s="71">
        <v>19967.04</v>
      </c>
      <c r="AI12" s="71">
        <v>19301.45</v>
      </c>
      <c r="AJ12" s="71">
        <v>19099.27</v>
      </c>
      <c r="AK12" s="71">
        <v>19498.89</v>
      </c>
      <c r="AL12" s="71">
        <v>20343.41</v>
      </c>
      <c r="AM12" s="71">
        <v>24577.07</v>
      </c>
      <c r="AN12" s="71">
        <v>29382.25</v>
      </c>
      <c r="AO12" s="71">
        <v>34641.2</v>
      </c>
      <c r="AP12" s="71">
        <v>39151.79</v>
      </c>
      <c r="AQ12" s="71">
        <v>48765.05</v>
      </c>
      <c r="AR12" s="71">
        <v>46878.34</v>
      </c>
      <c r="AS12" s="71">
        <v>46306.46</v>
      </c>
      <c r="AT12" s="71">
        <v>47048.95</v>
      </c>
      <c r="AU12" s="71">
        <v>47590.95</v>
      </c>
      <c r="AV12" s="71">
        <v>47637.23</v>
      </c>
      <c r="AW12" s="71">
        <v>47404.63</v>
      </c>
      <c r="AX12" s="71">
        <v>48012.55</v>
      </c>
      <c r="AY12" s="71">
        <v>48140.92</v>
      </c>
      <c r="AZ12" s="71">
        <v>51857.73</v>
      </c>
      <c r="BA12" s="71">
        <v>47863.07</v>
      </c>
      <c r="BB12" s="71">
        <v>31687.3</v>
      </c>
      <c r="BC12" s="71">
        <v>24582.05</v>
      </c>
      <c r="BD12" s="71">
        <v>22205.37</v>
      </c>
      <c r="BE12" s="71">
        <v>-622.2277</v>
      </c>
      <c r="BF12" s="71">
        <v>-607.1526</v>
      </c>
      <c r="BG12" s="71">
        <v>-586.9136</v>
      </c>
      <c r="BH12" s="71">
        <v>-580.7659</v>
      </c>
      <c r="BI12" s="71">
        <v>-592.9175</v>
      </c>
      <c r="BJ12" s="71">
        <v>-618.5974</v>
      </c>
      <c r="BK12" s="71">
        <v>-747.3333</v>
      </c>
      <c r="BL12" s="71">
        <v>-893.448</v>
      </c>
      <c r="BM12" s="71">
        <v>-1053.361</v>
      </c>
      <c r="BN12" s="71">
        <v>-1190.518</v>
      </c>
      <c r="BO12" s="71">
        <v>-1301.435</v>
      </c>
      <c r="BP12" s="71">
        <v>2548.269</v>
      </c>
      <c r="BQ12" s="71">
        <v>2517.182</v>
      </c>
      <c r="BR12" s="71">
        <v>2557.543</v>
      </c>
      <c r="BS12" s="71">
        <v>2587.006</v>
      </c>
      <c r="BT12" s="71">
        <v>2589.521</v>
      </c>
      <c r="BU12" s="71">
        <v>2576.878</v>
      </c>
      <c r="BV12" s="71">
        <v>2609.924</v>
      </c>
      <c r="BW12" s="71">
        <v>2616.902</v>
      </c>
      <c r="BX12" s="71">
        <v>-1383.972</v>
      </c>
      <c r="BY12" s="71">
        <v>-1455.408</v>
      </c>
      <c r="BZ12" s="71">
        <v>-963.5396</v>
      </c>
      <c r="CA12" s="71">
        <v>-747.485</v>
      </c>
      <c r="CB12" s="71">
        <v>-675.2152</v>
      </c>
      <c r="CC12" s="71">
        <v>-505.203</v>
      </c>
      <c r="CD12" s="71">
        <v>-492.9632</v>
      </c>
      <c r="CE12" s="71">
        <v>-476.5306</v>
      </c>
      <c r="CF12" s="71">
        <v>-471.5391</v>
      </c>
      <c r="CG12" s="71">
        <v>-481.4053</v>
      </c>
      <c r="CH12" s="71">
        <v>-502.2554</v>
      </c>
      <c r="CI12" s="71">
        <v>-606.7796</v>
      </c>
      <c r="CJ12" s="71">
        <v>-725.4139</v>
      </c>
      <c r="CK12" s="71">
        <v>-855.2513</v>
      </c>
      <c r="CL12" s="71">
        <v>-966.6128</v>
      </c>
      <c r="CM12" s="71">
        <v>-770.6489</v>
      </c>
      <c r="CN12" s="71">
        <v>2905.105</v>
      </c>
      <c r="CO12" s="71">
        <v>2869.666</v>
      </c>
      <c r="CP12" s="71">
        <v>2915.678</v>
      </c>
      <c r="CQ12" s="71">
        <v>2949.267</v>
      </c>
      <c r="CR12" s="71">
        <v>2952.135</v>
      </c>
      <c r="CS12" s="71">
        <v>2937.721</v>
      </c>
      <c r="CT12" s="71">
        <v>2975.394</v>
      </c>
      <c r="CU12" s="71">
        <v>2983.349</v>
      </c>
      <c r="CV12" s="71">
        <v>-819.5234</v>
      </c>
      <c r="CW12" s="71">
        <v>-1181.684</v>
      </c>
      <c r="CX12" s="71">
        <v>-782.3231</v>
      </c>
      <c r="CY12" s="71">
        <v>-606.9027</v>
      </c>
      <c r="CZ12" s="71">
        <v>-548.225</v>
      </c>
      <c r="DA12" s="71">
        <v>-424.9261</v>
      </c>
      <c r="DB12" s="71">
        <v>-414.6312</v>
      </c>
      <c r="DC12" s="71">
        <v>-400.8098</v>
      </c>
      <c r="DD12" s="71">
        <v>-396.6114</v>
      </c>
      <c r="DE12" s="71">
        <v>-404.9099</v>
      </c>
      <c r="DF12" s="71">
        <v>-422.4469</v>
      </c>
      <c r="DG12" s="71">
        <v>-510.3622</v>
      </c>
      <c r="DH12" s="71">
        <v>-610.1455</v>
      </c>
      <c r="DI12" s="71">
        <v>-719.3517</v>
      </c>
      <c r="DJ12" s="71">
        <v>-813.0178</v>
      </c>
      <c r="DK12" s="71">
        <v>-409.6303</v>
      </c>
      <c r="DL12" s="71">
        <v>3149.122</v>
      </c>
      <c r="DM12" s="71">
        <v>3110.706</v>
      </c>
      <c r="DN12" s="71">
        <v>3160.583</v>
      </c>
      <c r="DO12" s="71">
        <v>3196.993</v>
      </c>
      <c r="DP12" s="71">
        <v>3200.102</v>
      </c>
      <c r="DQ12" s="71">
        <v>3184.477</v>
      </c>
      <c r="DR12" s="71">
        <v>3225.315</v>
      </c>
      <c r="DS12" s="71">
        <v>3233.938</v>
      </c>
      <c r="DT12" s="71">
        <v>-435.609</v>
      </c>
      <c r="DU12" s="71">
        <v>-993.9142</v>
      </c>
      <c r="DV12" s="71">
        <v>-658.0118</v>
      </c>
      <c r="DW12" s="71">
        <v>-510.4657</v>
      </c>
      <c r="DX12" s="71">
        <v>-461.1119</v>
      </c>
      <c r="DY12" s="71">
        <v>-345.2742</v>
      </c>
      <c r="DZ12" s="71">
        <v>-336.9091</v>
      </c>
      <c r="EA12" s="71">
        <v>-325.6784</v>
      </c>
      <c r="EB12" s="71">
        <v>-322.267</v>
      </c>
      <c r="EC12" s="71">
        <v>-329.01</v>
      </c>
      <c r="ED12" s="71">
        <v>-343.2597</v>
      </c>
      <c r="EE12" s="71">
        <v>-414.6954</v>
      </c>
      <c r="EF12" s="71">
        <v>-495.7744</v>
      </c>
      <c r="EG12" s="71">
        <v>-584.51</v>
      </c>
      <c r="EH12" s="71">
        <v>-660.6185</v>
      </c>
      <c r="EI12" s="71">
        <v>-53.87916</v>
      </c>
      <c r="EJ12" s="71">
        <v>3390.624</v>
      </c>
      <c r="EK12" s="71">
        <v>3349.262</v>
      </c>
      <c r="EL12" s="71">
        <v>3402.964</v>
      </c>
      <c r="EM12" s="71">
        <v>3442.167</v>
      </c>
      <c r="EN12" s="71">
        <v>3445.513</v>
      </c>
      <c r="EO12" s="71">
        <v>3428.69</v>
      </c>
      <c r="EP12" s="71">
        <v>3472.66</v>
      </c>
      <c r="EQ12" s="71">
        <v>3481.945</v>
      </c>
      <c r="ER12" s="71">
        <v>-57.29617</v>
      </c>
      <c r="ES12" s="71">
        <v>-807.6061</v>
      </c>
      <c r="ET12" s="71">
        <v>-534.6682</v>
      </c>
      <c r="EU12" s="71">
        <v>-414.7795</v>
      </c>
      <c r="EV12" s="71">
        <v>-374.677</v>
      </c>
      <c r="EW12" s="71">
        <v>-231.3573</v>
      </c>
      <c r="EX12" s="71">
        <v>-225.7521</v>
      </c>
      <c r="EY12" s="71">
        <v>-218.2268</v>
      </c>
      <c r="EZ12" s="71">
        <v>-215.9409</v>
      </c>
      <c r="FA12" s="71">
        <v>-220.4592</v>
      </c>
      <c r="FB12" s="71">
        <v>-230.0075</v>
      </c>
      <c r="FC12" s="71">
        <v>-277.8742</v>
      </c>
      <c r="FD12" s="71">
        <v>-332.2028</v>
      </c>
      <c r="FE12" s="71">
        <v>-391.6617</v>
      </c>
      <c r="FF12" s="71">
        <v>-442.6596</v>
      </c>
      <c r="FG12" s="71">
        <v>450.7069</v>
      </c>
      <c r="FH12" s="71">
        <v>3734.958</v>
      </c>
      <c r="FI12" s="71">
        <v>3689.395</v>
      </c>
      <c r="FJ12" s="71">
        <v>3748.551</v>
      </c>
      <c r="FK12" s="71">
        <v>3791.734</v>
      </c>
      <c r="FL12" s="71">
        <v>3795.421</v>
      </c>
      <c r="FM12" s="71">
        <v>3776.889</v>
      </c>
      <c r="FN12" s="71">
        <v>3825.325</v>
      </c>
      <c r="FO12" s="71">
        <v>3835.552</v>
      </c>
      <c r="FP12" s="71">
        <v>479.2907</v>
      </c>
      <c r="FQ12" s="71">
        <v>-541.1513</v>
      </c>
      <c r="FR12" s="71">
        <v>-358.2643</v>
      </c>
      <c r="FS12" s="71">
        <v>-277.9306</v>
      </c>
      <c r="FT12" s="71">
        <v>-251.0592</v>
      </c>
      <c r="FU12" s="71">
        <v>76.84963</v>
      </c>
      <c r="FV12" s="71">
        <v>75.59334</v>
      </c>
      <c r="FW12" s="71">
        <v>74.55778</v>
      </c>
      <c r="FX12" s="71">
        <v>73.85648</v>
      </c>
      <c r="FY12" s="71">
        <v>73.0863</v>
      </c>
      <c r="FZ12" s="71">
        <v>72.30105</v>
      </c>
      <c r="GA12" s="71">
        <v>72.51661</v>
      </c>
      <c r="GB12" s="71">
        <v>74.71247</v>
      </c>
      <c r="GC12" s="71">
        <v>79.75704</v>
      </c>
      <c r="GD12" s="71">
        <v>84.72099</v>
      </c>
      <c r="GE12" s="71">
        <v>88.64383</v>
      </c>
      <c r="GF12" s="71">
        <v>91.67716</v>
      </c>
      <c r="GG12" s="71">
        <v>93.69939</v>
      </c>
      <c r="GH12" s="71">
        <v>95.5142</v>
      </c>
      <c r="GI12" s="71">
        <v>96.2142</v>
      </c>
      <c r="GJ12" s="71">
        <v>95.47037</v>
      </c>
      <c r="GK12" s="71">
        <v>94.41728</v>
      </c>
      <c r="GL12" s="71">
        <v>92.41296</v>
      </c>
      <c r="GM12" s="71">
        <v>89.36852</v>
      </c>
      <c r="GN12" s="71">
        <v>85.00371</v>
      </c>
      <c r="GO12" s="71">
        <v>81.91135</v>
      </c>
      <c r="GP12" s="71">
        <v>79.84648</v>
      </c>
      <c r="GQ12" s="71">
        <v>78.30463</v>
      </c>
      <c r="GR12" s="71">
        <v>76.5542</v>
      </c>
    </row>
    <row r="13" spans="1:200" ht="12.75">
      <c r="A13" s="69" t="s">
        <v>243</v>
      </c>
      <c r="B13" s="69" t="s">
        <v>34</v>
      </c>
      <c r="C13" s="69">
        <v>2010</v>
      </c>
      <c r="D13" s="69" t="s">
        <v>7</v>
      </c>
      <c r="E13" s="69" t="s">
        <v>239</v>
      </c>
      <c r="F13" s="71">
        <v>181</v>
      </c>
      <c r="G13" s="71">
        <v>181</v>
      </c>
      <c r="H13" s="71">
        <v>181</v>
      </c>
      <c r="I13" s="71">
        <v>20921.39</v>
      </c>
      <c r="J13" s="71">
        <v>20129.8</v>
      </c>
      <c r="K13" s="71">
        <v>19441.22</v>
      </c>
      <c r="L13" s="71">
        <v>19304.59</v>
      </c>
      <c r="M13" s="71">
        <v>19751.55</v>
      </c>
      <c r="N13" s="71">
        <v>20639.55</v>
      </c>
      <c r="O13" s="71">
        <v>25249.76</v>
      </c>
      <c r="P13" s="71">
        <v>30188.94</v>
      </c>
      <c r="Q13" s="71">
        <v>35042.95</v>
      </c>
      <c r="R13" s="71">
        <v>38779.04</v>
      </c>
      <c r="S13" s="71">
        <v>48391.55</v>
      </c>
      <c r="T13" s="71">
        <v>49600.72</v>
      </c>
      <c r="U13" s="71">
        <v>49034.31</v>
      </c>
      <c r="V13" s="71">
        <v>49598.95</v>
      </c>
      <c r="W13" s="71">
        <v>50180.65</v>
      </c>
      <c r="X13" s="71">
        <v>50591.37</v>
      </c>
      <c r="Y13" s="71">
        <v>50003.5</v>
      </c>
      <c r="Z13" s="71">
        <v>50495.21</v>
      </c>
      <c r="AA13" s="71">
        <v>50615.82</v>
      </c>
      <c r="AB13" s="71">
        <v>50622.96</v>
      </c>
      <c r="AC13" s="71">
        <v>46634.17</v>
      </c>
      <c r="AD13" s="71">
        <v>31315.82</v>
      </c>
      <c r="AE13" s="71">
        <v>24208.99</v>
      </c>
      <c r="AF13" s="71">
        <v>21888.96</v>
      </c>
      <c r="AG13" s="71">
        <v>21365.05</v>
      </c>
      <c r="AH13" s="71">
        <v>20556.68</v>
      </c>
      <c r="AI13" s="71">
        <v>19853.49</v>
      </c>
      <c r="AJ13" s="71">
        <v>19713.96</v>
      </c>
      <c r="AK13" s="71">
        <v>20170.41</v>
      </c>
      <c r="AL13" s="71">
        <v>21077.24</v>
      </c>
      <c r="AM13" s="71">
        <v>25785.21</v>
      </c>
      <c r="AN13" s="71">
        <v>30829.13</v>
      </c>
      <c r="AO13" s="71">
        <v>35786.08</v>
      </c>
      <c r="AP13" s="71">
        <v>39601.4</v>
      </c>
      <c r="AQ13" s="71">
        <v>48801.48</v>
      </c>
      <c r="AR13" s="71">
        <v>46478.46</v>
      </c>
      <c r="AS13" s="71">
        <v>45947.71</v>
      </c>
      <c r="AT13" s="71">
        <v>46476.8</v>
      </c>
      <c r="AU13" s="71">
        <v>47021.89</v>
      </c>
      <c r="AV13" s="71">
        <v>47406.75</v>
      </c>
      <c r="AW13" s="71">
        <v>46855.88</v>
      </c>
      <c r="AX13" s="71">
        <v>47316.65</v>
      </c>
      <c r="AY13" s="71">
        <v>47429.67</v>
      </c>
      <c r="AZ13" s="71">
        <v>51051.8</v>
      </c>
      <c r="BA13" s="71">
        <v>47623.1</v>
      </c>
      <c r="BB13" s="71">
        <v>31979.91</v>
      </c>
      <c r="BC13" s="71">
        <v>24722.37</v>
      </c>
      <c r="BD13" s="71">
        <v>22353.14</v>
      </c>
      <c r="BE13" s="71">
        <v>-649.6631</v>
      </c>
      <c r="BF13" s="71">
        <v>-625.0824</v>
      </c>
      <c r="BG13" s="71">
        <v>-603.7</v>
      </c>
      <c r="BH13" s="71">
        <v>-599.4573</v>
      </c>
      <c r="BI13" s="71">
        <v>-613.3367</v>
      </c>
      <c r="BJ13" s="71">
        <v>-640.9114</v>
      </c>
      <c r="BK13" s="71">
        <v>-784.0701</v>
      </c>
      <c r="BL13" s="71">
        <v>-937.4445</v>
      </c>
      <c r="BM13" s="71">
        <v>-1088.174</v>
      </c>
      <c r="BN13" s="71">
        <v>-1204.189</v>
      </c>
      <c r="BO13" s="71">
        <v>-1302.407</v>
      </c>
      <c r="BP13" s="71">
        <v>2526.531</v>
      </c>
      <c r="BQ13" s="71">
        <v>2497.68</v>
      </c>
      <c r="BR13" s="71">
        <v>2526.442</v>
      </c>
      <c r="BS13" s="71">
        <v>2556.072</v>
      </c>
      <c r="BT13" s="71">
        <v>2576.993</v>
      </c>
      <c r="BU13" s="71">
        <v>2547.048</v>
      </c>
      <c r="BV13" s="71">
        <v>2572.095</v>
      </c>
      <c r="BW13" s="71">
        <v>2578.239</v>
      </c>
      <c r="BX13" s="71">
        <v>-1362.463</v>
      </c>
      <c r="BY13" s="71">
        <v>-1448.111</v>
      </c>
      <c r="BZ13" s="71">
        <v>-972.4371</v>
      </c>
      <c r="CA13" s="71">
        <v>-751.7516</v>
      </c>
      <c r="CB13" s="71">
        <v>-679.7087</v>
      </c>
      <c r="CC13" s="71">
        <v>-527.4785</v>
      </c>
      <c r="CD13" s="71">
        <v>-507.5208</v>
      </c>
      <c r="CE13" s="71">
        <v>-490.1599</v>
      </c>
      <c r="CF13" s="71">
        <v>-486.7151</v>
      </c>
      <c r="CG13" s="71">
        <v>-497.9842</v>
      </c>
      <c r="CH13" s="71">
        <v>-520.3728</v>
      </c>
      <c r="CI13" s="71">
        <v>-636.6072</v>
      </c>
      <c r="CJ13" s="71">
        <v>-761.1358</v>
      </c>
      <c r="CK13" s="71">
        <v>-883.5172</v>
      </c>
      <c r="CL13" s="71">
        <v>-977.7131</v>
      </c>
      <c r="CM13" s="71">
        <v>-771.2246</v>
      </c>
      <c r="CN13" s="71">
        <v>2880.324</v>
      </c>
      <c r="CO13" s="71">
        <v>2847.433</v>
      </c>
      <c r="CP13" s="71">
        <v>2880.222</v>
      </c>
      <c r="CQ13" s="71">
        <v>2914.002</v>
      </c>
      <c r="CR13" s="71">
        <v>2937.852</v>
      </c>
      <c r="CS13" s="71">
        <v>2903.714</v>
      </c>
      <c r="CT13" s="71">
        <v>2932.268</v>
      </c>
      <c r="CU13" s="71">
        <v>2939.272</v>
      </c>
      <c r="CV13" s="71">
        <v>-806.787</v>
      </c>
      <c r="CW13" s="71">
        <v>-1175.76</v>
      </c>
      <c r="CX13" s="71">
        <v>-789.5473</v>
      </c>
      <c r="CY13" s="71">
        <v>-610.3669</v>
      </c>
      <c r="CZ13" s="71">
        <v>-551.8734</v>
      </c>
      <c r="DA13" s="71">
        <v>-443.6621</v>
      </c>
      <c r="DB13" s="71">
        <v>-426.8756</v>
      </c>
      <c r="DC13" s="71">
        <v>-412.2733</v>
      </c>
      <c r="DD13" s="71">
        <v>-409.376</v>
      </c>
      <c r="DE13" s="71">
        <v>-418.8544</v>
      </c>
      <c r="DF13" s="71">
        <v>-437.6855</v>
      </c>
      <c r="DG13" s="71">
        <v>-535.4501</v>
      </c>
      <c r="DH13" s="71">
        <v>-640.1912</v>
      </c>
      <c r="DI13" s="71">
        <v>-743.1261</v>
      </c>
      <c r="DJ13" s="71">
        <v>-822.3542</v>
      </c>
      <c r="DK13" s="71">
        <v>-409.9364</v>
      </c>
      <c r="DL13" s="71">
        <v>3122.259</v>
      </c>
      <c r="DM13" s="71">
        <v>3086.606</v>
      </c>
      <c r="DN13" s="71">
        <v>3122.148</v>
      </c>
      <c r="DO13" s="71">
        <v>3158.765</v>
      </c>
      <c r="DP13" s="71">
        <v>3184.619</v>
      </c>
      <c r="DQ13" s="71">
        <v>3147.614</v>
      </c>
      <c r="DR13" s="71">
        <v>3178.566</v>
      </c>
      <c r="DS13" s="71">
        <v>3186.158</v>
      </c>
      <c r="DT13" s="71">
        <v>-428.8392</v>
      </c>
      <c r="DU13" s="71">
        <v>-988.9312</v>
      </c>
      <c r="DV13" s="71">
        <v>-664.088</v>
      </c>
      <c r="DW13" s="71">
        <v>-513.3795</v>
      </c>
      <c r="DX13" s="71">
        <v>-464.1806</v>
      </c>
      <c r="DY13" s="71">
        <v>-360.4981</v>
      </c>
      <c r="DZ13" s="71">
        <v>-346.8583</v>
      </c>
      <c r="EA13" s="71">
        <v>-334.9932</v>
      </c>
      <c r="EB13" s="71">
        <v>-332.6389</v>
      </c>
      <c r="EC13" s="71">
        <v>-340.3406</v>
      </c>
      <c r="ED13" s="71">
        <v>-355.6418</v>
      </c>
      <c r="EE13" s="71">
        <v>-435.0806</v>
      </c>
      <c r="EF13" s="71">
        <v>-520.188</v>
      </c>
      <c r="EG13" s="71">
        <v>-603.8279</v>
      </c>
      <c r="EH13" s="71">
        <v>-668.2048</v>
      </c>
      <c r="EI13" s="71">
        <v>-53.91941</v>
      </c>
      <c r="EJ13" s="71">
        <v>3361.702</v>
      </c>
      <c r="EK13" s="71">
        <v>3323.313</v>
      </c>
      <c r="EL13" s="71">
        <v>3361.582</v>
      </c>
      <c r="EM13" s="71">
        <v>3401.007</v>
      </c>
      <c r="EN13" s="71">
        <v>3428.844</v>
      </c>
      <c r="EO13" s="71">
        <v>3389</v>
      </c>
      <c r="EP13" s="71">
        <v>3422.327</v>
      </c>
      <c r="EQ13" s="71">
        <v>3430.501</v>
      </c>
      <c r="ER13" s="71">
        <v>-56.40572</v>
      </c>
      <c r="ES13" s="71">
        <v>-803.5571</v>
      </c>
      <c r="ET13" s="71">
        <v>-539.6055</v>
      </c>
      <c r="EU13" s="71">
        <v>-417.147</v>
      </c>
      <c r="EV13" s="71">
        <v>-377.1704</v>
      </c>
      <c r="EW13" s="71">
        <v>-241.5584</v>
      </c>
      <c r="EX13" s="71">
        <v>-232.4188</v>
      </c>
      <c r="EY13" s="71">
        <v>-224.4683</v>
      </c>
      <c r="EZ13" s="71">
        <v>-222.8908</v>
      </c>
      <c r="FA13" s="71">
        <v>-228.0515</v>
      </c>
      <c r="FB13" s="71">
        <v>-238.3043</v>
      </c>
      <c r="FC13" s="71">
        <v>-291.5338</v>
      </c>
      <c r="FD13" s="71">
        <v>-348.5616</v>
      </c>
      <c r="FE13" s="71">
        <v>-404.606</v>
      </c>
      <c r="FF13" s="71">
        <v>-447.743</v>
      </c>
      <c r="FG13" s="71">
        <v>451.0436</v>
      </c>
      <c r="FH13" s="71">
        <v>3703.098</v>
      </c>
      <c r="FI13" s="71">
        <v>3660.811</v>
      </c>
      <c r="FJ13" s="71">
        <v>3702.966</v>
      </c>
      <c r="FK13" s="71">
        <v>3746.395</v>
      </c>
      <c r="FL13" s="71">
        <v>3777.059</v>
      </c>
      <c r="FM13" s="71">
        <v>3733.169</v>
      </c>
      <c r="FN13" s="71">
        <v>3769.88</v>
      </c>
      <c r="FO13" s="71">
        <v>3778.884</v>
      </c>
      <c r="FP13" s="71">
        <v>471.842</v>
      </c>
      <c r="FQ13" s="71">
        <v>-538.4382</v>
      </c>
      <c r="FR13" s="71">
        <v>-361.5726</v>
      </c>
      <c r="FS13" s="71">
        <v>-279.517</v>
      </c>
      <c r="FT13" s="71">
        <v>-252.73</v>
      </c>
      <c r="FU13" s="71">
        <v>78.83043</v>
      </c>
      <c r="FV13" s="71">
        <v>77.53908</v>
      </c>
      <c r="FW13" s="71">
        <v>76.71173</v>
      </c>
      <c r="FX13" s="71">
        <v>76.12883</v>
      </c>
      <c r="FY13" s="71">
        <v>75.63093</v>
      </c>
      <c r="FZ13" s="71">
        <v>75.11506</v>
      </c>
      <c r="GA13" s="71">
        <v>75.09161</v>
      </c>
      <c r="GB13" s="71">
        <v>76.7108</v>
      </c>
      <c r="GC13" s="71">
        <v>80.46691</v>
      </c>
      <c r="GD13" s="71">
        <v>83.71852</v>
      </c>
      <c r="GE13" s="71">
        <v>86.24753</v>
      </c>
      <c r="GF13" s="71">
        <v>87.94568</v>
      </c>
      <c r="GG13" s="71">
        <v>89.33334</v>
      </c>
      <c r="GH13" s="71">
        <v>90.28827</v>
      </c>
      <c r="GI13" s="71">
        <v>90.18951</v>
      </c>
      <c r="GJ13" s="71">
        <v>89.93086</v>
      </c>
      <c r="GK13" s="71">
        <v>88.35062</v>
      </c>
      <c r="GL13" s="71">
        <v>87.03827</v>
      </c>
      <c r="GM13" s="71">
        <v>84.09135</v>
      </c>
      <c r="GN13" s="71">
        <v>80.23716</v>
      </c>
      <c r="GO13" s="71">
        <v>77.34592</v>
      </c>
      <c r="GP13" s="71">
        <v>75.27506</v>
      </c>
      <c r="GQ13" s="71">
        <v>73.14198</v>
      </c>
      <c r="GR13" s="71">
        <v>72.34155</v>
      </c>
    </row>
    <row r="14" spans="1:200" ht="12.75">
      <c r="A14" s="69" t="s">
        <v>243</v>
      </c>
      <c r="B14" s="69" t="s">
        <v>35</v>
      </c>
      <c r="C14" s="69">
        <v>2010</v>
      </c>
      <c r="D14" s="69" t="s">
        <v>7</v>
      </c>
      <c r="E14" s="69" t="s">
        <v>239</v>
      </c>
      <c r="F14" s="71">
        <v>185</v>
      </c>
      <c r="G14" s="71">
        <v>185</v>
      </c>
      <c r="H14" s="71">
        <v>185</v>
      </c>
      <c r="I14" s="71">
        <v>19247.78</v>
      </c>
      <c r="J14" s="71">
        <v>18620.06</v>
      </c>
      <c r="K14" s="71">
        <v>18077.35</v>
      </c>
      <c r="L14" s="71">
        <v>17945.86</v>
      </c>
      <c r="M14" s="71">
        <v>18251.74</v>
      </c>
      <c r="N14" s="71">
        <v>19286.23</v>
      </c>
      <c r="O14" s="71">
        <v>22689.31</v>
      </c>
      <c r="P14" s="71">
        <v>26210.62</v>
      </c>
      <c r="Q14" s="71">
        <v>30247.96</v>
      </c>
      <c r="R14" s="71">
        <v>35258.7</v>
      </c>
      <c r="S14" s="71">
        <v>46603.18</v>
      </c>
      <c r="T14" s="71">
        <v>48908.15</v>
      </c>
      <c r="U14" s="71">
        <v>49043.17</v>
      </c>
      <c r="V14" s="71">
        <v>49664</v>
      </c>
      <c r="W14" s="71">
        <v>50044.3</v>
      </c>
      <c r="X14" s="71">
        <v>50079.1</v>
      </c>
      <c r="Y14" s="71">
        <v>49775.43</v>
      </c>
      <c r="Z14" s="71">
        <v>49586.95</v>
      </c>
      <c r="AA14" s="71">
        <v>48989.87</v>
      </c>
      <c r="AB14" s="71">
        <v>49026.23</v>
      </c>
      <c r="AC14" s="71">
        <v>45273.06</v>
      </c>
      <c r="AD14" s="71">
        <v>30172.8</v>
      </c>
      <c r="AE14" s="71">
        <v>23098.31</v>
      </c>
      <c r="AF14" s="71">
        <v>20764.96</v>
      </c>
      <c r="AG14" s="71">
        <v>19655.95</v>
      </c>
      <c r="AH14" s="71">
        <v>19014.93</v>
      </c>
      <c r="AI14" s="71">
        <v>18460.7</v>
      </c>
      <c r="AJ14" s="71">
        <v>18326.43</v>
      </c>
      <c r="AK14" s="71">
        <v>18638.79</v>
      </c>
      <c r="AL14" s="71">
        <v>19695.21</v>
      </c>
      <c r="AM14" s="71">
        <v>23170.46</v>
      </c>
      <c r="AN14" s="71">
        <v>26766.45</v>
      </c>
      <c r="AO14" s="71">
        <v>30889.4</v>
      </c>
      <c r="AP14" s="71">
        <v>36006.4</v>
      </c>
      <c r="AQ14" s="71">
        <v>46997.97</v>
      </c>
      <c r="AR14" s="71">
        <v>45829.49</v>
      </c>
      <c r="AS14" s="71">
        <v>45956.01</v>
      </c>
      <c r="AT14" s="71">
        <v>46537.75</v>
      </c>
      <c r="AU14" s="71">
        <v>46894.11</v>
      </c>
      <c r="AV14" s="71">
        <v>46926.72</v>
      </c>
      <c r="AW14" s="71">
        <v>46642.17</v>
      </c>
      <c r="AX14" s="71">
        <v>46465.56</v>
      </c>
      <c r="AY14" s="71">
        <v>45906.06</v>
      </c>
      <c r="AZ14" s="71">
        <v>49441.54</v>
      </c>
      <c r="BA14" s="71">
        <v>46233.13</v>
      </c>
      <c r="BB14" s="71">
        <v>30812.65</v>
      </c>
      <c r="BC14" s="71">
        <v>23588.14</v>
      </c>
      <c r="BD14" s="71">
        <v>21205.3</v>
      </c>
      <c r="BE14" s="71">
        <v>-597.6931</v>
      </c>
      <c r="BF14" s="71">
        <v>-578.2011</v>
      </c>
      <c r="BG14" s="71">
        <v>-561.3484</v>
      </c>
      <c r="BH14" s="71">
        <v>-557.2654</v>
      </c>
      <c r="BI14" s="71">
        <v>-566.7637</v>
      </c>
      <c r="BJ14" s="71">
        <v>-598.8872</v>
      </c>
      <c r="BK14" s="71">
        <v>-704.5616</v>
      </c>
      <c r="BL14" s="71">
        <v>-813.9076</v>
      </c>
      <c r="BM14" s="71">
        <v>-939.2772</v>
      </c>
      <c r="BN14" s="71">
        <v>-1094.874</v>
      </c>
      <c r="BO14" s="71">
        <v>-1254.275</v>
      </c>
      <c r="BP14" s="71">
        <v>2491.254</v>
      </c>
      <c r="BQ14" s="71">
        <v>2498.131</v>
      </c>
      <c r="BR14" s="71">
        <v>2529.755</v>
      </c>
      <c r="BS14" s="71">
        <v>2549.126</v>
      </c>
      <c r="BT14" s="71">
        <v>2550.899</v>
      </c>
      <c r="BU14" s="71">
        <v>2535.431</v>
      </c>
      <c r="BV14" s="71">
        <v>2525.83</v>
      </c>
      <c r="BW14" s="71">
        <v>2495.417</v>
      </c>
      <c r="BX14" s="71">
        <v>-1319.489</v>
      </c>
      <c r="BY14" s="71">
        <v>-1405.845</v>
      </c>
      <c r="BZ14" s="71">
        <v>-936.9434</v>
      </c>
      <c r="CA14" s="71">
        <v>-717.2623</v>
      </c>
      <c r="CB14" s="71">
        <v>-644.8055</v>
      </c>
      <c r="CC14" s="71">
        <v>-485.2828</v>
      </c>
      <c r="CD14" s="71">
        <v>-469.4567</v>
      </c>
      <c r="CE14" s="71">
        <v>-455.7735</v>
      </c>
      <c r="CF14" s="71">
        <v>-452.4584</v>
      </c>
      <c r="CG14" s="71">
        <v>-460.1704</v>
      </c>
      <c r="CH14" s="71">
        <v>-486.2523</v>
      </c>
      <c r="CI14" s="71">
        <v>-572.0521</v>
      </c>
      <c r="CJ14" s="71">
        <v>-660.8329</v>
      </c>
      <c r="CK14" s="71">
        <v>-762.6238</v>
      </c>
      <c r="CL14" s="71">
        <v>-888.9567</v>
      </c>
      <c r="CM14" s="71">
        <v>-742.7231</v>
      </c>
      <c r="CN14" s="71">
        <v>2840.107</v>
      </c>
      <c r="CO14" s="71">
        <v>2847.948</v>
      </c>
      <c r="CP14" s="71">
        <v>2883.999</v>
      </c>
      <c r="CQ14" s="71">
        <v>2906.083</v>
      </c>
      <c r="CR14" s="71">
        <v>2908.104</v>
      </c>
      <c r="CS14" s="71">
        <v>2890.47</v>
      </c>
      <c r="CT14" s="71">
        <v>2879.525</v>
      </c>
      <c r="CU14" s="71">
        <v>2844.853</v>
      </c>
      <c r="CV14" s="71">
        <v>-781.3396</v>
      </c>
      <c r="CW14" s="71">
        <v>-1141.443</v>
      </c>
      <c r="CX14" s="71">
        <v>-760.7289</v>
      </c>
      <c r="CY14" s="71">
        <v>-582.3641</v>
      </c>
      <c r="CZ14" s="71">
        <v>-523.5345</v>
      </c>
      <c r="DA14" s="71">
        <v>-408.1712</v>
      </c>
      <c r="DB14" s="71">
        <v>-394.8599</v>
      </c>
      <c r="DC14" s="71">
        <v>-383.351</v>
      </c>
      <c r="DD14" s="71">
        <v>-380.5627</v>
      </c>
      <c r="DE14" s="71">
        <v>-387.0492</v>
      </c>
      <c r="DF14" s="71">
        <v>-408.9867</v>
      </c>
      <c r="DG14" s="71">
        <v>-481.1529</v>
      </c>
      <c r="DH14" s="71">
        <v>-555.8264</v>
      </c>
      <c r="DI14" s="71">
        <v>-641.4427</v>
      </c>
      <c r="DJ14" s="71">
        <v>-747.7012</v>
      </c>
      <c r="DK14" s="71">
        <v>-394.7867</v>
      </c>
      <c r="DL14" s="71">
        <v>3078.664</v>
      </c>
      <c r="DM14" s="71">
        <v>3087.163</v>
      </c>
      <c r="DN14" s="71">
        <v>3126.243</v>
      </c>
      <c r="DO14" s="71">
        <v>3150.182</v>
      </c>
      <c r="DP14" s="71">
        <v>3152.372</v>
      </c>
      <c r="DQ14" s="71">
        <v>3133.257</v>
      </c>
      <c r="DR14" s="71">
        <v>3121.393</v>
      </c>
      <c r="DS14" s="71">
        <v>3083.808</v>
      </c>
      <c r="DT14" s="71">
        <v>-415.3129</v>
      </c>
      <c r="DU14" s="71">
        <v>-960.0674</v>
      </c>
      <c r="DV14" s="71">
        <v>-639.8489</v>
      </c>
      <c r="DW14" s="71">
        <v>-489.8263</v>
      </c>
      <c r="DX14" s="71">
        <v>-440.3448</v>
      </c>
      <c r="DY14" s="71">
        <v>-331.66</v>
      </c>
      <c r="DZ14" s="71">
        <v>-320.8438</v>
      </c>
      <c r="EA14" s="71">
        <v>-311.4922</v>
      </c>
      <c r="EB14" s="71">
        <v>-309.2266</v>
      </c>
      <c r="EC14" s="71">
        <v>-314.4973</v>
      </c>
      <c r="ED14" s="71">
        <v>-332.3226</v>
      </c>
      <c r="EE14" s="71">
        <v>-390.9613</v>
      </c>
      <c r="EF14" s="71">
        <v>-451.6374</v>
      </c>
      <c r="EG14" s="71">
        <v>-521.205</v>
      </c>
      <c r="EH14" s="71">
        <v>-607.5455</v>
      </c>
      <c r="EI14" s="71">
        <v>-51.92675</v>
      </c>
      <c r="EJ14" s="71">
        <v>3314.763</v>
      </c>
      <c r="EK14" s="71">
        <v>3323.914</v>
      </c>
      <c r="EL14" s="71">
        <v>3365.991</v>
      </c>
      <c r="EM14" s="71">
        <v>3391.765</v>
      </c>
      <c r="EN14" s="71">
        <v>3394.124</v>
      </c>
      <c r="EO14" s="71">
        <v>3373.543</v>
      </c>
      <c r="EP14" s="71">
        <v>3360.769</v>
      </c>
      <c r="EQ14" s="71">
        <v>3320.302</v>
      </c>
      <c r="ER14" s="71">
        <v>-54.6266</v>
      </c>
      <c r="ES14" s="71">
        <v>-780.1038</v>
      </c>
      <c r="ET14" s="71">
        <v>-519.91</v>
      </c>
      <c r="EU14" s="71">
        <v>-398.0089</v>
      </c>
      <c r="EV14" s="71">
        <v>-357.8026</v>
      </c>
      <c r="EW14" s="71">
        <v>-222.2349</v>
      </c>
      <c r="EX14" s="71">
        <v>-214.9873</v>
      </c>
      <c r="EY14" s="71">
        <v>-208.7211</v>
      </c>
      <c r="EZ14" s="71">
        <v>-207.203</v>
      </c>
      <c r="FA14" s="71">
        <v>-210.7347</v>
      </c>
      <c r="FB14" s="71">
        <v>-222.6788</v>
      </c>
      <c r="FC14" s="71">
        <v>-261.9708</v>
      </c>
      <c r="FD14" s="71">
        <v>-302.6279</v>
      </c>
      <c r="FE14" s="71">
        <v>-349.243</v>
      </c>
      <c r="FF14" s="71">
        <v>-407.097</v>
      </c>
      <c r="FG14" s="71">
        <v>434.3748</v>
      </c>
      <c r="FH14" s="71">
        <v>3651.392</v>
      </c>
      <c r="FI14" s="71">
        <v>3661.472</v>
      </c>
      <c r="FJ14" s="71">
        <v>3707.823</v>
      </c>
      <c r="FK14" s="71">
        <v>3736.215</v>
      </c>
      <c r="FL14" s="71">
        <v>3738.813</v>
      </c>
      <c r="FM14" s="71">
        <v>3716.142</v>
      </c>
      <c r="FN14" s="71">
        <v>3702.07</v>
      </c>
      <c r="FO14" s="71">
        <v>3657.493</v>
      </c>
      <c r="FP14" s="71">
        <v>456.9593</v>
      </c>
      <c r="FQ14" s="71">
        <v>-522.7229</v>
      </c>
      <c r="FR14" s="71">
        <v>-348.3752</v>
      </c>
      <c r="FS14" s="71">
        <v>-266.6932</v>
      </c>
      <c r="FT14" s="71">
        <v>-239.7522</v>
      </c>
      <c r="FU14" s="71">
        <v>68.70574</v>
      </c>
      <c r="FV14" s="71">
        <v>67.93617</v>
      </c>
      <c r="FW14" s="71">
        <v>67.02599</v>
      </c>
      <c r="FX14" s="71">
        <v>66.63988</v>
      </c>
      <c r="FY14" s="71">
        <v>66.05926</v>
      </c>
      <c r="FZ14" s="71">
        <v>65.77475</v>
      </c>
      <c r="GA14" s="71">
        <v>65.30858</v>
      </c>
      <c r="GB14" s="71">
        <v>66.17864</v>
      </c>
      <c r="GC14" s="71">
        <v>70.55574</v>
      </c>
      <c r="GD14" s="71">
        <v>76.95734</v>
      </c>
      <c r="GE14" s="71">
        <v>83.65741</v>
      </c>
      <c r="GF14" s="71">
        <v>88.31235</v>
      </c>
      <c r="GG14" s="71">
        <v>91.0037</v>
      </c>
      <c r="GH14" s="71">
        <v>92.19321</v>
      </c>
      <c r="GI14" s="71">
        <v>92.15803</v>
      </c>
      <c r="GJ14" s="71">
        <v>91.1821</v>
      </c>
      <c r="GK14" s="71">
        <v>89.50062</v>
      </c>
      <c r="GL14" s="71">
        <v>86.05321</v>
      </c>
      <c r="GM14" s="71">
        <v>80.51821</v>
      </c>
      <c r="GN14" s="71">
        <v>76.70562</v>
      </c>
      <c r="GO14" s="71">
        <v>74.20222</v>
      </c>
      <c r="GP14" s="71">
        <v>71.97556</v>
      </c>
      <c r="GQ14" s="71">
        <v>69.89191</v>
      </c>
      <c r="GR14" s="71">
        <v>68.50642</v>
      </c>
    </row>
    <row r="15" spans="1:200" ht="12.75">
      <c r="A15" s="69" t="s">
        <v>243</v>
      </c>
      <c r="B15" s="69" t="s">
        <v>8</v>
      </c>
      <c r="C15" s="69">
        <v>2010</v>
      </c>
      <c r="D15" s="69" t="s">
        <v>7</v>
      </c>
      <c r="E15" s="69" t="s">
        <v>239</v>
      </c>
      <c r="F15" s="71">
        <v>181</v>
      </c>
      <c r="G15" s="71">
        <v>181</v>
      </c>
      <c r="H15" s="71">
        <v>181</v>
      </c>
      <c r="I15" s="71">
        <v>20070.14</v>
      </c>
      <c r="J15" s="71">
        <v>19413.71</v>
      </c>
      <c r="K15" s="71">
        <v>18795.5</v>
      </c>
      <c r="L15" s="71">
        <v>18613.64</v>
      </c>
      <c r="M15" s="71">
        <v>19027.99</v>
      </c>
      <c r="N15" s="71">
        <v>19882.03</v>
      </c>
      <c r="O15" s="71">
        <v>24168.04</v>
      </c>
      <c r="P15" s="71">
        <v>29018.07</v>
      </c>
      <c r="Q15" s="71">
        <v>33930.33</v>
      </c>
      <c r="R15" s="71">
        <v>37909.86</v>
      </c>
      <c r="S15" s="71">
        <v>47611.44</v>
      </c>
      <c r="T15" s="71">
        <v>49026.27</v>
      </c>
      <c r="U15" s="71">
        <v>48427.41</v>
      </c>
      <c r="V15" s="71">
        <v>49081.93</v>
      </c>
      <c r="W15" s="71">
        <v>49623.13</v>
      </c>
      <c r="X15" s="71">
        <v>49895.43</v>
      </c>
      <c r="Y15" s="71">
        <v>49628.47</v>
      </c>
      <c r="Z15" s="71">
        <v>50252.71</v>
      </c>
      <c r="AA15" s="71">
        <v>50522.56</v>
      </c>
      <c r="AB15" s="71">
        <v>50677.07</v>
      </c>
      <c r="AC15" s="71">
        <v>46344.14</v>
      </c>
      <c r="AD15" s="71">
        <v>30770.24</v>
      </c>
      <c r="AE15" s="71">
        <v>23792.52</v>
      </c>
      <c r="AF15" s="71">
        <v>21466.39</v>
      </c>
      <c r="AG15" s="71">
        <v>20495.75</v>
      </c>
      <c r="AH15" s="71">
        <v>19825.4</v>
      </c>
      <c r="AI15" s="71">
        <v>19194.08</v>
      </c>
      <c r="AJ15" s="71">
        <v>19008.36</v>
      </c>
      <c r="AK15" s="71">
        <v>19431.5</v>
      </c>
      <c r="AL15" s="71">
        <v>20303.65</v>
      </c>
      <c r="AM15" s="71">
        <v>24680.55</v>
      </c>
      <c r="AN15" s="71">
        <v>29633.43</v>
      </c>
      <c r="AO15" s="71">
        <v>34649.86</v>
      </c>
      <c r="AP15" s="71">
        <v>38713.79</v>
      </c>
      <c r="AQ15" s="71">
        <v>48014.77</v>
      </c>
      <c r="AR15" s="71">
        <v>45940.16</v>
      </c>
      <c r="AS15" s="71">
        <v>45379.01</v>
      </c>
      <c r="AT15" s="71">
        <v>45992.33</v>
      </c>
      <c r="AU15" s="71">
        <v>46499.46</v>
      </c>
      <c r="AV15" s="71">
        <v>46754.63</v>
      </c>
      <c r="AW15" s="71">
        <v>46504.46</v>
      </c>
      <c r="AX15" s="71">
        <v>47089.41</v>
      </c>
      <c r="AY15" s="71">
        <v>47342.28</v>
      </c>
      <c r="AZ15" s="71">
        <v>51106.37</v>
      </c>
      <c r="BA15" s="71">
        <v>47326.91</v>
      </c>
      <c r="BB15" s="71">
        <v>31422.76</v>
      </c>
      <c r="BC15" s="71">
        <v>24297.06</v>
      </c>
      <c r="BD15" s="71">
        <v>21921.61</v>
      </c>
      <c r="BE15" s="71">
        <v>-623.2296</v>
      </c>
      <c r="BF15" s="71">
        <v>-602.8459</v>
      </c>
      <c r="BG15" s="71">
        <v>-583.6489</v>
      </c>
      <c r="BH15" s="71">
        <v>-578.0015</v>
      </c>
      <c r="BI15" s="71">
        <v>-590.8682</v>
      </c>
      <c r="BJ15" s="71">
        <v>-617.3883</v>
      </c>
      <c r="BK15" s="71">
        <v>-750.4799</v>
      </c>
      <c r="BL15" s="71">
        <v>-901.0859</v>
      </c>
      <c r="BM15" s="71">
        <v>-1053.624</v>
      </c>
      <c r="BN15" s="71">
        <v>-1177.199</v>
      </c>
      <c r="BO15" s="71">
        <v>-1281.411</v>
      </c>
      <c r="BP15" s="71">
        <v>2497.271</v>
      </c>
      <c r="BQ15" s="71">
        <v>2466.766</v>
      </c>
      <c r="BR15" s="71">
        <v>2500.106</v>
      </c>
      <c r="BS15" s="71">
        <v>2527.673</v>
      </c>
      <c r="BT15" s="71">
        <v>2541.544</v>
      </c>
      <c r="BU15" s="71">
        <v>2527.945</v>
      </c>
      <c r="BV15" s="71">
        <v>2559.743</v>
      </c>
      <c r="BW15" s="71">
        <v>2573.488</v>
      </c>
      <c r="BX15" s="71">
        <v>-1363.92</v>
      </c>
      <c r="BY15" s="71">
        <v>-1439.105</v>
      </c>
      <c r="BZ15" s="71">
        <v>-955.4954</v>
      </c>
      <c r="CA15" s="71">
        <v>-738.8191</v>
      </c>
      <c r="CB15" s="71">
        <v>-666.5869</v>
      </c>
      <c r="CC15" s="71">
        <v>-506.0164</v>
      </c>
      <c r="CD15" s="71">
        <v>-489.4664</v>
      </c>
      <c r="CE15" s="71">
        <v>-473.8799</v>
      </c>
      <c r="CF15" s="71">
        <v>-469.2946</v>
      </c>
      <c r="CG15" s="71">
        <v>-479.7414</v>
      </c>
      <c r="CH15" s="71">
        <v>-501.2738</v>
      </c>
      <c r="CI15" s="71">
        <v>-609.3344</v>
      </c>
      <c r="CJ15" s="71">
        <v>-731.6154</v>
      </c>
      <c r="CK15" s="71">
        <v>-855.4653</v>
      </c>
      <c r="CL15" s="71">
        <v>-955.7989</v>
      </c>
      <c r="CM15" s="71">
        <v>-758.7919</v>
      </c>
      <c r="CN15" s="71">
        <v>2846.966</v>
      </c>
      <c r="CO15" s="71">
        <v>2812.19</v>
      </c>
      <c r="CP15" s="71">
        <v>2850.199</v>
      </c>
      <c r="CQ15" s="71">
        <v>2881.626</v>
      </c>
      <c r="CR15" s="71">
        <v>2897.439</v>
      </c>
      <c r="CS15" s="71">
        <v>2881.936</v>
      </c>
      <c r="CT15" s="71">
        <v>2918.186</v>
      </c>
      <c r="CU15" s="71">
        <v>2933.856</v>
      </c>
      <c r="CV15" s="71">
        <v>-807.6494</v>
      </c>
      <c r="CW15" s="71">
        <v>-1168.447</v>
      </c>
      <c r="CX15" s="71">
        <v>-775.7919</v>
      </c>
      <c r="CY15" s="71">
        <v>-599.8666</v>
      </c>
      <c r="CZ15" s="71">
        <v>-541.2194</v>
      </c>
      <c r="DA15" s="71">
        <v>-425.6103</v>
      </c>
      <c r="DB15" s="71">
        <v>-411.6901</v>
      </c>
      <c r="DC15" s="71">
        <v>-398.5802</v>
      </c>
      <c r="DD15" s="71">
        <v>-394.7236</v>
      </c>
      <c r="DE15" s="71">
        <v>-403.5104</v>
      </c>
      <c r="DF15" s="71">
        <v>-421.6213</v>
      </c>
      <c r="DG15" s="71">
        <v>-512.511</v>
      </c>
      <c r="DH15" s="71">
        <v>-615.3615</v>
      </c>
      <c r="DI15" s="71">
        <v>-719.5317</v>
      </c>
      <c r="DJ15" s="71">
        <v>-803.9222</v>
      </c>
      <c r="DK15" s="71">
        <v>-403.3279</v>
      </c>
      <c r="DL15" s="71">
        <v>3086.099</v>
      </c>
      <c r="DM15" s="71">
        <v>3048.402</v>
      </c>
      <c r="DN15" s="71">
        <v>3089.603</v>
      </c>
      <c r="DO15" s="71">
        <v>3123.67</v>
      </c>
      <c r="DP15" s="71">
        <v>3140.811</v>
      </c>
      <c r="DQ15" s="71">
        <v>3124.006</v>
      </c>
      <c r="DR15" s="71">
        <v>3163.301</v>
      </c>
      <c r="DS15" s="71">
        <v>3180.288</v>
      </c>
      <c r="DT15" s="71">
        <v>-429.2975</v>
      </c>
      <c r="DU15" s="71">
        <v>-982.7807</v>
      </c>
      <c r="DV15" s="71">
        <v>-652.5183</v>
      </c>
      <c r="DW15" s="71">
        <v>-504.5477</v>
      </c>
      <c r="DX15" s="71">
        <v>-455.2195</v>
      </c>
      <c r="DY15" s="71">
        <v>-345.8302</v>
      </c>
      <c r="DZ15" s="71">
        <v>-334.5193</v>
      </c>
      <c r="EA15" s="71">
        <v>-323.8668</v>
      </c>
      <c r="EB15" s="71">
        <v>-320.7331</v>
      </c>
      <c r="EC15" s="71">
        <v>-327.8728</v>
      </c>
      <c r="ED15" s="71">
        <v>-342.5888</v>
      </c>
      <c r="EE15" s="71">
        <v>-416.4414</v>
      </c>
      <c r="EF15" s="71">
        <v>-500.0127</v>
      </c>
      <c r="EG15" s="71">
        <v>-584.6563</v>
      </c>
      <c r="EH15" s="71">
        <v>-653.2279</v>
      </c>
      <c r="EI15" s="71">
        <v>-53.05019</v>
      </c>
      <c r="EJ15" s="71">
        <v>3322.768</v>
      </c>
      <c r="EK15" s="71">
        <v>3282.181</v>
      </c>
      <c r="EL15" s="71">
        <v>3326.541</v>
      </c>
      <c r="EM15" s="71">
        <v>3363.221</v>
      </c>
      <c r="EN15" s="71">
        <v>3381.676</v>
      </c>
      <c r="EO15" s="71">
        <v>3363.583</v>
      </c>
      <c r="EP15" s="71">
        <v>3405.891</v>
      </c>
      <c r="EQ15" s="71">
        <v>3424.18</v>
      </c>
      <c r="ER15" s="71">
        <v>-56.46601</v>
      </c>
      <c r="ES15" s="71">
        <v>-798.5595</v>
      </c>
      <c r="ET15" s="71">
        <v>-530.2045</v>
      </c>
      <c r="EU15" s="71">
        <v>-409.9708</v>
      </c>
      <c r="EV15" s="71">
        <v>-369.8892</v>
      </c>
      <c r="EW15" s="71">
        <v>-231.7299</v>
      </c>
      <c r="EX15" s="71">
        <v>-224.1508</v>
      </c>
      <c r="EY15" s="71">
        <v>-217.0129</v>
      </c>
      <c r="EZ15" s="71">
        <v>-214.9131</v>
      </c>
      <c r="FA15" s="71">
        <v>-219.6972</v>
      </c>
      <c r="FB15" s="71">
        <v>-229.558</v>
      </c>
      <c r="FC15" s="71">
        <v>-279.0442</v>
      </c>
      <c r="FD15" s="71">
        <v>-335.0427</v>
      </c>
      <c r="FE15" s="71">
        <v>-391.7597</v>
      </c>
      <c r="FF15" s="71">
        <v>-437.7074</v>
      </c>
      <c r="FG15" s="71">
        <v>443.7725</v>
      </c>
      <c r="FH15" s="71">
        <v>3660.211</v>
      </c>
      <c r="FI15" s="71">
        <v>3615.501</v>
      </c>
      <c r="FJ15" s="71">
        <v>3664.366</v>
      </c>
      <c r="FK15" s="71">
        <v>3704.771</v>
      </c>
      <c r="FL15" s="71">
        <v>3725.101</v>
      </c>
      <c r="FM15" s="71">
        <v>3705.17</v>
      </c>
      <c r="FN15" s="71">
        <v>3751.775</v>
      </c>
      <c r="FO15" s="71">
        <v>3771.921</v>
      </c>
      <c r="FP15" s="71">
        <v>472.3463</v>
      </c>
      <c r="FQ15" s="71">
        <v>-535.0895</v>
      </c>
      <c r="FR15" s="71">
        <v>-355.2733</v>
      </c>
      <c r="FS15" s="71">
        <v>-274.7085</v>
      </c>
      <c r="FT15" s="71">
        <v>-247.851</v>
      </c>
      <c r="FU15" s="71">
        <v>76.70093</v>
      </c>
      <c r="FV15" s="71">
        <v>75.36785</v>
      </c>
      <c r="FW15" s="71">
        <v>74.46219</v>
      </c>
      <c r="FX15" s="71">
        <v>73.71071</v>
      </c>
      <c r="FY15" s="71">
        <v>73.23072</v>
      </c>
      <c r="FZ15" s="71">
        <v>72.74418</v>
      </c>
      <c r="GA15" s="71">
        <v>73.11338</v>
      </c>
      <c r="GB15" s="71">
        <v>75.50893</v>
      </c>
      <c r="GC15" s="71">
        <v>79.48174</v>
      </c>
      <c r="GD15" s="71">
        <v>83.20374</v>
      </c>
      <c r="GE15" s="71">
        <v>86.22712</v>
      </c>
      <c r="GF15" s="71">
        <v>88.6309</v>
      </c>
      <c r="GG15" s="71">
        <v>90.63036</v>
      </c>
      <c r="GH15" s="71">
        <v>92.05363</v>
      </c>
      <c r="GI15" s="71">
        <v>92.38538</v>
      </c>
      <c r="GJ15" s="71">
        <v>92.02191</v>
      </c>
      <c r="GK15" s="71">
        <v>90.95232</v>
      </c>
      <c r="GL15" s="71">
        <v>89.14614</v>
      </c>
      <c r="GM15" s="71">
        <v>86.53548</v>
      </c>
      <c r="GN15" s="71">
        <v>82.77164</v>
      </c>
      <c r="GO15" s="71">
        <v>79.57545</v>
      </c>
      <c r="GP15" s="71">
        <v>77.63596</v>
      </c>
      <c r="GQ15" s="71">
        <v>75.99031</v>
      </c>
      <c r="GR15" s="71">
        <v>74.77946</v>
      </c>
    </row>
    <row r="16" spans="1:200" ht="12.75">
      <c r="A16" s="69" t="s">
        <v>244</v>
      </c>
      <c r="B16" s="69" t="s">
        <v>30</v>
      </c>
      <c r="C16" s="69">
        <v>2010</v>
      </c>
      <c r="D16" s="69" t="s">
        <v>6</v>
      </c>
      <c r="E16" s="69" t="s">
        <v>239</v>
      </c>
      <c r="F16" s="71">
        <v>105</v>
      </c>
      <c r="G16" s="71">
        <v>105</v>
      </c>
      <c r="H16" s="71">
        <v>105</v>
      </c>
      <c r="I16" s="71">
        <v>11365.19</v>
      </c>
      <c r="J16" s="71">
        <v>10975.12</v>
      </c>
      <c r="K16" s="71">
        <v>10706.59</v>
      </c>
      <c r="L16" s="71">
        <v>10503.42</v>
      </c>
      <c r="M16" s="71">
        <v>10592.95</v>
      </c>
      <c r="N16" s="71">
        <v>11170.88</v>
      </c>
      <c r="O16" s="71">
        <v>13241.76</v>
      </c>
      <c r="P16" s="71">
        <v>15519.26</v>
      </c>
      <c r="Q16" s="71">
        <v>17830.45</v>
      </c>
      <c r="R16" s="71">
        <v>20264.46</v>
      </c>
      <c r="S16" s="71">
        <v>25938.21</v>
      </c>
      <c r="T16" s="71">
        <v>26868.11</v>
      </c>
      <c r="U16" s="71">
        <v>26680.59</v>
      </c>
      <c r="V16" s="71">
        <v>27069.16</v>
      </c>
      <c r="W16" s="71">
        <v>27333.89</v>
      </c>
      <c r="X16" s="71">
        <v>27352.05</v>
      </c>
      <c r="Y16" s="71">
        <v>27293.57</v>
      </c>
      <c r="Z16" s="71">
        <v>27766.07</v>
      </c>
      <c r="AA16" s="71">
        <v>27935.95</v>
      </c>
      <c r="AB16" s="71">
        <v>27810.43</v>
      </c>
      <c r="AC16" s="71">
        <v>25516.15</v>
      </c>
      <c r="AD16" s="71">
        <v>17425.41</v>
      </c>
      <c r="AE16" s="71">
        <v>13599.94</v>
      </c>
      <c r="AF16" s="71">
        <v>12286.9</v>
      </c>
      <c r="AG16" s="71">
        <v>11606.21</v>
      </c>
      <c r="AH16" s="71">
        <v>11207.87</v>
      </c>
      <c r="AI16" s="71">
        <v>10933.64</v>
      </c>
      <c r="AJ16" s="71">
        <v>10726.16</v>
      </c>
      <c r="AK16" s="71">
        <v>10817.59</v>
      </c>
      <c r="AL16" s="71">
        <v>11407.77</v>
      </c>
      <c r="AM16" s="71">
        <v>13522.57</v>
      </c>
      <c r="AN16" s="71">
        <v>15848.37</v>
      </c>
      <c r="AO16" s="71">
        <v>18208.57</v>
      </c>
      <c r="AP16" s="71">
        <v>20694.2</v>
      </c>
      <c r="AQ16" s="71">
        <v>26157.94</v>
      </c>
      <c r="AR16" s="71">
        <v>25176.82</v>
      </c>
      <c r="AS16" s="71">
        <v>25001.11</v>
      </c>
      <c r="AT16" s="71">
        <v>25365.22</v>
      </c>
      <c r="AU16" s="71">
        <v>25613.28</v>
      </c>
      <c r="AV16" s="71">
        <v>25630.29</v>
      </c>
      <c r="AW16" s="71">
        <v>25575.49</v>
      </c>
      <c r="AX16" s="71">
        <v>26018.25</v>
      </c>
      <c r="AY16" s="71">
        <v>26177.44</v>
      </c>
      <c r="AZ16" s="71">
        <v>28046.02</v>
      </c>
      <c r="BA16" s="71">
        <v>26057.25</v>
      </c>
      <c r="BB16" s="71">
        <v>17794.93</v>
      </c>
      <c r="BC16" s="71">
        <v>13888.34</v>
      </c>
      <c r="BD16" s="71">
        <v>12547.45</v>
      </c>
      <c r="BE16" s="71">
        <v>-352.9186</v>
      </c>
      <c r="BF16" s="71">
        <v>-340.8059</v>
      </c>
      <c r="BG16" s="71">
        <v>-332.4674</v>
      </c>
      <c r="BH16" s="71">
        <v>-326.1584</v>
      </c>
      <c r="BI16" s="71">
        <v>-328.9385</v>
      </c>
      <c r="BJ16" s="71">
        <v>-346.8846</v>
      </c>
      <c r="BK16" s="71">
        <v>-411.1908</v>
      </c>
      <c r="BL16" s="71">
        <v>-481.9131</v>
      </c>
      <c r="BM16" s="71">
        <v>-553.6815</v>
      </c>
      <c r="BN16" s="71">
        <v>-629.2639</v>
      </c>
      <c r="BO16" s="71">
        <v>-698.0994</v>
      </c>
      <c r="BP16" s="71">
        <v>1368.592</v>
      </c>
      <c r="BQ16" s="71">
        <v>1359.04</v>
      </c>
      <c r="BR16" s="71">
        <v>1378.833</v>
      </c>
      <c r="BS16" s="71">
        <v>1392.317</v>
      </c>
      <c r="BT16" s="71">
        <v>1393.242</v>
      </c>
      <c r="BU16" s="71">
        <v>1390.263</v>
      </c>
      <c r="BV16" s="71">
        <v>1414.331</v>
      </c>
      <c r="BW16" s="71">
        <v>1422.985</v>
      </c>
      <c r="BX16" s="71">
        <v>-748.4882</v>
      </c>
      <c r="BY16" s="71">
        <v>-792.3423</v>
      </c>
      <c r="BZ16" s="71">
        <v>-541.1039</v>
      </c>
      <c r="CA16" s="71">
        <v>-422.3131</v>
      </c>
      <c r="CB16" s="71">
        <v>-381.5398</v>
      </c>
      <c r="CC16" s="71">
        <v>-286.5439</v>
      </c>
      <c r="CD16" s="71">
        <v>-276.7093</v>
      </c>
      <c r="CE16" s="71">
        <v>-269.939</v>
      </c>
      <c r="CF16" s="71">
        <v>-264.8166</v>
      </c>
      <c r="CG16" s="71">
        <v>-267.0738</v>
      </c>
      <c r="CH16" s="71">
        <v>-281.6448</v>
      </c>
      <c r="CI16" s="71">
        <v>-333.8566</v>
      </c>
      <c r="CJ16" s="71">
        <v>-391.278</v>
      </c>
      <c r="CK16" s="71">
        <v>-449.5486</v>
      </c>
      <c r="CL16" s="71">
        <v>-510.9159</v>
      </c>
      <c r="CM16" s="71">
        <v>-413.3819</v>
      </c>
      <c r="CN16" s="71">
        <v>1560.237</v>
      </c>
      <c r="CO16" s="71">
        <v>1549.348</v>
      </c>
      <c r="CP16" s="71">
        <v>1571.912</v>
      </c>
      <c r="CQ16" s="71">
        <v>1587.285</v>
      </c>
      <c r="CR16" s="71">
        <v>1588.339</v>
      </c>
      <c r="CS16" s="71">
        <v>1584.943</v>
      </c>
      <c r="CT16" s="71">
        <v>1612.381</v>
      </c>
      <c r="CU16" s="71">
        <v>1622.247</v>
      </c>
      <c r="CV16" s="71">
        <v>-443.2197</v>
      </c>
      <c r="CW16" s="71">
        <v>-643.3235</v>
      </c>
      <c r="CX16" s="71">
        <v>-439.3365</v>
      </c>
      <c r="CY16" s="71">
        <v>-342.8871</v>
      </c>
      <c r="CZ16" s="71">
        <v>-309.7822</v>
      </c>
      <c r="DA16" s="71">
        <v>-241.012</v>
      </c>
      <c r="DB16" s="71">
        <v>-232.7401</v>
      </c>
      <c r="DC16" s="71">
        <v>-227.0456</v>
      </c>
      <c r="DD16" s="71">
        <v>-222.7372</v>
      </c>
      <c r="DE16" s="71">
        <v>-224.6357</v>
      </c>
      <c r="DF16" s="71">
        <v>-236.8913</v>
      </c>
      <c r="DG16" s="71">
        <v>-280.8067</v>
      </c>
      <c r="DH16" s="71">
        <v>-329.1038</v>
      </c>
      <c r="DI16" s="71">
        <v>-378.1152</v>
      </c>
      <c r="DJ16" s="71">
        <v>-429.7313</v>
      </c>
      <c r="DK16" s="71">
        <v>-219.7288</v>
      </c>
      <c r="DL16" s="71">
        <v>1691.29</v>
      </c>
      <c r="DM16" s="71">
        <v>1679.486</v>
      </c>
      <c r="DN16" s="71">
        <v>1703.946</v>
      </c>
      <c r="DO16" s="71">
        <v>1720.61</v>
      </c>
      <c r="DP16" s="71">
        <v>1721.753</v>
      </c>
      <c r="DQ16" s="71">
        <v>1718.072</v>
      </c>
      <c r="DR16" s="71">
        <v>1747.815</v>
      </c>
      <c r="DS16" s="71">
        <v>1758.508</v>
      </c>
      <c r="DT16" s="71">
        <v>-235.5888</v>
      </c>
      <c r="DU16" s="71">
        <v>-541.0993</v>
      </c>
      <c r="DV16" s="71">
        <v>-369.5258</v>
      </c>
      <c r="DW16" s="71">
        <v>-288.4023</v>
      </c>
      <c r="DX16" s="71">
        <v>-260.5577</v>
      </c>
      <c r="DY16" s="71">
        <v>-195.8346</v>
      </c>
      <c r="DZ16" s="71">
        <v>-189.1133</v>
      </c>
      <c r="EA16" s="71">
        <v>-184.4862</v>
      </c>
      <c r="EB16" s="71">
        <v>-180.9853</v>
      </c>
      <c r="EC16" s="71">
        <v>-182.528</v>
      </c>
      <c r="ED16" s="71">
        <v>-192.4863</v>
      </c>
      <c r="EE16" s="71">
        <v>-228.1698</v>
      </c>
      <c r="EF16" s="71">
        <v>-267.4136</v>
      </c>
      <c r="EG16" s="71">
        <v>-307.2379</v>
      </c>
      <c r="EH16" s="71">
        <v>-349.1786</v>
      </c>
      <c r="EI16" s="71">
        <v>-28.90119</v>
      </c>
      <c r="EJ16" s="71">
        <v>1820.993</v>
      </c>
      <c r="EK16" s="71">
        <v>1808.284</v>
      </c>
      <c r="EL16" s="71">
        <v>1834.62</v>
      </c>
      <c r="EM16" s="71">
        <v>1852.562</v>
      </c>
      <c r="EN16" s="71">
        <v>1853.792</v>
      </c>
      <c r="EO16" s="71">
        <v>1849.829</v>
      </c>
      <c r="EP16" s="71">
        <v>1881.852</v>
      </c>
      <c r="EQ16" s="71">
        <v>1893.366</v>
      </c>
      <c r="ER16" s="71">
        <v>-30.98727</v>
      </c>
      <c r="ES16" s="71">
        <v>-439.6708</v>
      </c>
      <c r="ET16" s="71">
        <v>-300.2586</v>
      </c>
      <c r="EU16" s="71">
        <v>-234.3416</v>
      </c>
      <c r="EV16" s="71">
        <v>-211.7165</v>
      </c>
      <c r="EW16" s="71">
        <v>-131.2225</v>
      </c>
      <c r="EX16" s="71">
        <v>-126.7188</v>
      </c>
      <c r="EY16" s="71">
        <v>-123.6184</v>
      </c>
      <c r="EZ16" s="71">
        <v>-121.2726</v>
      </c>
      <c r="FA16" s="71">
        <v>-122.3062</v>
      </c>
      <c r="FB16" s="71">
        <v>-128.979</v>
      </c>
      <c r="FC16" s="71">
        <v>-152.8894</v>
      </c>
      <c r="FD16" s="71">
        <v>-179.1854</v>
      </c>
      <c r="FE16" s="71">
        <v>-205.8704</v>
      </c>
      <c r="FF16" s="71">
        <v>-233.9735</v>
      </c>
      <c r="FG16" s="71">
        <v>241.7626</v>
      </c>
      <c r="FH16" s="71">
        <v>2005.924</v>
      </c>
      <c r="FI16" s="71">
        <v>1991.924</v>
      </c>
      <c r="FJ16" s="71">
        <v>2020.934</v>
      </c>
      <c r="FK16" s="71">
        <v>2040.698</v>
      </c>
      <c r="FL16" s="71">
        <v>2042.053</v>
      </c>
      <c r="FM16" s="71">
        <v>2037.687</v>
      </c>
      <c r="FN16" s="71">
        <v>2072.963</v>
      </c>
      <c r="FO16" s="71">
        <v>2085.646</v>
      </c>
      <c r="FP16" s="71">
        <v>259.213</v>
      </c>
      <c r="FQ16" s="71">
        <v>-294.6095</v>
      </c>
      <c r="FR16" s="71">
        <v>-201.1938</v>
      </c>
      <c r="FS16" s="71">
        <v>-157.0249</v>
      </c>
      <c r="FT16" s="71">
        <v>-141.8645</v>
      </c>
      <c r="FU16" s="71">
        <v>66.68022</v>
      </c>
      <c r="FV16" s="71">
        <v>65.62173</v>
      </c>
      <c r="FW16" s="71">
        <v>64.71339</v>
      </c>
      <c r="FX16" s="71">
        <v>63.68256</v>
      </c>
      <c r="FY16" s="71">
        <v>62.91346</v>
      </c>
      <c r="FZ16" s="71">
        <v>62.24053</v>
      </c>
      <c r="GA16" s="71">
        <v>63.29714</v>
      </c>
      <c r="GB16" s="71">
        <v>66.74519</v>
      </c>
      <c r="GC16" s="71">
        <v>71.22962</v>
      </c>
      <c r="GD16" s="71">
        <v>75.95774</v>
      </c>
      <c r="GE16" s="71">
        <v>80.02075</v>
      </c>
      <c r="GF16" s="71">
        <v>83.32932</v>
      </c>
      <c r="GG16" s="71">
        <v>85.13383</v>
      </c>
      <c r="GH16" s="71">
        <v>85.84361</v>
      </c>
      <c r="GI16" s="71">
        <v>85.97519</v>
      </c>
      <c r="GJ16" s="71">
        <v>85.41128</v>
      </c>
      <c r="GK16" s="71">
        <v>85.02158</v>
      </c>
      <c r="GL16" s="71">
        <v>84.85729</v>
      </c>
      <c r="GM16" s="71">
        <v>82.16113</v>
      </c>
      <c r="GN16" s="71">
        <v>76.74985</v>
      </c>
      <c r="GO16" s="71">
        <v>72.93729</v>
      </c>
      <c r="GP16" s="71">
        <v>70.84286</v>
      </c>
      <c r="GQ16" s="71">
        <v>69.47256</v>
      </c>
      <c r="GR16" s="71">
        <v>68.1688</v>
      </c>
    </row>
    <row r="17" spans="1:200" ht="12.75">
      <c r="A17" s="69" t="s">
        <v>244</v>
      </c>
      <c r="B17" s="69" t="s">
        <v>31</v>
      </c>
      <c r="C17" s="69">
        <v>2010</v>
      </c>
      <c r="D17" s="69" t="s">
        <v>6</v>
      </c>
      <c r="E17" s="69" t="s">
        <v>239</v>
      </c>
      <c r="F17" s="71">
        <v>143</v>
      </c>
      <c r="G17" s="71">
        <v>143</v>
      </c>
      <c r="H17" s="71">
        <v>143</v>
      </c>
      <c r="I17" s="71">
        <v>16078.24</v>
      </c>
      <c r="J17" s="71">
        <v>15465.64</v>
      </c>
      <c r="K17" s="71">
        <v>15072.35</v>
      </c>
      <c r="L17" s="71">
        <v>14865.25</v>
      </c>
      <c r="M17" s="71">
        <v>14970.06</v>
      </c>
      <c r="N17" s="71">
        <v>15667.6</v>
      </c>
      <c r="O17" s="71">
        <v>18490.25</v>
      </c>
      <c r="P17" s="71">
        <v>21292.81</v>
      </c>
      <c r="Q17" s="71">
        <v>24561.52</v>
      </c>
      <c r="R17" s="71">
        <v>27765.47</v>
      </c>
      <c r="S17" s="71">
        <v>35178.26</v>
      </c>
      <c r="T17" s="71">
        <v>36374.95</v>
      </c>
      <c r="U17" s="71">
        <v>35922.84</v>
      </c>
      <c r="V17" s="71">
        <v>36495.57</v>
      </c>
      <c r="W17" s="71">
        <v>37217.58</v>
      </c>
      <c r="X17" s="71">
        <v>37752.04</v>
      </c>
      <c r="Y17" s="71">
        <v>37762.96</v>
      </c>
      <c r="Z17" s="71">
        <v>38348.29</v>
      </c>
      <c r="AA17" s="71">
        <v>38585.04</v>
      </c>
      <c r="AB17" s="71">
        <v>38814.18</v>
      </c>
      <c r="AC17" s="71">
        <v>35576.06</v>
      </c>
      <c r="AD17" s="71">
        <v>24290.94</v>
      </c>
      <c r="AE17" s="71">
        <v>19155.62</v>
      </c>
      <c r="AF17" s="71">
        <v>17350.79</v>
      </c>
      <c r="AG17" s="71">
        <v>16419.2</v>
      </c>
      <c r="AH17" s="71">
        <v>15793.6</v>
      </c>
      <c r="AI17" s="71">
        <v>15391.98</v>
      </c>
      <c r="AJ17" s="71">
        <v>15180.49</v>
      </c>
      <c r="AK17" s="71">
        <v>15287.52</v>
      </c>
      <c r="AL17" s="71">
        <v>15999.85</v>
      </c>
      <c r="AM17" s="71">
        <v>18882.36</v>
      </c>
      <c r="AN17" s="71">
        <v>21744.35</v>
      </c>
      <c r="AO17" s="71">
        <v>25082.37</v>
      </c>
      <c r="AP17" s="71">
        <v>28354.27</v>
      </c>
      <c r="AQ17" s="71">
        <v>35476.27</v>
      </c>
      <c r="AR17" s="71">
        <v>34085.22</v>
      </c>
      <c r="AS17" s="71">
        <v>33661.58</v>
      </c>
      <c r="AT17" s="71">
        <v>34198.25</v>
      </c>
      <c r="AU17" s="71">
        <v>34874.81</v>
      </c>
      <c r="AV17" s="71">
        <v>35375.63</v>
      </c>
      <c r="AW17" s="71">
        <v>35385.87</v>
      </c>
      <c r="AX17" s="71">
        <v>35934.35</v>
      </c>
      <c r="AY17" s="71">
        <v>36156.19</v>
      </c>
      <c r="AZ17" s="71">
        <v>39142.98</v>
      </c>
      <c r="BA17" s="71">
        <v>36330.49</v>
      </c>
      <c r="BB17" s="71">
        <v>24806.06</v>
      </c>
      <c r="BC17" s="71">
        <v>19561.84</v>
      </c>
      <c r="BD17" s="71">
        <v>17718.74</v>
      </c>
      <c r="BE17" s="71">
        <v>-499.2708</v>
      </c>
      <c r="BF17" s="71">
        <v>-480.248</v>
      </c>
      <c r="BG17" s="71">
        <v>-468.0355</v>
      </c>
      <c r="BH17" s="71">
        <v>-461.6044</v>
      </c>
      <c r="BI17" s="71">
        <v>-464.8591</v>
      </c>
      <c r="BJ17" s="71">
        <v>-486.5193</v>
      </c>
      <c r="BK17" s="71">
        <v>-574.17</v>
      </c>
      <c r="BL17" s="71">
        <v>-661.1968</v>
      </c>
      <c r="BM17" s="71">
        <v>-762.6985</v>
      </c>
      <c r="BN17" s="71">
        <v>-862.1895</v>
      </c>
      <c r="BO17" s="71">
        <v>-946.7855</v>
      </c>
      <c r="BP17" s="71">
        <v>1852.845</v>
      </c>
      <c r="BQ17" s="71">
        <v>1829.816</v>
      </c>
      <c r="BR17" s="71">
        <v>1858.99</v>
      </c>
      <c r="BS17" s="71">
        <v>1895.767</v>
      </c>
      <c r="BT17" s="71">
        <v>1922.991</v>
      </c>
      <c r="BU17" s="71">
        <v>1923.547</v>
      </c>
      <c r="BV17" s="71">
        <v>1953.362</v>
      </c>
      <c r="BW17" s="71">
        <v>1965.422</v>
      </c>
      <c r="BX17" s="71">
        <v>-1044.642</v>
      </c>
      <c r="BY17" s="71">
        <v>-1104.729</v>
      </c>
      <c r="BZ17" s="71">
        <v>-754.2964</v>
      </c>
      <c r="CA17" s="71">
        <v>-594.8314</v>
      </c>
      <c r="CB17" s="71">
        <v>-538.787</v>
      </c>
      <c r="CC17" s="71">
        <v>-405.3711</v>
      </c>
      <c r="CD17" s="71">
        <v>-389.9259</v>
      </c>
      <c r="CE17" s="71">
        <v>-380.0103</v>
      </c>
      <c r="CF17" s="71">
        <v>-374.7888</v>
      </c>
      <c r="CG17" s="71">
        <v>-377.4313</v>
      </c>
      <c r="CH17" s="71">
        <v>-395.0178</v>
      </c>
      <c r="CI17" s="71">
        <v>-466.1837</v>
      </c>
      <c r="CJ17" s="71">
        <v>-536.843</v>
      </c>
      <c r="CK17" s="71">
        <v>-619.2549</v>
      </c>
      <c r="CL17" s="71">
        <v>-700.0343</v>
      </c>
      <c r="CM17" s="71">
        <v>-560.6422</v>
      </c>
      <c r="CN17" s="71">
        <v>2112.301</v>
      </c>
      <c r="CO17" s="71">
        <v>2086.047</v>
      </c>
      <c r="CP17" s="71">
        <v>2119.306</v>
      </c>
      <c r="CQ17" s="71">
        <v>2161.233</v>
      </c>
      <c r="CR17" s="71">
        <v>2192.269</v>
      </c>
      <c r="CS17" s="71">
        <v>2192.904</v>
      </c>
      <c r="CT17" s="71">
        <v>2226.894</v>
      </c>
      <c r="CU17" s="71">
        <v>2240.642</v>
      </c>
      <c r="CV17" s="71">
        <v>-618.5884</v>
      </c>
      <c r="CW17" s="71">
        <v>-896.9581</v>
      </c>
      <c r="CX17" s="71">
        <v>-612.433</v>
      </c>
      <c r="CY17" s="71">
        <v>-482.9592</v>
      </c>
      <c r="CZ17" s="71">
        <v>-437.4553</v>
      </c>
      <c r="DA17" s="71">
        <v>-340.9575</v>
      </c>
      <c r="DB17" s="71">
        <v>-327.9666</v>
      </c>
      <c r="DC17" s="71">
        <v>-319.6266</v>
      </c>
      <c r="DD17" s="71">
        <v>-315.2347</v>
      </c>
      <c r="DE17" s="71">
        <v>-317.4574</v>
      </c>
      <c r="DF17" s="71">
        <v>-332.2494</v>
      </c>
      <c r="DG17" s="71">
        <v>-392.107</v>
      </c>
      <c r="DH17" s="71">
        <v>-451.5385</v>
      </c>
      <c r="DI17" s="71">
        <v>-520.8552</v>
      </c>
      <c r="DJ17" s="71">
        <v>-588.7987</v>
      </c>
      <c r="DK17" s="71">
        <v>-298.0034</v>
      </c>
      <c r="DL17" s="71">
        <v>2289.725</v>
      </c>
      <c r="DM17" s="71">
        <v>2261.266</v>
      </c>
      <c r="DN17" s="71">
        <v>2297.319</v>
      </c>
      <c r="DO17" s="71">
        <v>2342.767</v>
      </c>
      <c r="DP17" s="71">
        <v>2376.411</v>
      </c>
      <c r="DQ17" s="71">
        <v>2377.098</v>
      </c>
      <c r="DR17" s="71">
        <v>2413.943</v>
      </c>
      <c r="DS17" s="71">
        <v>2428.846</v>
      </c>
      <c r="DT17" s="71">
        <v>-328.8042</v>
      </c>
      <c r="DU17" s="71">
        <v>-754.4313</v>
      </c>
      <c r="DV17" s="71">
        <v>-515.1173</v>
      </c>
      <c r="DW17" s="71">
        <v>-406.2169</v>
      </c>
      <c r="DX17" s="71">
        <v>-367.9436</v>
      </c>
      <c r="DY17" s="71">
        <v>-277.0454</v>
      </c>
      <c r="DZ17" s="71">
        <v>-266.4896</v>
      </c>
      <c r="EA17" s="71">
        <v>-259.713</v>
      </c>
      <c r="EB17" s="71">
        <v>-256.1443</v>
      </c>
      <c r="EC17" s="71">
        <v>-257.9503</v>
      </c>
      <c r="ED17" s="71">
        <v>-269.9696</v>
      </c>
      <c r="EE17" s="71">
        <v>-318.607</v>
      </c>
      <c r="EF17" s="71">
        <v>-366.8981</v>
      </c>
      <c r="EG17" s="71">
        <v>-423.2215</v>
      </c>
      <c r="EH17" s="71">
        <v>-478.429</v>
      </c>
      <c r="EI17" s="71">
        <v>-39.19674</v>
      </c>
      <c r="EJ17" s="71">
        <v>2465.322</v>
      </c>
      <c r="EK17" s="71">
        <v>2434.68</v>
      </c>
      <c r="EL17" s="71">
        <v>2473.497</v>
      </c>
      <c r="EM17" s="71">
        <v>2522.431</v>
      </c>
      <c r="EN17" s="71">
        <v>2558.655</v>
      </c>
      <c r="EO17" s="71">
        <v>2559.395</v>
      </c>
      <c r="EP17" s="71">
        <v>2599.065</v>
      </c>
      <c r="EQ17" s="71">
        <v>2615.111</v>
      </c>
      <c r="ER17" s="71">
        <v>-43.248</v>
      </c>
      <c r="ES17" s="71">
        <v>-613.014</v>
      </c>
      <c r="ET17" s="71">
        <v>-418.5592</v>
      </c>
      <c r="EU17" s="71">
        <v>-330.072</v>
      </c>
      <c r="EV17" s="71">
        <v>-298.973</v>
      </c>
      <c r="EW17" s="71">
        <v>-185.6394</v>
      </c>
      <c r="EX17" s="71">
        <v>-178.5663</v>
      </c>
      <c r="EY17" s="71">
        <v>-174.0254</v>
      </c>
      <c r="EZ17" s="71">
        <v>-171.6342</v>
      </c>
      <c r="FA17" s="71">
        <v>-172.8444</v>
      </c>
      <c r="FB17" s="71">
        <v>-180.8981</v>
      </c>
      <c r="FC17" s="71">
        <v>-213.4885</v>
      </c>
      <c r="FD17" s="71">
        <v>-245.8468</v>
      </c>
      <c r="FE17" s="71">
        <v>-283.5873</v>
      </c>
      <c r="FF17" s="71">
        <v>-320.5802</v>
      </c>
      <c r="FG17" s="71">
        <v>327.8864</v>
      </c>
      <c r="FH17" s="71">
        <v>2715.687</v>
      </c>
      <c r="FI17" s="71">
        <v>2681.933</v>
      </c>
      <c r="FJ17" s="71">
        <v>2724.692</v>
      </c>
      <c r="FK17" s="71">
        <v>2778.596</v>
      </c>
      <c r="FL17" s="71">
        <v>2818.498</v>
      </c>
      <c r="FM17" s="71">
        <v>2819.313</v>
      </c>
      <c r="FN17" s="71">
        <v>2863.012</v>
      </c>
      <c r="FO17" s="71">
        <v>2880.688</v>
      </c>
      <c r="FP17" s="71">
        <v>361.7758</v>
      </c>
      <c r="FQ17" s="71">
        <v>-410.7613</v>
      </c>
      <c r="FR17" s="71">
        <v>-280.4633</v>
      </c>
      <c r="FS17" s="71">
        <v>-221.1708</v>
      </c>
      <c r="FT17" s="71">
        <v>-200.3323</v>
      </c>
      <c r="FU17" s="71">
        <v>66.51985</v>
      </c>
      <c r="FV17" s="71">
        <v>65.58053</v>
      </c>
      <c r="FW17" s="71">
        <v>65.2721</v>
      </c>
      <c r="FX17" s="71">
        <v>64.08241</v>
      </c>
      <c r="FY17" s="71">
        <v>63.1409</v>
      </c>
      <c r="FZ17" s="71">
        <v>62.77053</v>
      </c>
      <c r="GA17" s="71">
        <v>63.3918</v>
      </c>
      <c r="GB17" s="71">
        <v>66.42113</v>
      </c>
      <c r="GC17" s="71">
        <v>70.61</v>
      </c>
      <c r="GD17" s="71">
        <v>74.57218</v>
      </c>
      <c r="GE17" s="71">
        <v>77.60932</v>
      </c>
      <c r="GF17" s="71">
        <v>80.43909</v>
      </c>
      <c r="GG17" s="71">
        <v>83.28819</v>
      </c>
      <c r="GH17" s="71">
        <v>84.82263</v>
      </c>
      <c r="GI17" s="71">
        <v>86.17113</v>
      </c>
      <c r="GJ17" s="71">
        <v>87.26496</v>
      </c>
      <c r="GK17" s="71">
        <v>86.98128</v>
      </c>
      <c r="GL17" s="71">
        <v>85.29421</v>
      </c>
      <c r="GM17" s="71">
        <v>82.10188</v>
      </c>
      <c r="GN17" s="71">
        <v>78.44173</v>
      </c>
      <c r="GO17" s="71">
        <v>74.66526</v>
      </c>
      <c r="GP17" s="71">
        <v>72.79421</v>
      </c>
      <c r="GQ17" s="71">
        <v>71.1103</v>
      </c>
      <c r="GR17" s="71">
        <v>69.27045</v>
      </c>
    </row>
    <row r="18" spans="1:200" ht="12.75">
      <c r="A18" s="69" t="s">
        <v>244</v>
      </c>
      <c r="B18" s="69" t="s">
        <v>32</v>
      </c>
      <c r="C18" s="69">
        <v>2010</v>
      </c>
      <c r="D18" s="69" t="s">
        <v>6</v>
      </c>
      <c r="E18" s="69" t="s">
        <v>239</v>
      </c>
      <c r="F18" s="71">
        <v>148</v>
      </c>
      <c r="G18" s="71">
        <v>148</v>
      </c>
      <c r="H18" s="71">
        <v>148</v>
      </c>
      <c r="I18" s="71">
        <v>17493.4</v>
      </c>
      <c r="J18" s="71">
        <v>16985.51</v>
      </c>
      <c r="K18" s="71">
        <v>16570.57</v>
      </c>
      <c r="L18" s="71">
        <v>16356.47</v>
      </c>
      <c r="M18" s="71">
        <v>16432.76</v>
      </c>
      <c r="N18" s="71">
        <v>17177.98</v>
      </c>
      <c r="O18" s="71">
        <v>20521.56</v>
      </c>
      <c r="P18" s="71">
        <v>24387.28</v>
      </c>
      <c r="Q18" s="71">
        <v>28050.69</v>
      </c>
      <c r="R18" s="71">
        <v>31099.03</v>
      </c>
      <c r="S18" s="71">
        <v>38897.64</v>
      </c>
      <c r="T18" s="71">
        <v>39733.24</v>
      </c>
      <c r="U18" s="71">
        <v>39196.91</v>
      </c>
      <c r="V18" s="71">
        <v>39736.17</v>
      </c>
      <c r="W18" s="71">
        <v>40134.55</v>
      </c>
      <c r="X18" s="71">
        <v>40450.13</v>
      </c>
      <c r="Y18" s="71">
        <v>40289.9</v>
      </c>
      <c r="Z18" s="71">
        <v>41204.45</v>
      </c>
      <c r="AA18" s="71">
        <v>41852.46</v>
      </c>
      <c r="AB18" s="71">
        <v>42513.78</v>
      </c>
      <c r="AC18" s="71">
        <v>38532.88</v>
      </c>
      <c r="AD18" s="71">
        <v>26101.33</v>
      </c>
      <c r="AE18" s="71">
        <v>20484.8</v>
      </c>
      <c r="AF18" s="71">
        <v>18671.76</v>
      </c>
      <c r="AG18" s="71">
        <v>17864.37</v>
      </c>
      <c r="AH18" s="71">
        <v>17345.71</v>
      </c>
      <c r="AI18" s="71">
        <v>16921.97</v>
      </c>
      <c r="AJ18" s="71">
        <v>16703.32</v>
      </c>
      <c r="AK18" s="71">
        <v>16781.23</v>
      </c>
      <c r="AL18" s="71">
        <v>17542.26</v>
      </c>
      <c r="AM18" s="71">
        <v>20956.74</v>
      </c>
      <c r="AN18" s="71">
        <v>24904.44</v>
      </c>
      <c r="AO18" s="71">
        <v>28645.54</v>
      </c>
      <c r="AP18" s="71">
        <v>31758.52</v>
      </c>
      <c r="AQ18" s="71">
        <v>39227.15</v>
      </c>
      <c r="AR18" s="71">
        <v>37232.12</v>
      </c>
      <c r="AS18" s="71">
        <v>36729.55</v>
      </c>
      <c r="AT18" s="71">
        <v>37234.86</v>
      </c>
      <c r="AU18" s="71">
        <v>37608.17</v>
      </c>
      <c r="AV18" s="71">
        <v>37903.89</v>
      </c>
      <c r="AW18" s="71">
        <v>37753.74</v>
      </c>
      <c r="AX18" s="71">
        <v>38610.72</v>
      </c>
      <c r="AY18" s="71">
        <v>39217.94</v>
      </c>
      <c r="AZ18" s="71">
        <v>42873.93</v>
      </c>
      <c r="BA18" s="71">
        <v>39350.01</v>
      </c>
      <c r="BB18" s="71">
        <v>26654.84</v>
      </c>
      <c r="BC18" s="71">
        <v>20919.21</v>
      </c>
      <c r="BD18" s="71">
        <v>19067.72</v>
      </c>
      <c r="BE18" s="71">
        <v>-543.2154</v>
      </c>
      <c r="BF18" s="71">
        <v>-527.4441</v>
      </c>
      <c r="BG18" s="71">
        <v>-514.5591</v>
      </c>
      <c r="BH18" s="71">
        <v>-507.9105</v>
      </c>
      <c r="BI18" s="71">
        <v>-510.2796</v>
      </c>
      <c r="BJ18" s="71">
        <v>-533.4208</v>
      </c>
      <c r="BK18" s="71">
        <v>-637.2474</v>
      </c>
      <c r="BL18" s="71">
        <v>-757.2881</v>
      </c>
      <c r="BM18" s="71">
        <v>-871.0463</v>
      </c>
      <c r="BN18" s="71">
        <v>-965.705</v>
      </c>
      <c r="BO18" s="71">
        <v>-1046.889</v>
      </c>
      <c r="BP18" s="71">
        <v>2023.908</v>
      </c>
      <c r="BQ18" s="71">
        <v>1996.588</v>
      </c>
      <c r="BR18" s="71">
        <v>2024.057</v>
      </c>
      <c r="BS18" s="71">
        <v>2044.35</v>
      </c>
      <c r="BT18" s="71">
        <v>2060.425</v>
      </c>
      <c r="BU18" s="71">
        <v>2052.263</v>
      </c>
      <c r="BV18" s="71">
        <v>2098.848</v>
      </c>
      <c r="BW18" s="71">
        <v>2131.856</v>
      </c>
      <c r="BX18" s="71">
        <v>-1144.213</v>
      </c>
      <c r="BY18" s="71">
        <v>-1196.545</v>
      </c>
      <c r="BZ18" s="71">
        <v>-810.5137</v>
      </c>
      <c r="CA18" s="71">
        <v>-636.1061</v>
      </c>
      <c r="CB18" s="71">
        <v>-579.8064</v>
      </c>
      <c r="CC18" s="71">
        <v>-441.0508</v>
      </c>
      <c r="CD18" s="71">
        <v>-428.2457</v>
      </c>
      <c r="CE18" s="71">
        <v>-417.784</v>
      </c>
      <c r="CF18" s="71">
        <v>-412.3859</v>
      </c>
      <c r="CG18" s="71">
        <v>-414.3094</v>
      </c>
      <c r="CH18" s="71">
        <v>-433.0984</v>
      </c>
      <c r="CI18" s="71">
        <v>-517.3979</v>
      </c>
      <c r="CJ18" s="71">
        <v>-614.8621</v>
      </c>
      <c r="CK18" s="71">
        <v>-707.2253</v>
      </c>
      <c r="CL18" s="71">
        <v>-784.0813</v>
      </c>
      <c r="CM18" s="71">
        <v>-619.9185</v>
      </c>
      <c r="CN18" s="71">
        <v>2307.318</v>
      </c>
      <c r="CO18" s="71">
        <v>2276.173</v>
      </c>
      <c r="CP18" s="71">
        <v>2307.488</v>
      </c>
      <c r="CQ18" s="71">
        <v>2330.622</v>
      </c>
      <c r="CR18" s="71">
        <v>2348.948</v>
      </c>
      <c r="CS18" s="71">
        <v>2339.644</v>
      </c>
      <c r="CT18" s="71">
        <v>2392.752</v>
      </c>
      <c r="CU18" s="71">
        <v>2430.382</v>
      </c>
      <c r="CV18" s="71">
        <v>-677.5496</v>
      </c>
      <c r="CW18" s="71">
        <v>-971.5065</v>
      </c>
      <c r="CX18" s="71">
        <v>-658.0774</v>
      </c>
      <c r="CY18" s="71">
        <v>-516.4713</v>
      </c>
      <c r="CZ18" s="71">
        <v>-470.76</v>
      </c>
      <c r="DA18" s="71">
        <v>-370.9677</v>
      </c>
      <c r="DB18" s="71">
        <v>-360.1974</v>
      </c>
      <c r="DC18" s="71">
        <v>-351.398</v>
      </c>
      <c r="DD18" s="71">
        <v>-346.8577</v>
      </c>
      <c r="DE18" s="71">
        <v>-348.4755</v>
      </c>
      <c r="DF18" s="71">
        <v>-364.2789</v>
      </c>
      <c r="DG18" s="71">
        <v>-435.1833</v>
      </c>
      <c r="DH18" s="71">
        <v>-517.1603</v>
      </c>
      <c r="DI18" s="71">
        <v>-594.8471</v>
      </c>
      <c r="DJ18" s="71">
        <v>-659.4906</v>
      </c>
      <c r="DK18" s="71">
        <v>-329.5111</v>
      </c>
      <c r="DL18" s="71">
        <v>2501.123</v>
      </c>
      <c r="DM18" s="71">
        <v>2467.362</v>
      </c>
      <c r="DN18" s="71">
        <v>2501.307</v>
      </c>
      <c r="DO18" s="71">
        <v>2526.385</v>
      </c>
      <c r="DP18" s="71">
        <v>2546.25</v>
      </c>
      <c r="DQ18" s="71">
        <v>2536.164</v>
      </c>
      <c r="DR18" s="71">
        <v>2593.733</v>
      </c>
      <c r="DS18" s="71">
        <v>2634.523</v>
      </c>
      <c r="DT18" s="71">
        <v>-360.1444</v>
      </c>
      <c r="DU18" s="71">
        <v>-817.134</v>
      </c>
      <c r="DV18" s="71">
        <v>-553.5087</v>
      </c>
      <c r="DW18" s="71">
        <v>-434.4038</v>
      </c>
      <c r="DX18" s="71">
        <v>-395.9562</v>
      </c>
      <c r="DY18" s="71">
        <v>-301.4303</v>
      </c>
      <c r="DZ18" s="71">
        <v>-292.6788</v>
      </c>
      <c r="EA18" s="71">
        <v>-285.5289</v>
      </c>
      <c r="EB18" s="71">
        <v>-281.8396</v>
      </c>
      <c r="EC18" s="71">
        <v>-283.1542</v>
      </c>
      <c r="ED18" s="71">
        <v>-295.9952</v>
      </c>
      <c r="EE18" s="71">
        <v>-353.6087</v>
      </c>
      <c r="EF18" s="71">
        <v>-420.2192</v>
      </c>
      <c r="EG18" s="71">
        <v>-483.3437</v>
      </c>
      <c r="EH18" s="71">
        <v>-535.8698</v>
      </c>
      <c r="EI18" s="71">
        <v>-43.34099</v>
      </c>
      <c r="EJ18" s="71">
        <v>2692.931</v>
      </c>
      <c r="EK18" s="71">
        <v>2656.581</v>
      </c>
      <c r="EL18" s="71">
        <v>2693.129</v>
      </c>
      <c r="EM18" s="71">
        <v>2720.13</v>
      </c>
      <c r="EN18" s="71">
        <v>2741.519</v>
      </c>
      <c r="EO18" s="71">
        <v>2730.659</v>
      </c>
      <c r="EP18" s="71">
        <v>2792.643</v>
      </c>
      <c r="EQ18" s="71">
        <v>2836.562</v>
      </c>
      <c r="ER18" s="71">
        <v>-47.37021</v>
      </c>
      <c r="ES18" s="71">
        <v>-663.9631</v>
      </c>
      <c r="ET18" s="71">
        <v>-449.7541</v>
      </c>
      <c r="EU18" s="71">
        <v>-352.9753</v>
      </c>
      <c r="EV18" s="71">
        <v>-321.7346</v>
      </c>
      <c r="EW18" s="71">
        <v>-201.9789</v>
      </c>
      <c r="EX18" s="71">
        <v>-196.1148</v>
      </c>
      <c r="EY18" s="71">
        <v>-191.3239</v>
      </c>
      <c r="EZ18" s="71">
        <v>-188.8518</v>
      </c>
      <c r="FA18" s="71">
        <v>-189.7327</v>
      </c>
      <c r="FB18" s="71">
        <v>-198.3371</v>
      </c>
      <c r="FC18" s="71">
        <v>-236.942</v>
      </c>
      <c r="FD18" s="71">
        <v>-281.5756</v>
      </c>
      <c r="FE18" s="71">
        <v>-323.8733</v>
      </c>
      <c r="FF18" s="71">
        <v>-359.0694</v>
      </c>
      <c r="FG18" s="71">
        <v>362.5536</v>
      </c>
      <c r="FH18" s="71">
        <v>2966.41</v>
      </c>
      <c r="FI18" s="71">
        <v>2926.369</v>
      </c>
      <c r="FJ18" s="71">
        <v>2966.629</v>
      </c>
      <c r="FK18" s="71">
        <v>2996.372</v>
      </c>
      <c r="FL18" s="71">
        <v>3019.932</v>
      </c>
      <c r="FM18" s="71">
        <v>3007.97</v>
      </c>
      <c r="FN18" s="71">
        <v>3076.249</v>
      </c>
      <c r="FO18" s="71">
        <v>3124.628</v>
      </c>
      <c r="FP18" s="71">
        <v>396.2587</v>
      </c>
      <c r="FQ18" s="71">
        <v>-444.9007</v>
      </c>
      <c r="FR18" s="71">
        <v>-301.366</v>
      </c>
      <c r="FS18" s="71">
        <v>-236.5176</v>
      </c>
      <c r="FT18" s="71">
        <v>-215.5842</v>
      </c>
      <c r="FU18" s="71">
        <v>72.75587</v>
      </c>
      <c r="FV18" s="71">
        <v>70.90932</v>
      </c>
      <c r="FW18" s="71">
        <v>69.7597</v>
      </c>
      <c r="FX18" s="71">
        <v>68.6312</v>
      </c>
      <c r="FY18" s="71">
        <v>67.97639</v>
      </c>
      <c r="FZ18" s="71">
        <v>67.79533</v>
      </c>
      <c r="GA18" s="71">
        <v>69.16354</v>
      </c>
      <c r="GB18" s="71">
        <v>73.10263</v>
      </c>
      <c r="GC18" s="71">
        <v>77.58346</v>
      </c>
      <c r="GD18" s="71">
        <v>80.9203</v>
      </c>
      <c r="GE18" s="71">
        <v>83.10752</v>
      </c>
      <c r="GF18" s="71">
        <v>84.82481</v>
      </c>
      <c r="GG18" s="71">
        <v>87.34812</v>
      </c>
      <c r="GH18" s="71">
        <v>89.46391</v>
      </c>
      <c r="GI18" s="71">
        <v>90.04135</v>
      </c>
      <c r="GJ18" s="71">
        <v>90.17142</v>
      </c>
      <c r="GK18" s="71">
        <v>89.68271</v>
      </c>
      <c r="GL18" s="71">
        <v>88.82782</v>
      </c>
      <c r="GM18" s="71">
        <v>87.06842</v>
      </c>
      <c r="GN18" s="71">
        <v>84.34526</v>
      </c>
      <c r="GO18" s="71">
        <v>79.94646</v>
      </c>
      <c r="GP18" s="71">
        <v>76.55842</v>
      </c>
      <c r="GQ18" s="71">
        <v>74.36158</v>
      </c>
      <c r="GR18" s="71">
        <v>72.69421</v>
      </c>
    </row>
    <row r="19" spans="1:200" ht="12.75">
      <c r="A19" s="69" t="s">
        <v>244</v>
      </c>
      <c r="B19" s="69" t="s">
        <v>33</v>
      </c>
      <c r="C19" s="69">
        <v>2010</v>
      </c>
      <c r="D19" s="69" t="s">
        <v>6</v>
      </c>
      <c r="E19" s="69" t="s">
        <v>239</v>
      </c>
      <c r="F19" s="71">
        <v>149</v>
      </c>
      <c r="G19" s="71">
        <v>149</v>
      </c>
      <c r="H19" s="71">
        <v>149</v>
      </c>
      <c r="I19" s="71">
        <v>17218.54</v>
      </c>
      <c r="J19" s="71">
        <v>16725.98</v>
      </c>
      <c r="K19" s="71">
        <v>16368.07</v>
      </c>
      <c r="L19" s="71">
        <v>16099.65</v>
      </c>
      <c r="M19" s="71">
        <v>16258.13</v>
      </c>
      <c r="N19" s="71">
        <v>16974.38</v>
      </c>
      <c r="O19" s="71">
        <v>20410.56</v>
      </c>
      <c r="P19" s="71">
        <v>24240.32</v>
      </c>
      <c r="Q19" s="71">
        <v>28234.82</v>
      </c>
      <c r="R19" s="71">
        <v>31558.34</v>
      </c>
      <c r="S19" s="71">
        <v>39538.77</v>
      </c>
      <c r="T19" s="71">
        <v>40728.16</v>
      </c>
      <c r="U19" s="71">
        <v>40038.85</v>
      </c>
      <c r="V19" s="71">
        <v>40725.41</v>
      </c>
      <c r="W19" s="71">
        <v>41122.09</v>
      </c>
      <c r="X19" s="71">
        <v>41394.17</v>
      </c>
      <c r="Y19" s="71">
        <v>41166.46</v>
      </c>
      <c r="Z19" s="71">
        <v>41992.3</v>
      </c>
      <c r="AA19" s="71">
        <v>42391.4</v>
      </c>
      <c r="AB19" s="71">
        <v>42519.14</v>
      </c>
      <c r="AC19" s="71">
        <v>38450.2</v>
      </c>
      <c r="AD19" s="71">
        <v>25924.8</v>
      </c>
      <c r="AE19" s="71">
        <v>20461.35</v>
      </c>
      <c r="AF19" s="71">
        <v>18551.1</v>
      </c>
      <c r="AG19" s="71">
        <v>17583.69</v>
      </c>
      <c r="AH19" s="71">
        <v>17080.67</v>
      </c>
      <c r="AI19" s="71">
        <v>16715.17</v>
      </c>
      <c r="AJ19" s="71">
        <v>16441.06</v>
      </c>
      <c r="AK19" s="71">
        <v>16602.91</v>
      </c>
      <c r="AL19" s="71">
        <v>17334.34</v>
      </c>
      <c r="AM19" s="71">
        <v>20843.39</v>
      </c>
      <c r="AN19" s="71">
        <v>24754.37</v>
      </c>
      <c r="AO19" s="71">
        <v>28833.57</v>
      </c>
      <c r="AP19" s="71">
        <v>32227.57</v>
      </c>
      <c r="AQ19" s="71">
        <v>39873.71</v>
      </c>
      <c r="AR19" s="71">
        <v>38164.4</v>
      </c>
      <c r="AS19" s="71">
        <v>37518.49</v>
      </c>
      <c r="AT19" s="71">
        <v>38161.83</v>
      </c>
      <c r="AU19" s="71">
        <v>38533.54</v>
      </c>
      <c r="AV19" s="71">
        <v>38788.49</v>
      </c>
      <c r="AW19" s="71">
        <v>38575.12</v>
      </c>
      <c r="AX19" s="71">
        <v>39348.97</v>
      </c>
      <c r="AY19" s="71">
        <v>39722.95</v>
      </c>
      <c r="AZ19" s="71">
        <v>42879.33</v>
      </c>
      <c r="BA19" s="71">
        <v>39265.57</v>
      </c>
      <c r="BB19" s="71">
        <v>26474.57</v>
      </c>
      <c r="BC19" s="71">
        <v>20895.25</v>
      </c>
      <c r="BD19" s="71">
        <v>18944.5</v>
      </c>
      <c r="BE19" s="71">
        <v>-534.6803</v>
      </c>
      <c r="BF19" s="71">
        <v>-519.3849</v>
      </c>
      <c r="BG19" s="71">
        <v>-508.2708</v>
      </c>
      <c r="BH19" s="71">
        <v>-499.9356</v>
      </c>
      <c r="BI19" s="71">
        <v>-504.857</v>
      </c>
      <c r="BJ19" s="71">
        <v>-527.0983</v>
      </c>
      <c r="BK19" s="71">
        <v>-633.8005</v>
      </c>
      <c r="BL19" s="71">
        <v>-752.7246</v>
      </c>
      <c r="BM19" s="71">
        <v>-876.764</v>
      </c>
      <c r="BN19" s="71">
        <v>-979.9678</v>
      </c>
      <c r="BO19" s="71">
        <v>-1064.144</v>
      </c>
      <c r="BP19" s="71">
        <v>2074.586</v>
      </c>
      <c r="BQ19" s="71">
        <v>2039.475</v>
      </c>
      <c r="BR19" s="71">
        <v>2074.446</v>
      </c>
      <c r="BS19" s="71">
        <v>2094.652</v>
      </c>
      <c r="BT19" s="71">
        <v>2108.511</v>
      </c>
      <c r="BU19" s="71">
        <v>2096.913</v>
      </c>
      <c r="BV19" s="71">
        <v>2138.978</v>
      </c>
      <c r="BW19" s="71">
        <v>2159.308</v>
      </c>
      <c r="BX19" s="71">
        <v>-1144.358</v>
      </c>
      <c r="BY19" s="71">
        <v>-1193.978</v>
      </c>
      <c r="BZ19" s="71">
        <v>-805.032</v>
      </c>
      <c r="CA19" s="71">
        <v>-635.3777</v>
      </c>
      <c r="CB19" s="71">
        <v>-576.0597</v>
      </c>
      <c r="CC19" s="71">
        <v>-434.121</v>
      </c>
      <c r="CD19" s="71">
        <v>-421.7022</v>
      </c>
      <c r="CE19" s="71">
        <v>-412.6784</v>
      </c>
      <c r="CF19" s="71">
        <v>-405.9109</v>
      </c>
      <c r="CG19" s="71">
        <v>-409.9067</v>
      </c>
      <c r="CH19" s="71">
        <v>-427.965</v>
      </c>
      <c r="CI19" s="71">
        <v>-514.5993</v>
      </c>
      <c r="CJ19" s="71">
        <v>-611.1569</v>
      </c>
      <c r="CK19" s="71">
        <v>-711.8677</v>
      </c>
      <c r="CL19" s="71">
        <v>-795.6617</v>
      </c>
      <c r="CM19" s="71">
        <v>-630.1364</v>
      </c>
      <c r="CN19" s="71">
        <v>2365.093</v>
      </c>
      <c r="CO19" s="71">
        <v>2325.065</v>
      </c>
      <c r="CP19" s="71">
        <v>2364.934</v>
      </c>
      <c r="CQ19" s="71">
        <v>2387.969</v>
      </c>
      <c r="CR19" s="71">
        <v>2403.768</v>
      </c>
      <c r="CS19" s="71">
        <v>2390.546</v>
      </c>
      <c r="CT19" s="71">
        <v>2438.502</v>
      </c>
      <c r="CU19" s="71">
        <v>2461.678</v>
      </c>
      <c r="CV19" s="71">
        <v>-677.6351</v>
      </c>
      <c r="CW19" s="71">
        <v>-969.4219</v>
      </c>
      <c r="CX19" s="71">
        <v>-653.6266</v>
      </c>
      <c r="CY19" s="71">
        <v>-515.8798</v>
      </c>
      <c r="CZ19" s="71">
        <v>-467.718</v>
      </c>
      <c r="DA19" s="71">
        <v>-365.1391</v>
      </c>
      <c r="DB19" s="71">
        <v>-354.6937</v>
      </c>
      <c r="DC19" s="71">
        <v>-347.1037</v>
      </c>
      <c r="DD19" s="71">
        <v>-341.4115</v>
      </c>
      <c r="DE19" s="71">
        <v>-344.7724</v>
      </c>
      <c r="DF19" s="71">
        <v>-359.9612</v>
      </c>
      <c r="DG19" s="71">
        <v>-432.8294</v>
      </c>
      <c r="DH19" s="71">
        <v>-514.0439</v>
      </c>
      <c r="DI19" s="71">
        <v>-598.7518</v>
      </c>
      <c r="DJ19" s="71">
        <v>-669.2308</v>
      </c>
      <c r="DK19" s="71">
        <v>-334.9424</v>
      </c>
      <c r="DL19" s="71">
        <v>2563.75</v>
      </c>
      <c r="DM19" s="71">
        <v>2520.36</v>
      </c>
      <c r="DN19" s="71">
        <v>2563.578</v>
      </c>
      <c r="DO19" s="71">
        <v>2588.548</v>
      </c>
      <c r="DP19" s="71">
        <v>2605.675</v>
      </c>
      <c r="DQ19" s="71">
        <v>2591.341</v>
      </c>
      <c r="DR19" s="71">
        <v>2643.326</v>
      </c>
      <c r="DS19" s="71">
        <v>2668.448</v>
      </c>
      <c r="DT19" s="71">
        <v>-360.1898</v>
      </c>
      <c r="DU19" s="71">
        <v>-815.3806</v>
      </c>
      <c r="DV19" s="71">
        <v>-549.7653</v>
      </c>
      <c r="DW19" s="71">
        <v>-433.9064</v>
      </c>
      <c r="DX19" s="71">
        <v>-393.3975</v>
      </c>
      <c r="DY19" s="71">
        <v>-296.6942</v>
      </c>
      <c r="DZ19" s="71">
        <v>-288.2067</v>
      </c>
      <c r="EA19" s="71">
        <v>-282.0395</v>
      </c>
      <c r="EB19" s="71">
        <v>-277.4143</v>
      </c>
      <c r="EC19" s="71">
        <v>-280.1452</v>
      </c>
      <c r="ED19" s="71">
        <v>-292.4869</v>
      </c>
      <c r="EE19" s="71">
        <v>-351.696</v>
      </c>
      <c r="EF19" s="71">
        <v>-417.687</v>
      </c>
      <c r="EG19" s="71">
        <v>-486.5164</v>
      </c>
      <c r="EH19" s="71">
        <v>-543.7842</v>
      </c>
      <c r="EI19" s="71">
        <v>-44.05537</v>
      </c>
      <c r="EJ19" s="71">
        <v>2760.361</v>
      </c>
      <c r="EK19" s="71">
        <v>2713.643</v>
      </c>
      <c r="EL19" s="71">
        <v>2760.175</v>
      </c>
      <c r="EM19" s="71">
        <v>2787.06</v>
      </c>
      <c r="EN19" s="71">
        <v>2805.5</v>
      </c>
      <c r="EO19" s="71">
        <v>2790.068</v>
      </c>
      <c r="EP19" s="71">
        <v>2846.039</v>
      </c>
      <c r="EQ19" s="71">
        <v>2873.088</v>
      </c>
      <c r="ER19" s="71">
        <v>-47.37619</v>
      </c>
      <c r="ES19" s="71">
        <v>-662.5384</v>
      </c>
      <c r="ET19" s="71">
        <v>-446.7124</v>
      </c>
      <c r="EU19" s="71">
        <v>-352.5711</v>
      </c>
      <c r="EV19" s="71">
        <v>-319.6555</v>
      </c>
      <c r="EW19" s="71">
        <v>-198.8054</v>
      </c>
      <c r="EX19" s="71">
        <v>-193.1182</v>
      </c>
      <c r="EY19" s="71">
        <v>-188.9858</v>
      </c>
      <c r="EZ19" s="71">
        <v>-185.8866</v>
      </c>
      <c r="FA19" s="71">
        <v>-187.7164</v>
      </c>
      <c r="FB19" s="71">
        <v>-195.9862</v>
      </c>
      <c r="FC19" s="71">
        <v>-235.6604</v>
      </c>
      <c r="FD19" s="71">
        <v>-279.8788</v>
      </c>
      <c r="FE19" s="71">
        <v>-325.9993</v>
      </c>
      <c r="FF19" s="71">
        <v>-364.3726</v>
      </c>
      <c r="FG19" s="71">
        <v>368.5295</v>
      </c>
      <c r="FH19" s="71">
        <v>3040.689</v>
      </c>
      <c r="FI19" s="71">
        <v>2989.227</v>
      </c>
      <c r="FJ19" s="71">
        <v>3040.484</v>
      </c>
      <c r="FK19" s="71">
        <v>3070.099</v>
      </c>
      <c r="FL19" s="71">
        <v>3090.412</v>
      </c>
      <c r="FM19" s="71">
        <v>3073.412</v>
      </c>
      <c r="FN19" s="71">
        <v>3135.067</v>
      </c>
      <c r="FO19" s="71">
        <v>3164.864</v>
      </c>
      <c r="FP19" s="71">
        <v>396.3087</v>
      </c>
      <c r="FQ19" s="71">
        <v>-443.946</v>
      </c>
      <c r="FR19" s="71">
        <v>-299.3278</v>
      </c>
      <c r="FS19" s="71">
        <v>-236.2468</v>
      </c>
      <c r="FT19" s="71">
        <v>-214.1911</v>
      </c>
      <c r="FU19" s="71">
        <v>73.70924</v>
      </c>
      <c r="FV19" s="71">
        <v>73.11489</v>
      </c>
      <c r="FW19" s="71">
        <v>71.40195</v>
      </c>
      <c r="FX19" s="71">
        <v>71.04511</v>
      </c>
      <c r="FY19" s="71">
        <v>69.9388</v>
      </c>
      <c r="FZ19" s="71">
        <v>69.43166</v>
      </c>
      <c r="GA19" s="71">
        <v>69.59872</v>
      </c>
      <c r="GB19" s="71">
        <v>72.76203</v>
      </c>
      <c r="GC19" s="71">
        <v>78.38346</v>
      </c>
      <c r="GD19" s="71">
        <v>83.15789</v>
      </c>
      <c r="GE19" s="71">
        <v>87.06692</v>
      </c>
      <c r="GF19" s="71">
        <v>89.59775</v>
      </c>
      <c r="GG19" s="71">
        <v>92.07895</v>
      </c>
      <c r="GH19" s="71">
        <v>94.34286</v>
      </c>
      <c r="GI19" s="71">
        <v>94.48797</v>
      </c>
      <c r="GJ19" s="71">
        <v>94.70376</v>
      </c>
      <c r="GK19" s="71">
        <v>93.84436</v>
      </c>
      <c r="GL19" s="71">
        <v>92.2188</v>
      </c>
      <c r="GM19" s="71">
        <v>89.77218</v>
      </c>
      <c r="GN19" s="71">
        <v>85.35</v>
      </c>
      <c r="GO19" s="71">
        <v>81.28767</v>
      </c>
      <c r="GP19" s="71">
        <v>78.54654</v>
      </c>
      <c r="GQ19" s="71">
        <v>75.97285</v>
      </c>
      <c r="GR19" s="71">
        <v>74.17316</v>
      </c>
    </row>
    <row r="20" spans="1:200" ht="12.75">
      <c r="A20" s="69" t="s">
        <v>244</v>
      </c>
      <c r="B20" s="69" t="s">
        <v>34</v>
      </c>
      <c r="C20" s="69">
        <v>2010</v>
      </c>
      <c r="D20" s="69" t="s">
        <v>6</v>
      </c>
      <c r="E20" s="69" t="s">
        <v>239</v>
      </c>
      <c r="F20" s="71">
        <v>149</v>
      </c>
      <c r="G20" s="71">
        <v>149</v>
      </c>
      <c r="H20" s="71">
        <v>149</v>
      </c>
      <c r="I20" s="71">
        <v>17946.68</v>
      </c>
      <c r="J20" s="71">
        <v>17455.81</v>
      </c>
      <c r="K20" s="71">
        <v>17104.98</v>
      </c>
      <c r="L20" s="71">
        <v>17021.04</v>
      </c>
      <c r="M20" s="71">
        <v>17164.64</v>
      </c>
      <c r="N20" s="71">
        <v>18043.82</v>
      </c>
      <c r="O20" s="71">
        <v>21268.97</v>
      </c>
      <c r="P20" s="71">
        <v>25059.39</v>
      </c>
      <c r="Q20" s="71">
        <v>28802.69</v>
      </c>
      <c r="R20" s="71">
        <v>32425.53</v>
      </c>
      <c r="S20" s="71">
        <v>41123.97</v>
      </c>
      <c r="T20" s="71">
        <v>42310.56</v>
      </c>
      <c r="U20" s="71">
        <v>41498.56</v>
      </c>
      <c r="V20" s="71">
        <v>41793.57</v>
      </c>
      <c r="W20" s="71">
        <v>42163.98</v>
      </c>
      <c r="X20" s="71">
        <v>42195.28</v>
      </c>
      <c r="Y20" s="71">
        <v>41878.09</v>
      </c>
      <c r="Z20" s="71">
        <v>42134.39</v>
      </c>
      <c r="AA20" s="71">
        <v>42298.34</v>
      </c>
      <c r="AB20" s="71">
        <v>42622.59</v>
      </c>
      <c r="AC20" s="71">
        <v>39070.63</v>
      </c>
      <c r="AD20" s="71">
        <v>26651.38</v>
      </c>
      <c r="AE20" s="71">
        <v>21251.3</v>
      </c>
      <c r="AF20" s="71">
        <v>19441.11</v>
      </c>
      <c r="AG20" s="71">
        <v>18327.26</v>
      </c>
      <c r="AH20" s="71">
        <v>17825.98</v>
      </c>
      <c r="AI20" s="71">
        <v>17467.71</v>
      </c>
      <c r="AJ20" s="71">
        <v>17381.99</v>
      </c>
      <c r="AK20" s="71">
        <v>17528.64</v>
      </c>
      <c r="AL20" s="71">
        <v>18426.46</v>
      </c>
      <c r="AM20" s="71">
        <v>21720.01</v>
      </c>
      <c r="AN20" s="71">
        <v>25590.81</v>
      </c>
      <c r="AO20" s="71">
        <v>29413.49</v>
      </c>
      <c r="AP20" s="71">
        <v>33113.15</v>
      </c>
      <c r="AQ20" s="71">
        <v>41472.34</v>
      </c>
      <c r="AR20" s="71">
        <v>39647.2</v>
      </c>
      <c r="AS20" s="71">
        <v>38886.32</v>
      </c>
      <c r="AT20" s="71">
        <v>39162.75</v>
      </c>
      <c r="AU20" s="71">
        <v>39509.85</v>
      </c>
      <c r="AV20" s="71">
        <v>39539.18</v>
      </c>
      <c r="AW20" s="71">
        <v>39241.95</v>
      </c>
      <c r="AX20" s="71">
        <v>39482.12</v>
      </c>
      <c r="AY20" s="71">
        <v>39635.75</v>
      </c>
      <c r="AZ20" s="71">
        <v>42983.66</v>
      </c>
      <c r="BA20" s="71">
        <v>39899.17</v>
      </c>
      <c r="BB20" s="71">
        <v>27216.55</v>
      </c>
      <c r="BC20" s="71">
        <v>21701.96</v>
      </c>
      <c r="BD20" s="71">
        <v>19853.38</v>
      </c>
      <c r="BE20" s="71">
        <v>-557.2908</v>
      </c>
      <c r="BF20" s="71">
        <v>-542.048</v>
      </c>
      <c r="BG20" s="71">
        <v>-531.1539</v>
      </c>
      <c r="BH20" s="71">
        <v>-528.5474</v>
      </c>
      <c r="BI20" s="71">
        <v>-533.0065</v>
      </c>
      <c r="BJ20" s="71">
        <v>-560.3071</v>
      </c>
      <c r="BK20" s="71">
        <v>-660.4565</v>
      </c>
      <c r="BL20" s="71">
        <v>-778.1589</v>
      </c>
      <c r="BM20" s="71">
        <v>-894.3979</v>
      </c>
      <c r="BN20" s="71">
        <v>-1006.896</v>
      </c>
      <c r="BO20" s="71">
        <v>-1106.808</v>
      </c>
      <c r="BP20" s="71">
        <v>2155.19</v>
      </c>
      <c r="BQ20" s="71">
        <v>2113.829</v>
      </c>
      <c r="BR20" s="71">
        <v>2128.856</v>
      </c>
      <c r="BS20" s="71">
        <v>2147.724</v>
      </c>
      <c r="BT20" s="71">
        <v>2149.318</v>
      </c>
      <c r="BU20" s="71">
        <v>2133.161</v>
      </c>
      <c r="BV20" s="71">
        <v>2146.216</v>
      </c>
      <c r="BW20" s="71">
        <v>2154.567</v>
      </c>
      <c r="BX20" s="71">
        <v>-1147.142</v>
      </c>
      <c r="BY20" s="71">
        <v>-1213.244</v>
      </c>
      <c r="BZ20" s="71">
        <v>-827.5942</v>
      </c>
      <c r="CA20" s="71">
        <v>-659.9077</v>
      </c>
      <c r="CB20" s="71">
        <v>-603.6967</v>
      </c>
      <c r="CC20" s="71">
        <v>-452.479</v>
      </c>
      <c r="CD20" s="71">
        <v>-440.103</v>
      </c>
      <c r="CE20" s="71">
        <v>-431.2578</v>
      </c>
      <c r="CF20" s="71">
        <v>-429.1415</v>
      </c>
      <c r="CG20" s="71">
        <v>-432.762</v>
      </c>
      <c r="CH20" s="71">
        <v>-454.9281</v>
      </c>
      <c r="CI20" s="71">
        <v>-536.242</v>
      </c>
      <c r="CJ20" s="71">
        <v>-631.8076</v>
      </c>
      <c r="CK20" s="71">
        <v>-726.1852</v>
      </c>
      <c r="CL20" s="71">
        <v>-817.5256</v>
      </c>
      <c r="CM20" s="71">
        <v>-655.3998</v>
      </c>
      <c r="CN20" s="71">
        <v>2456.984</v>
      </c>
      <c r="CO20" s="71">
        <v>2409.831</v>
      </c>
      <c r="CP20" s="71">
        <v>2426.962</v>
      </c>
      <c r="CQ20" s="71">
        <v>2448.472</v>
      </c>
      <c r="CR20" s="71">
        <v>2450.289</v>
      </c>
      <c r="CS20" s="71">
        <v>2431.87</v>
      </c>
      <c r="CT20" s="71">
        <v>2446.753</v>
      </c>
      <c r="CU20" s="71">
        <v>2456.274</v>
      </c>
      <c r="CV20" s="71">
        <v>-679.2838</v>
      </c>
      <c r="CW20" s="71">
        <v>-985.0646</v>
      </c>
      <c r="CX20" s="71">
        <v>-671.9455</v>
      </c>
      <c r="CY20" s="71">
        <v>-535.7963</v>
      </c>
      <c r="CZ20" s="71">
        <v>-490.1572</v>
      </c>
      <c r="DA20" s="71">
        <v>-380.58</v>
      </c>
      <c r="DB20" s="71">
        <v>-370.1705</v>
      </c>
      <c r="DC20" s="71">
        <v>-362.7308</v>
      </c>
      <c r="DD20" s="71">
        <v>-360.9508</v>
      </c>
      <c r="DE20" s="71">
        <v>-363.996</v>
      </c>
      <c r="DF20" s="71">
        <v>-382.6399</v>
      </c>
      <c r="DG20" s="71">
        <v>-451.033</v>
      </c>
      <c r="DH20" s="71">
        <v>-531.4133</v>
      </c>
      <c r="DI20" s="71">
        <v>-610.7942</v>
      </c>
      <c r="DJ20" s="71">
        <v>-687.6206</v>
      </c>
      <c r="DK20" s="71">
        <v>-348.3709</v>
      </c>
      <c r="DL20" s="71">
        <v>2663.36</v>
      </c>
      <c r="DM20" s="71">
        <v>2612.246</v>
      </c>
      <c r="DN20" s="71">
        <v>2630.816</v>
      </c>
      <c r="DO20" s="71">
        <v>2654.133</v>
      </c>
      <c r="DP20" s="71">
        <v>2656.103</v>
      </c>
      <c r="DQ20" s="71">
        <v>2636.137</v>
      </c>
      <c r="DR20" s="71">
        <v>2652.27</v>
      </c>
      <c r="DS20" s="71">
        <v>2662.59</v>
      </c>
      <c r="DT20" s="71">
        <v>-361.0662</v>
      </c>
      <c r="DU20" s="71">
        <v>-828.5376</v>
      </c>
      <c r="DV20" s="71">
        <v>-565.1732</v>
      </c>
      <c r="DW20" s="71">
        <v>-450.6582</v>
      </c>
      <c r="DX20" s="71">
        <v>-412.2711</v>
      </c>
      <c r="DY20" s="71">
        <v>-309.2407</v>
      </c>
      <c r="DZ20" s="71">
        <v>-300.7824</v>
      </c>
      <c r="EA20" s="71">
        <v>-294.7374</v>
      </c>
      <c r="EB20" s="71">
        <v>-293.291</v>
      </c>
      <c r="EC20" s="71">
        <v>-295.7654</v>
      </c>
      <c r="ED20" s="71">
        <v>-310.9145</v>
      </c>
      <c r="EE20" s="71">
        <v>-366.4874</v>
      </c>
      <c r="EF20" s="71">
        <v>-431.8004</v>
      </c>
      <c r="EG20" s="71">
        <v>-496.3015</v>
      </c>
      <c r="EH20" s="71">
        <v>-558.7269</v>
      </c>
      <c r="EI20" s="71">
        <v>-45.82164</v>
      </c>
      <c r="EJ20" s="71">
        <v>2867.609</v>
      </c>
      <c r="EK20" s="71">
        <v>2812.576</v>
      </c>
      <c r="EL20" s="71">
        <v>2832.57</v>
      </c>
      <c r="EM20" s="71">
        <v>2857.675</v>
      </c>
      <c r="EN20" s="71">
        <v>2859.796</v>
      </c>
      <c r="EO20" s="71">
        <v>2838.299</v>
      </c>
      <c r="EP20" s="71">
        <v>2855.669</v>
      </c>
      <c r="EQ20" s="71">
        <v>2866.781</v>
      </c>
      <c r="ER20" s="71">
        <v>-47.49146</v>
      </c>
      <c r="ES20" s="71">
        <v>-673.2292</v>
      </c>
      <c r="ET20" s="71">
        <v>-459.2321</v>
      </c>
      <c r="EU20" s="71">
        <v>-366.1828</v>
      </c>
      <c r="EV20" s="71">
        <v>-334.9914</v>
      </c>
      <c r="EW20" s="71">
        <v>-207.2124</v>
      </c>
      <c r="EX20" s="71">
        <v>-201.5448</v>
      </c>
      <c r="EY20" s="71">
        <v>-197.4942</v>
      </c>
      <c r="EZ20" s="71">
        <v>-196.525</v>
      </c>
      <c r="FA20" s="71">
        <v>-198.183</v>
      </c>
      <c r="FB20" s="71">
        <v>-208.334</v>
      </c>
      <c r="FC20" s="71">
        <v>-245.5716</v>
      </c>
      <c r="FD20" s="71">
        <v>-289.3358</v>
      </c>
      <c r="FE20" s="71">
        <v>-332.556</v>
      </c>
      <c r="FF20" s="71">
        <v>-374.3853</v>
      </c>
      <c r="FG20" s="71">
        <v>383.3046</v>
      </c>
      <c r="FH20" s="71">
        <v>3158.829</v>
      </c>
      <c r="FI20" s="71">
        <v>3098.206</v>
      </c>
      <c r="FJ20" s="71">
        <v>3120.231</v>
      </c>
      <c r="FK20" s="71">
        <v>3147.885</v>
      </c>
      <c r="FL20" s="71">
        <v>3150.222</v>
      </c>
      <c r="FM20" s="71">
        <v>3126.541</v>
      </c>
      <c r="FN20" s="71">
        <v>3145.676</v>
      </c>
      <c r="FO20" s="71">
        <v>3157.916</v>
      </c>
      <c r="FP20" s="71">
        <v>397.2729</v>
      </c>
      <c r="FQ20" s="71">
        <v>-451.1096</v>
      </c>
      <c r="FR20" s="71">
        <v>-307.7169</v>
      </c>
      <c r="FS20" s="71">
        <v>-245.3675</v>
      </c>
      <c r="FT20" s="71">
        <v>-224.4671</v>
      </c>
      <c r="FU20" s="71">
        <v>71.83601</v>
      </c>
      <c r="FV20" s="71">
        <v>71.22962</v>
      </c>
      <c r="FW20" s="71">
        <v>70.00195</v>
      </c>
      <c r="FX20" s="71">
        <v>69.63579</v>
      </c>
      <c r="FY20" s="71">
        <v>69.22617</v>
      </c>
      <c r="FZ20" s="71">
        <v>69.31699</v>
      </c>
      <c r="GA20" s="71">
        <v>69.34225</v>
      </c>
      <c r="GB20" s="71">
        <v>71.47496</v>
      </c>
      <c r="GC20" s="71">
        <v>77.14286</v>
      </c>
      <c r="GD20" s="71">
        <v>83.26166</v>
      </c>
      <c r="GE20" s="71">
        <v>88.57819</v>
      </c>
      <c r="GF20" s="71">
        <v>92.06918</v>
      </c>
      <c r="GG20" s="71">
        <v>93.76541</v>
      </c>
      <c r="GH20" s="71">
        <v>94.67068</v>
      </c>
      <c r="GI20" s="71">
        <v>94.60752</v>
      </c>
      <c r="GJ20" s="71">
        <v>93.6376</v>
      </c>
      <c r="GK20" s="71">
        <v>92.46767</v>
      </c>
      <c r="GL20" s="71">
        <v>89.32857</v>
      </c>
      <c r="GM20" s="71">
        <v>85.42857</v>
      </c>
      <c r="GN20" s="71">
        <v>81.88496</v>
      </c>
      <c r="GO20" s="71">
        <v>79.67549</v>
      </c>
      <c r="GP20" s="71">
        <v>78.77128</v>
      </c>
      <c r="GQ20" s="71">
        <v>77.78647</v>
      </c>
      <c r="GR20" s="71">
        <v>76.26691</v>
      </c>
    </row>
    <row r="21" spans="1:200" ht="12.75">
      <c r="A21" s="69" t="s">
        <v>244</v>
      </c>
      <c r="B21" s="69" t="s">
        <v>35</v>
      </c>
      <c r="C21" s="69">
        <v>2010</v>
      </c>
      <c r="D21" s="69" t="s">
        <v>6</v>
      </c>
      <c r="E21" s="69" t="s">
        <v>239</v>
      </c>
      <c r="F21" s="71">
        <v>152</v>
      </c>
      <c r="G21" s="71">
        <v>152</v>
      </c>
      <c r="H21" s="71">
        <v>152</v>
      </c>
      <c r="I21" s="71">
        <v>16942.13</v>
      </c>
      <c r="J21" s="71">
        <v>16199.5</v>
      </c>
      <c r="K21" s="71">
        <v>15913.4</v>
      </c>
      <c r="L21" s="71">
        <v>15749.8</v>
      </c>
      <c r="M21" s="71">
        <v>15898.65</v>
      </c>
      <c r="N21" s="71">
        <v>16792.37</v>
      </c>
      <c r="O21" s="71">
        <v>19881.57</v>
      </c>
      <c r="P21" s="71">
        <v>23068.83</v>
      </c>
      <c r="Q21" s="71">
        <v>26367.43</v>
      </c>
      <c r="R21" s="71">
        <v>30239.68</v>
      </c>
      <c r="S21" s="71">
        <v>39332.42</v>
      </c>
      <c r="T21" s="71">
        <v>40651.46</v>
      </c>
      <c r="U21" s="71">
        <v>40419.19</v>
      </c>
      <c r="V21" s="71">
        <v>40687.57</v>
      </c>
      <c r="W21" s="71">
        <v>41181.27</v>
      </c>
      <c r="X21" s="71">
        <v>41220.88</v>
      </c>
      <c r="Y21" s="71">
        <v>40976.75</v>
      </c>
      <c r="Z21" s="71">
        <v>41133.62</v>
      </c>
      <c r="AA21" s="71">
        <v>41232.09</v>
      </c>
      <c r="AB21" s="71">
        <v>41473.7</v>
      </c>
      <c r="AC21" s="71">
        <v>37947.41</v>
      </c>
      <c r="AD21" s="71">
        <v>25701.69</v>
      </c>
      <c r="AE21" s="71">
        <v>20187.38</v>
      </c>
      <c r="AF21" s="71">
        <v>18484.59</v>
      </c>
      <c r="AG21" s="71">
        <v>17301.4</v>
      </c>
      <c r="AH21" s="71">
        <v>16543.03</v>
      </c>
      <c r="AI21" s="71">
        <v>16250.86</v>
      </c>
      <c r="AJ21" s="71">
        <v>16083.8</v>
      </c>
      <c r="AK21" s="71">
        <v>16235.8</v>
      </c>
      <c r="AL21" s="71">
        <v>17148.47</v>
      </c>
      <c r="AM21" s="71">
        <v>20303.18</v>
      </c>
      <c r="AN21" s="71">
        <v>23558.03</v>
      </c>
      <c r="AO21" s="71">
        <v>26926.58</v>
      </c>
      <c r="AP21" s="71">
        <v>30880.95</v>
      </c>
      <c r="AQ21" s="71">
        <v>39665.62</v>
      </c>
      <c r="AR21" s="71">
        <v>38092.53</v>
      </c>
      <c r="AS21" s="71">
        <v>37874.89</v>
      </c>
      <c r="AT21" s="71">
        <v>38126.37</v>
      </c>
      <c r="AU21" s="71">
        <v>38589</v>
      </c>
      <c r="AV21" s="71">
        <v>38626.11</v>
      </c>
      <c r="AW21" s="71">
        <v>38397.35</v>
      </c>
      <c r="AX21" s="71">
        <v>38544.34</v>
      </c>
      <c r="AY21" s="71">
        <v>38636.62</v>
      </c>
      <c r="AZ21" s="71">
        <v>41825.03</v>
      </c>
      <c r="BA21" s="71">
        <v>38752.13</v>
      </c>
      <c r="BB21" s="71">
        <v>26246.72</v>
      </c>
      <c r="BC21" s="71">
        <v>20615.47</v>
      </c>
      <c r="BD21" s="71">
        <v>18876.58</v>
      </c>
      <c r="BE21" s="71">
        <v>-526.0967</v>
      </c>
      <c r="BF21" s="71">
        <v>-503.0364</v>
      </c>
      <c r="BG21" s="71">
        <v>-494.1522</v>
      </c>
      <c r="BH21" s="71">
        <v>-489.0721</v>
      </c>
      <c r="BI21" s="71">
        <v>-493.694</v>
      </c>
      <c r="BJ21" s="71">
        <v>-521.4465</v>
      </c>
      <c r="BK21" s="71">
        <v>-617.374</v>
      </c>
      <c r="BL21" s="71">
        <v>-716.3466</v>
      </c>
      <c r="BM21" s="71">
        <v>-818.7769</v>
      </c>
      <c r="BN21" s="71">
        <v>-939.0202</v>
      </c>
      <c r="BO21" s="71">
        <v>-1058.59</v>
      </c>
      <c r="BP21" s="71">
        <v>2070.679</v>
      </c>
      <c r="BQ21" s="71">
        <v>2058.849</v>
      </c>
      <c r="BR21" s="71">
        <v>2072.519</v>
      </c>
      <c r="BS21" s="71">
        <v>2097.667</v>
      </c>
      <c r="BT21" s="71">
        <v>2099.684</v>
      </c>
      <c r="BU21" s="71">
        <v>2087.249</v>
      </c>
      <c r="BV21" s="71">
        <v>2095.24</v>
      </c>
      <c r="BW21" s="71">
        <v>2100.256</v>
      </c>
      <c r="BX21" s="71">
        <v>-1116.22</v>
      </c>
      <c r="BY21" s="71">
        <v>-1178.365</v>
      </c>
      <c r="BZ21" s="71">
        <v>-798.1037</v>
      </c>
      <c r="CA21" s="71">
        <v>-626.8701</v>
      </c>
      <c r="CB21" s="71">
        <v>-573.9943</v>
      </c>
      <c r="CC21" s="71">
        <v>-427.1518</v>
      </c>
      <c r="CD21" s="71">
        <v>-408.4285</v>
      </c>
      <c r="CE21" s="71">
        <v>-401.2151</v>
      </c>
      <c r="CF21" s="71">
        <v>-397.0905</v>
      </c>
      <c r="CG21" s="71">
        <v>-400.8431</v>
      </c>
      <c r="CH21" s="71">
        <v>-423.3762</v>
      </c>
      <c r="CI21" s="71">
        <v>-501.2621</v>
      </c>
      <c r="CJ21" s="71">
        <v>-581.6207</v>
      </c>
      <c r="CK21" s="71">
        <v>-664.7864</v>
      </c>
      <c r="CL21" s="71">
        <v>-762.4152</v>
      </c>
      <c r="CM21" s="71">
        <v>-626.8477</v>
      </c>
      <c r="CN21" s="71">
        <v>2360.639</v>
      </c>
      <c r="CO21" s="71">
        <v>2347.151</v>
      </c>
      <c r="CP21" s="71">
        <v>2362.736</v>
      </c>
      <c r="CQ21" s="71">
        <v>2391.405</v>
      </c>
      <c r="CR21" s="71">
        <v>2393.706</v>
      </c>
      <c r="CS21" s="71">
        <v>2379.529</v>
      </c>
      <c r="CT21" s="71">
        <v>2388.638</v>
      </c>
      <c r="CU21" s="71">
        <v>2394.357</v>
      </c>
      <c r="CV21" s="71">
        <v>-660.9736</v>
      </c>
      <c r="CW21" s="71">
        <v>-956.7455</v>
      </c>
      <c r="CX21" s="71">
        <v>-648.0013</v>
      </c>
      <c r="CY21" s="71">
        <v>-508.9723</v>
      </c>
      <c r="CZ21" s="71">
        <v>-466.041</v>
      </c>
      <c r="DA21" s="71">
        <v>-359.2773</v>
      </c>
      <c r="DB21" s="71">
        <v>-343.5291</v>
      </c>
      <c r="DC21" s="71">
        <v>-337.462</v>
      </c>
      <c r="DD21" s="71">
        <v>-333.9927</v>
      </c>
      <c r="DE21" s="71">
        <v>-337.1491</v>
      </c>
      <c r="DF21" s="71">
        <v>-356.1016</v>
      </c>
      <c r="DG21" s="71">
        <v>-421.6115</v>
      </c>
      <c r="DH21" s="71">
        <v>-489.201</v>
      </c>
      <c r="DI21" s="71">
        <v>-559.1517</v>
      </c>
      <c r="DJ21" s="71">
        <v>-641.2672</v>
      </c>
      <c r="DK21" s="71">
        <v>-333.1943</v>
      </c>
      <c r="DL21" s="71">
        <v>2558.922</v>
      </c>
      <c r="DM21" s="71">
        <v>2544.302</v>
      </c>
      <c r="DN21" s="71">
        <v>2561.196</v>
      </c>
      <c r="DO21" s="71">
        <v>2592.273</v>
      </c>
      <c r="DP21" s="71">
        <v>2594.767</v>
      </c>
      <c r="DQ21" s="71">
        <v>2579.399</v>
      </c>
      <c r="DR21" s="71">
        <v>2589.274</v>
      </c>
      <c r="DS21" s="71">
        <v>2595.472</v>
      </c>
      <c r="DT21" s="71">
        <v>-351.3336</v>
      </c>
      <c r="DU21" s="71">
        <v>-804.7184</v>
      </c>
      <c r="DV21" s="71">
        <v>-545.0338</v>
      </c>
      <c r="DW21" s="71">
        <v>-428.0965</v>
      </c>
      <c r="DX21" s="71">
        <v>-391.9871</v>
      </c>
      <c r="DY21" s="71">
        <v>-291.9311</v>
      </c>
      <c r="DZ21" s="71">
        <v>-279.1349</v>
      </c>
      <c r="EA21" s="71">
        <v>-274.2051</v>
      </c>
      <c r="EB21" s="71">
        <v>-271.3861</v>
      </c>
      <c r="EC21" s="71">
        <v>-273.9509</v>
      </c>
      <c r="ED21" s="71">
        <v>-289.3507</v>
      </c>
      <c r="EE21" s="71">
        <v>-342.5808</v>
      </c>
      <c r="EF21" s="71">
        <v>-397.5009</v>
      </c>
      <c r="EG21" s="71">
        <v>-454.3393</v>
      </c>
      <c r="EH21" s="71">
        <v>-521.0624</v>
      </c>
      <c r="EI21" s="71">
        <v>-43.82544</v>
      </c>
      <c r="EJ21" s="71">
        <v>2755.163</v>
      </c>
      <c r="EK21" s="71">
        <v>2739.422</v>
      </c>
      <c r="EL21" s="71">
        <v>2757.611</v>
      </c>
      <c r="EM21" s="71">
        <v>2791.072</v>
      </c>
      <c r="EN21" s="71">
        <v>2793.756</v>
      </c>
      <c r="EO21" s="71">
        <v>2777.21</v>
      </c>
      <c r="EP21" s="71">
        <v>2787.842</v>
      </c>
      <c r="EQ21" s="71">
        <v>2794.516</v>
      </c>
      <c r="ER21" s="71">
        <v>-46.21132</v>
      </c>
      <c r="ES21" s="71">
        <v>-653.8748</v>
      </c>
      <c r="ET21" s="71">
        <v>-442.8679</v>
      </c>
      <c r="EU21" s="71">
        <v>-347.8503</v>
      </c>
      <c r="EV21" s="71">
        <v>-318.5095</v>
      </c>
      <c r="EW21" s="71">
        <v>-195.6138</v>
      </c>
      <c r="EX21" s="71">
        <v>-187.0395</v>
      </c>
      <c r="EY21" s="71">
        <v>-183.7362</v>
      </c>
      <c r="EZ21" s="71">
        <v>-181.8473</v>
      </c>
      <c r="FA21" s="71">
        <v>-183.5658</v>
      </c>
      <c r="FB21" s="71">
        <v>-193.8848</v>
      </c>
      <c r="FC21" s="71">
        <v>-229.5526</v>
      </c>
      <c r="FD21" s="71">
        <v>-266.3528</v>
      </c>
      <c r="FE21" s="71">
        <v>-304.4384</v>
      </c>
      <c r="FF21" s="71">
        <v>-349.1474</v>
      </c>
      <c r="FG21" s="71">
        <v>366.6061</v>
      </c>
      <c r="FH21" s="71">
        <v>3034.963</v>
      </c>
      <c r="FI21" s="71">
        <v>3017.623</v>
      </c>
      <c r="FJ21" s="71">
        <v>3037.659</v>
      </c>
      <c r="FK21" s="71">
        <v>3074.518</v>
      </c>
      <c r="FL21" s="71">
        <v>3077.475</v>
      </c>
      <c r="FM21" s="71">
        <v>3059.249</v>
      </c>
      <c r="FN21" s="71">
        <v>3070.96</v>
      </c>
      <c r="FO21" s="71">
        <v>3078.312</v>
      </c>
      <c r="FP21" s="71">
        <v>386.5643</v>
      </c>
      <c r="FQ21" s="71">
        <v>-438.1409</v>
      </c>
      <c r="FR21" s="71">
        <v>-296.7517</v>
      </c>
      <c r="FS21" s="71">
        <v>-233.0835</v>
      </c>
      <c r="FT21" s="71">
        <v>-213.4232</v>
      </c>
      <c r="FU21" s="71">
        <v>74.57895</v>
      </c>
      <c r="FV21" s="71">
        <v>72.60158</v>
      </c>
      <c r="FW21" s="71">
        <v>70.173</v>
      </c>
      <c r="FX21" s="71">
        <v>67.65767</v>
      </c>
      <c r="FY21" s="71">
        <v>66.36068</v>
      </c>
      <c r="FZ21" s="71">
        <v>65.05692</v>
      </c>
      <c r="GA21" s="71">
        <v>65.16489</v>
      </c>
      <c r="GB21" s="71">
        <v>66.31496</v>
      </c>
      <c r="GC21" s="71">
        <v>71.25759</v>
      </c>
      <c r="GD21" s="71">
        <v>78.09399</v>
      </c>
      <c r="GE21" s="71">
        <v>83.38571</v>
      </c>
      <c r="GF21" s="71">
        <v>86.91428</v>
      </c>
      <c r="GG21" s="71">
        <v>88.13609</v>
      </c>
      <c r="GH21" s="71">
        <v>89.06091</v>
      </c>
      <c r="GI21" s="71">
        <v>89.64661</v>
      </c>
      <c r="GJ21" s="71">
        <v>89.09925</v>
      </c>
      <c r="GK21" s="71">
        <v>88.16993</v>
      </c>
      <c r="GL21" s="71">
        <v>86.23383</v>
      </c>
      <c r="GM21" s="71">
        <v>82.66985</v>
      </c>
      <c r="GN21" s="71">
        <v>79.13226</v>
      </c>
      <c r="GO21" s="71">
        <v>75.85587</v>
      </c>
      <c r="GP21" s="71">
        <v>73.22211</v>
      </c>
      <c r="GQ21" s="71">
        <v>71.36789</v>
      </c>
      <c r="GR21" s="71">
        <v>69.71797</v>
      </c>
    </row>
    <row r="22" spans="1:200" ht="12.75">
      <c r="A22" s="69" t="s">
        <v>244</v>
      </c>
      <c r="B22" s="69" t="s">
        <v>8</v>
      </c>
      <c r="C22" s="69">
        <v>2010</v>
      </c>
      <c r="D22" s="69" t="s">
        <v>6</v>
      </c>
      <c r="E22" s="69" t="s">
        <v>239</v>
      </c>
      <c r="F22" s="71">
        <v>149</v>
      </c>
      <c r="G22" s="71">
        <v>149</v>
      </c>
      <c r="H22" s="71">
        <v>149</v>
      </c>
      <c r="I22" s="71">
        <v>17170.54</v>
      </c>
      <c r="J22" s="71">
        <v>16645.23</v>
      </c>
      <c r="K22" s="71">
        <v>16259.44</v>
      </c>
      <c r="L22" s="71">
        <v>16065.61</v>
      </c>
      <c r="M22" s="71">
        <v>16192.59</v>
      </c>
      <c r="N22" s="71">
        <v>16959.43</v>
      </c>
      <c r="O22" s="71">
        <v>20200.12</v>
      </c>
      <c r="P22" s="71">
        <v>23804.65</v>
      </c>
      <c r="Q22" s="71">
        <v>27516.61</v>
      </c>
      <c r="R22" s="71">
        <v>30851.02</v>
      </c>
      <c r="S22" s="71">
        <v>38916.25</v>
      </c>
      <c r="T22" s="71">
        <v>40034.56</v>
      </c>
      <c r="U22" s="71">
        <v>39389.03</v>
      </c>
      <c r="V22" s="71">
        <v>39906.93</v>
      </c>
      <c r="W22" s="71">
        <v>40399.24</v>
      </c>
      <c r="X22" s="71">
        <v>40701.5</v>
      </c>
      <c r="Y22" s="71">
        <v>40528.63</v>
      </c>
      <c r="Z22" s="71">
        <v>41191.07</v>
      </c>
      <c r="AA22" s="71">
        <v>41557.71</v>
      </c>
      <c r="AB22" s="71">
        <v>41895.02</v>
      </c>
      <c r="AC22" s="71">
        <v>38144.81</v>
      </c>
      <c r="AD22" s="71">
        <v>25821.46</v>
      </c>
      <c r="AE22" s="71">
        <v>20353.37</v>
      </c>
      <c r="AF22" s="71">
        <v>18499.3</v>
      </c>
      <c r="AG22" s="71">
        <v>17534.66</v>
      </c>
      <c r="AH22" s="71">
        <v>16998.21</v>
      </c>
      <c r="AI22" s="71">
        <v>16604.24</v>
      </c>
      <c r="AJ22" s="71">
        <v>16406.3</v>
      </c>
      <c r="AK22" s="71">
        <v>16535.97</v>
      </c>
      <c r="AL22" s="71">
        <v>17319.07</v>
      </c>
      <c r="AM22" s="71">
        <v>20628.48</v>
      </c>
      <c r="AN22" s="71">
        <v>24309.45</v>
      </c>
      <c r="AO22" s="71">
        <v>28100.13</v>
      </c>
      <c r="AP22" s="71">
        <v>31505.25</v>
      </c>
      <c r="AQ22" s="71">
        <v>39245.93</v>
      </c>
      <c r="AR22" s="71">
        <v>37514.47</v>
      </c>
      <c r="AS22" s="71">
        <v>36909.58</v>
      </c>
      <c r="AT22" s="71">
        <v>37394.88</v>
      </c>
      <c r="AU22" s="71">
        <v>37856.19</v>
      </c>
      <c r="AV22" s="71">
        <v>38139.42</v>
      </c>
      <c r="AW22" s="71">
        <v>37977.44</v>
      </c>
      <c r="AX22" s="71">
        <v>38598.18</v>
      </c>
      <c r="AY22" s="71">
        <v>38941.74</v>
      </c>
      <c r="AZ22" s="71">
        <v>42249.92</v>
      </c>
      <c r="BA22" s="71">
        <v>38953.72</v>
      </c>
      <c r="BB22" s="71">
        <v>26369.03</v>
      </c>
      <c r="BC22" s="71">
        <v>20784.98</v>
      </c>
      <c r="BD22" s="71">
        <v>18891.6</v>
      </c>
      <c r="BE22" s="71">
        <v>-533.1895</v>
      </c>
      <c r="BF22" s="71">
        <v>-516.8774</v>
      </c>
      <c r="BG22" s="71">
        <v>-504.8975</v>
      </c>
      <c r="BH22" s="71">
        <v>-498.8786</v>
      </c>
      <c r="BI22" s="71">
        <v>-502.8217</v>
      </c>
      <c r="BJ22" s="71">
        <v>-526.634</v>
      </c>
      <c r="BK22" s="71">
        <v>-627.2658</v>
      </c>
      <c r="BL22" s="71">
        <v>-739.1957</v>
      </c>
      <c r="BM22" s="71">
        <v>-854.4619</v>
      </c>
      <c r="BN22" s="71">
        <v>-958.0038</v>
      </c>
      <c r="BO22" s="71">
        <v>-1047.39</v>
      </c>
      <c r="BP22" s="71">
        <v>2039.256</v>
      </c>
      <c r="BQ22" s="71">
        <v>2006.375</v>
      </c>
      <c r="BR22" s="71">
        <v>2032.755</v>
      </c>
      <c r="BS22" s="71">
        <v>2057.832</v>
      </c>
      <c r="BT22" s="71">
        <v>2073.228</v>
      </c>
      <c r="BU22" s="71">
        <v>2064.423</v>
      </c>
      <c r="BV22" s="71">
        <v>2098.166</v>
      </c>
      <c r="BW22" s="71">
        <v>2116.842</v>
      </c>
      <c r="BX22" s="71">
        <v>-1127.56</v>
      </c>
      <c r="BY22" s="71">
        <v>-1184.495</v>
      </c>
      <c r="BZ22" s="71">
        <v>-801.823</v>
      </c>
      <c r="CA22" s="71">
        <v>-632.0245</v>
      </c>
      <c r="CB22" s="71">
        <v>-574.4512</v>
      </c>
      <c r="CC22" s="71">
        <v>-432.9105</v>
      </c>
      <c r="CD22" s="71">
        <v>-419.6663</v>
      </c>
      <c r="CE22" s="71">
        <v>-409.9395</v>
      </c>
      <c r="CF22" s="71">
        <v>-405.0526</v>
      </c>
      <c r="CG22" s="71">
        <v>-408.2541</v>
      </c>
      <c r="CH22" s="71">
        <v>-427.588</v>
      </c>
      <c r="CI22" s="71">
        <v>-509.2936</v>
      </c>
      <c r="CJ22" s="71">
        <v>-600.1724</v>
      </c>
      <c r="CK22" s="71">
        <v>-693.76</v>
      </c>
      <c r="CL22" s="71">
        <v>-777.8285</v>
      </c>
      <c r="CM22" s="71">
        <v>-620.2152</v>
      </c>
      <c r="CN22" s="71">
        <v>2324.816</v>
      </c>
      <c r="CO22" s="71">
        <v>2287.33</v>
      </c>
      <c r="CP22" s="71">
        <v>2317.404</v>
      </c>
      <c r="CQ22" s="71">
        <v>2345.993</v>
      </c>
      <c r="CR22" s="71">
        <v>2363.545</v>
      </c>
      <c r="CS22" s="71">
        <v>2353.507</v>
      </c>
      <c r="CT22" s="71">
        <v>2391.975</v>
      </c>
      <c r="CU22" s="71">
        <v>2413.265</v>
      </c>
      <c r="CV22" s="71">
        <v>-667.6882</v>
      </c>
      <c r="CW22" s="71">
        <v>-961.7226</v>
      </c>
      <c r="CX22" s="71">
        <v>-651.0211</v>
      </c>
      <c r="CY22" s="71">
        <v>-513.1573</v>
      </c>
      <c r="CZ22" s="71">
        <v>-466.412</v>
      </c>
      <c r="DA22" s="71">
        <v>-364.1209</v>
      </c>
      <c r="DB22" s="71">
        <v>-352.9812</v>
      </c>
      <c r="DC22" s="71">
        <v>-344.8</v>
      </c>
      <c r="DD22" s="71">
        <v>-340.6897</v>
      </c>
      <c r="DE22" s="71">
        <v>-343.3824</v>
      </c>
      <c r="DF22" s="71">
        <v>-359.6441</v>
      </c>
      <c r="DG22" s="71">
        <v>-428.3667</v>
      </c>
      <c r="DH22" s="71">
        <v>-504.8049</v>
      </c>
      <c r="DI22" s="71">
        <v>-583.5214</v>
      </c>
      <c r="DJ22" s="71">
        <v>-654.2314</v>
      </c>
      <c r="DK22" s="71">
        <v>-329.6689</v>
      </c>
      <c r="DL22" s="71">
        <v>2520.09</v>
      </c>
      <c r="DM22" s="71">
        <v>2479.456</v>
      </c>
      <c r="DN22" s="71">
        <v>2512.056</v>
      </c>
      <c r="DO22" s="71">
        <v>2543.046</v>
      </c>
      <c r="DP22" s="71">
        <v>2562.072</v>
      </c>
      <c r="DQ22" s="71">
        <v>2551.191</v>
      </c>
      <c r="DR22" s="71">
        <v>2592.89</v>
      </c>
      <c r="DS22" s="71">
        <v>2615.969</v>
      </c>
      <c r="DT22" s="71">
        <v>-354.9027</v>
      </c>
      <c r="DU22" s="71">
        <v>-808.9047</v>
      </c>
      <c r="DV22" s="71">
        <v>-547.5737</v>
      </c>
      <c r="DW22" s="71">
        <v>-431.6165</v>
      </c>
      <c r="DX22" s="71">
        <v>-392.299</v>
      </c>
      <c r="DY22" s="71">
        <v>-295.8669</v>
      </c>
      <c r="DZ22" s="71">
        <v>-286.8153</v>
      </c>
      <c r="EA22" s="71">
        <v>-280.1677</v>
      </c>
      <c r="EB22" s="71">
        <v>-276.8278</v>
      </c>
      <c r="EC22" s="71">
        <v>-279.0158</v>
      </c>
      <c r="ED22" s="71">
        <v>-292.2292</v>
      </c>
      <c r="EE22" s="71">
        <v>-348.0699</v>
      </c>
      <c r="EF22" s="71">
        <v>-410.1798</v>
      </c>
      <c r="EG22" s="71">
        <v>-474.141</v>
      </c>
      <c r="EH22" s="71">
        <v>-531.5964</v>
      </c>
      <c r="EI22" s="71">
        <v>-43.36174</v>
      </c>
      <c r="EJ22" s="71">
        <v>2713.353</v>
      </c>
      <c r="EK22" s="71">
        <v>2669.602</v>
      </c>
      <c r="EL22" s="71">
        <v>2704.703</v>
      </c>
      <c r="EM22" s="71">
        <v>2738.069</v>
      </c>
      <c r="EN22" s="71">
        <v>2758.555</v>
      </c>
      <c r="EO22" s="71">
        <v>2746.839</v>
      </c>
      <c r="EP22" s="71">
        <v>2791.736</v>
      </c>
      <c r="EQ22" s="71">
        <v>2816.585</v>
      </c>
      <c r="ER22" s="71">
        <v>-46.68077</v>
      </c>
      <c r="ES22" s="71">
        <v>-657.2764</v>
      </c>
      <c r="ET22" s="71">
        <v>-444.9317</v>
      </c>
      <c r="EU22" s="71">
        <v>-350.7104</v>
      </c>
      <c r="EV22" s="71">
        <v>-318.763</v>
      </c>
      <c r="EW22" s="71">
        <v>-198.251</v>
      </c>
      <c r="EX22" s="71">
        <v>-192.1859</v>
      </c>
      <c r="EY22" s="71">
        <v>-187.7315</v>
      </c>
      <c r="EZ22" s="71">
        <v>-185.4936</v>
      </c>
      <c r="FA22" s="71">
        <v>-186.9597</v>
      </c>
      <c r="FB22" s="71">
        <v>-195.8136</v>
      </c>
      <c r="FC22" s="71">
        <v>-233.2306</v>
      </c>
      <c r="FD22" s="71">
        <v>-274.8485</v>
      </c>
      <c r="FE22" s="71">
        <v>-317.7068</v>
      </c>
      <c r="FF22" s="71">
        <v>-356.206</v>
      </c>
      <c r="FG22" s="71">
        <v>362.7272</v>
      </c>
      <c r="FH22" s="71">
        <v>2988.906</v>
      </c>
      <c r="FI22" s="71">
        <v>2940.713</v>
      </c>
      <c r="FJ22" s="71">
        <v>2979.378</v>
      </c>
      <c r="FK22" s="71">
        <v>3016.133</v>
      </c>
      <c r="FL22" s="71">
        <v>3038.698</v>
      </c>
      <c r="FM22" s="71">
        <v>3025.793</v>
      </c>
      <c r="FN22" s="71">
        <v>3075.25</v>
      </c>
      <c r="FO22" s="71">
        <v>3102.622</v>
      </c>
      <c r="FP22" s="71">
        <v>390.4914</v>
      </c>
      <c r="FQ22" s="71">
        <v>-440.4201</v>
      </c>
      <c r="FR22" s="71">
        <v>-298.1346</v>
      </c>
      <c r="FS22" s="71">
        <v>-235</v>
      </c>
      <c r="FT22" s="71">
        <v>-213.593</v>
      </c>
      <c r="FU22" s="71">
        <v>71.20525</v>
      </c>
      <c r="FV22" s="71">
        <v>70.2086</v>
      </c>
      <c r="FW22" s="71">
        <v>69.10892</v>
      </c>
      <c r="FX22" s="71">
        <v>68.34863</v>
      </c>
      <c r="FY22" s="71">
        <v>67.57056</v>
      </c>
      <c r="FZ22" s="71">
        <v>67.32863</v>
      </c>
      <c r="GA22" s="71">
        <v>67.87408</v>
      </c>
      <c r="GB22" s="71">
        <v>70.94019</v>
      </c>
      <c r="GC22" s="71">
        <v>75.92995</v>
      </c>
      <c r="GD22" s="71">
        <v>80.478</v>
      </c>
      <c r="GE22" s="71">
        <v>84.09049</v>
      </c>
      <c r="GF22" s="71">
        <v>86.7327</v>
      </c>
      <c r="GG22" s="71">
        <v>89.12017</v>
      </c>
      <c r="GH22" s="71">
        <v>90.82502</v>
      </c>
      <c r="GI22" s="71">
        <v>91.327</v>
      </c>
      <c r="GJ22" s="71">
        <v>91.44444</v>
      </c>
      <c r="GK22" s="71">
        <v>90.744</v>
      </c>
      <c r="GL22" s="71">
        <v>88.91735</v>
      </c>
      <c r="GM22" s="71">
        <v>86.09277</v>
      </c>
      <c r="GN22" s="71">
        <v>82.50549</v>
      </c>
      <c r="GO22" s="71">
        <v>78.89372</v>
      </c>
      <c r="GP22" s="71">
        <v>76.66761</v>
      </c>
      <c r="GQ22" s="71">
        <v>74.8078</v>
      </c>
      <c r="GR22" s="71">
        <v>73.10119</v>
      </c>
    </row>
    <row r="23" spans="1:200" ht="12.75">
      <c r="A23" s="69" t="s">
        <v>244</v>
      </c>
      <c r="B23" s="69" t="s">
        <v>30</v>
      </c>
      <c r="C23" s="69">
        <v>2010</v>
      </c>
      <c r="D23" s="69" t="s">
        <v>7</v>
      </c>
      <c r="E23" s="69" t="s">
        <v>239</v>
      </c>
      <c r="F23" s="71">
        <v>105</v>
      </c>
      <c r="G23" s="71">
        <v>105</v>
      </c>
      <c r="H23" s="71">
        <v>105</v>
      </c>
      <c r="I23" s="71">
        <v>11779.93</v>
      </c>
      <c r="J23" s="71">
        <v>11342.84</v>
      </c>
      <c r="K23" s="71">
        <v>11012.05</v>
      </c>
      <c r="L23" s="71">
        <v>10834.92</v>
      </c>
      <c r="M23" s="71">
        <v>10853.04</v>
      </c>
      <c r="N23" s="71">
        <v>11386.16</v>
      </c>
      <c r="O23" s="71">
        <v>13911.75</v>
      </c>
      <c r="P23" s="71">
        <v>16698.94</v>
      </c>
      <c r="Q23" s="71">
        <v>19155.1</v>
      </c>
      <c r="R23" s="71">
        <v>21266.45</v>
      </c>
      <c r="S23" s="71">
        <v>26737.16</v>
      </c>
      <c r="T23" s="71">
        <v>27355.31</v>
      </c>
      <c r="U23" s="71">
        <v>27006.27</v>
      </c>
      <c r="V23" s="71">
        <v>27339.09</v>
      </c>
      <c r="W23" s="71">
        <v>27626.96</v>
      </c>
      <c r="X23" s="71">
        <v>27689.8</v>
      </c>
      <c r="Y23" s="71">
        <v>27301.91</v>
      </c>
      <c r="Z23" s="71">
        <v>27470.58</v>
      </c>
      <c r="AA23" s="71">
        <v>27697.56</v>
      </c>
      <c r="AB23" s="71">
        <v>27878.03</v>
      </c>
      <c r="AC23" s="71">
        <v>25460.4</v>
      </c>
      <c r="AD23" s="71">
        <v>17322.23</v>
      </c>
      <c r="AE23" s="71">
        <v>13514.58</v>
      </c>
      <c r="AF23" s="71">
        <v>12296.55</v>
      </c>
      <c r="AG23" s="71">
        <v>12029.74</v>
      </c>
      <c r="AH23" s="71">
        <v>11583.38</v>
      </c>
      <c r="AI23" s="71">
        <v>11245.58</v>
      </c>
      <c r="AJ23" s="71">
        <v>11064.69</v>
      </c>
      <c r="AK23" s="71">
        <v>11083.19</v>
      </c>
      <c r="AL23" s="71">
        <v>11627.62</v>
      </c>
      <c r="AM23" s="71">
        <v>14206.76</v>
      </c>
      <c r="AN23" s="71">
        <v>17053.06</v>
      </c>
      <c r="AO23" s="71">
        <v>19561.3</v>
      </c>
      <c r="AP23" s="71">
        <v>21717.43</v>
      </c>
      <c r="AQ23" s="71">
        <v>26963.66</v>
      </c>
      <c r="AR23" s="71">
        <v>25633.35</v>
      </c>
      <c r="AS23" s="71">
        <v>25306.29</v>
      </c>
      <c r="AT23" s="71">
        <v>25618.16</v>
      </c>
      <c r="AU23" s="71">
        <v>25887.9</v>
      </c>
      <c r="AV23" s="71">
        <v>25946.79</v>
      </c>
      <c r="AW23" s="71">
        <v>25583.31</v>
      </c>
      <c r="AX23" s="71">
        <v>25741.37</v>
      </c>
      <c r="AY23" s="71">
        <v>25954.05</v>
      </c>
      <c r="AZ23" s="71">
        <v>28114.19</v>
      </c>
      <c r="BA23" s="71">
        <v>26000.32</v>
      </c>
      <c r="BB23" s="71">
        <v>17689.57</v>
      </c>
      <c r="BC23" s="71">
        <v>13801.18</v>
      </c>
      <c r="BD23" s="71">
        <v>12557.31</v>
      </c>
      <c r="BE23" s="71">
        <v>-365.7973</v>
      </c>
      <c r="BF23" s="71">
        <v>-352.2245</v>
      </c>
      <c r="BG23" s="71">
        <v>-341.9527</v>
      </c>
      <c r="BH23" s="71">
        <v>-336.4524</v>
      </c>
      <c r="BI23" s="71">
        <v>-337.0148</v>
      </c>
      <c r="BJ23" s="71">
        <v>-353.5696</v>
      </c>
      <c r="BK23" s="71">
        <v>-431.9956</v>
      </c>
      <c r="BL23" s="71">
        <v>-518.5451</v>
      </c>
      <c r="BM23" s="71">
        <v>-594.8151</v>
      </c>
      <c r="BN23" s="71">
        <v>-660.3782</v>
      </c>
      <c r="BO23" s="71">
        <v>-719.6024</v>
      </c>
      <c r="BP23" s="71">
        <v>1393.408</v>
      </c>
      <c r="BQ23" s="71">
        <v>1375.629</v>
      </c>
      <c r="BR23" s="71">
        <v>1392.582</v>
      </c>
      <c r="BS23" s="71">
        <v>1407.245</v>
      </c>
      <c r="BT23" s="71">
        <v>1410.447</v>
      </c>
      <c r="BU23" s="71">
        <v>1390.688</v>
      </c>
      <c r="BV23" s="71">
        <v>1399.28</v>
      </c>
      <c r="BW23" s="71">
        <v>1410.841</v>
      </c>
      <c r="BX23" s="71">
        <v>-750.3075</v>
      </c>
      <c r="BY23" s="71">
        <v>-790.6112</v>
      </c>
      <c r="BZ23" s="71">
        <v>-537.9001</v>
      </c>
      <c r="CA23" s="71">
        <v>-419.6628</v>
      </c>
      <c r="CB23" s="71">
        <v>-381.8397</v>
      </c>
      <c r="CC23" s="71">
        <v>-297.0005</v>
      </c>
      <c r="CD23" s="71">
        <v>-285.9804</v>
      </c>
      <c r="CE23" s="71">
        <v>-277.6404</v>
      </c>
      <c r="CF23" s="71">
        <v>-273.1745</v>
      </c>
      <c r="CG23" s="71">
        <v>-273.6311</v>
      </c>
      <c r="CH23" s="71">
        <v>-287.0725</v>
      </c>
      <c r="CI23" s="71">
        <v>-350.7486</v>
      </c>
      <c r="CJ23" s="71">
        <v>-421.0204</v>
      </c>
      <c r="CK23" s="71">
        <v>-482.9461</v>
      </c>
      <c r="CL23" s="71">
        <v>-536.1783</v>
      </c>
      <c r="CM23" s="71">
        <v>-426.1149</v>
      </c>
      <c r="CN23" s="71">
        <v>1588.529</v>
      </c>
      <c r="CO23" s="71">
        <v>1568.26</v>
      </c>
      <c r="CP23" s="71">
        <v>1587.587</v>
      </c>
      <c r="CQ23" s="71">
        <v>1604.303</v>
      </c>
      <c r="CR23" s="71">
        <v>1607.953</v>
      </c>
      <c r="CS23" s="71">
        <v>1585.428</v>
      </c>
      <c r="CT23" s="71">
        <v>1595.223</v>
      </c>
      <c r="CU23" s="71">
        <v>1608.403</v>
      </c>
      <c r="CV23" s="71">
        <v>-444.2971</v>
      </c>
      <c r="CW23" s="71">
        <v>-641.9181</v>
      </c>
      <c r="CX23" s="71">
        <v>-436.7353</v>
      </c>
      <c r="CY23" s="71">
        <v>-340.7352</v>
      </c>
      <c r="CZ23" s="71">
        <v>-310.0257</v>
      </c>
      <c r="DA23" s="71">
        <v>-249.807</v>
      </c>
      <c r="DB23" s="71">
        <v>-240.538</v>
      </c>
      <c r="DC23" s="71">
        <v>-233.5233</v>
      </c>
      <c r="DD23" s="71">
        <v>-229.767</v>
      </c>
      <c r="DE23" s="71">
        <v>-230.1511</v>
      </c>
      <c r="DF23" s="71">
        <v>-241.4566</v>
      </c>
      <c r="DG23" s="71">
        <v>-295.0146</v>
      </c>
      <c r="DH23" s="71">
        <v>-354.1201</v>
      </c>
      <c r="DI23" s="71">
        <v>-406.2058</v>
      </c>
      <c r="DJ23" s="71">
        <v>-450.9795</v>
      </c>
      <c r="DK23" s="71">
        <v>-226.4969</v>
      </c>
      <c r="DL23" s="71">
        <v>1721.958</v>
      </c>
      <c r="DM23" s="71">
        <v>1699.987</v>
      </c>
      <c r="DN23" s="71">
        <v>1720.938</v>
      </c>
      <c r="DO23" s="71">
        <v>1739.058</v>
      </c>
      <c r="DP23" s="71">
        <v>1743.014</v>
      </c>
      <c r="DQ23" s="71">
        <v>1718.597</v>
      </c>
      <c r="DR23" s="71">
        <v>1729.215</v>
      </c>
      <c r="DS23" s="71">
        <v>1743.502</v>
      </c>
      <c r="DT23" s="71">
        <v>-236.1614</v>
      </c>
      <c r="DU23" s="71">
        <v>-539.9171</v>
      </c>
      <c r="DV23" s="71">
        <v>-367.3379</v>
      </c>
      <c r="DW23" s="71">
        <v>-286.5923</v>
      </c>
      <c r="DX23" s="71">
        <v>-260.7625</v>
      </c>
      <c r="DY23" s="71">
        <v>-202.981</v>
      </c>
      <c r="DZ23" s="71">
        <v>-195.4494</v>
      </c>
      <c r="EA23" s="71">
        <v>-189.7496</v>
      </c>
      <c r="EB23" s="71">
        <v>-186.6975</v>
      </c>
      <c r="EC23" s="71">
        <v>-187.0095</v>
      </c>
      <c r="ED23" s="71">
        <v>-196.1958</v>
      </c>
      <c r="EE23" s="71">
        <v>-239.7144</v>
      </c>
      <c r="EF23" s="71">
        <v>-287.7407</v>
      </c>
      <c r="EG23" s="71">
        <v>-330.063</v>
      </c>
      <c r="EH23" s="71">
        <v>-366.4439</v>
      </c>
      <c r="EI23" s="71">
        <v>-29.79141</v>
      </c>
      <c r="EJ23" s="71">
        <v>1854.013</v>
      </c>
      <c r="EK23" s="71">
        <v>1830.357</v>
      </c>
      <c r="EL23" s="71">
        <v>1852.914</v>
      </c>
      <c r="EM23" s="71">
        <v>1872.424</v>
      </c>
      <c r="EN23" s="71">
        <v>1876.684</v>
      </c>
      <c r="EO23" s="71">
        <v>1850.394</v>
      </c>
      <c r="EP23" s="71">
        <v>1861.826</v>
      </c>
      <c r="EQ23" s="71">
        <v>1877.209</v>
      </c>
      <c r="ER23" s="71">
        <v>-31.06259</v>
      </c>
      <c r="ES23" s="71">
        <v>-438.7103</v>
      </c>
      <c r="ET23" s="71">
        <v>-298.4808</v>
      </c>
      <c r="EU23" s="71">
        <v>-232.8709</v>
      </c>
      <c r="EV23" s="71">
        <v>-211.8829</v>
      </c>
      <c r="EW23" s="71">
        <v>-136.0111</v>
      </c>
      <c r="EX23" s="71">
        <v>-130.9645</v>
      </c>
      <c r="EY23" s="71">
        <v>-127.1452</v>
      </c>
      <c r="EZ23" s="71">
        <v>-125.1001</v>
      </c>
      <c r="FA23" s="71">
        <v>-125.3092</v>
      </c>
      <c r="FB23" s="71">
        <v>-131.4646</v>
      </c>
      <c r="FC23" s="71">
        <v>-160.625</v>
      </c>
      <c r="FD23" s="71">
        <v>-192.806</v>
      </c>
      <c r="FE23" s="71">
        <v>-221.1648</v>
      </c>
      <c r="FF23" s="71">
        <v>-245.5425</v>
      </c>
      <c r="FG23" s="71">
        <v>249.2094</v>
      </c>
      <c r="FH23" s="71">
        <v>2042.297</v>
      </c>
      <c r="FI23" s="71">
        <v>2016.239</v>
      </c>
      <c r="FJ23" s="71">
        <v>2041.086</v>
      </c>
      <c r="FK23" s="71">
        <v>2062.577</v>
      </c>
      <c r="FL23" s="71">
        <v>2067.27</v>
      </c>
      <c r="FM23" s="71">
        <v>2038.31</v>
      </c>
      <c r="FN23" s="71">
        <v>2050.903</v>
      </c>
      <c r="FO23" s="71">
        <v>2067.849</v>
      </c>
      <c r="FP23" s="71">
        <v>259.843</v>
      </c>
      <c r="FQ23" s="71">
        <v>-293.9659</v>
      </c>
      <c r="FR23" s="71">
        <v>-200.0026</v>
      </c>
      <c r="FS23" s="71">
        <v>-156.0394</v>
      </c>
      <c r="FT23" s="71">
        <v>-141.976</v>
      </c>
      <c r="FU23" s="71">
        <v>73.33722</v>
      </c>
      <c r="FV23" s="71">
        <v>71.44346</v>
      </c>
      <c r="FW23" s="71">
        <v>70.64579</v>
      </c>
      <c r="FX23" s="71">
        <v>70.33646</v>
      </c>
      <c r="FY23" s="71">
        <v>69.47752</v>
      </c>
      <c r="FZ23" s="71">
        <v>68.90369</v>
      </c>
      <c r="GA23" s="71">
        <v>69.9697</v>
      </c>
      <c r="GB23" s="71">
        <v>74.14526</v>
      </c>
      <c r="GC23" s="71">
        <v>78.26948</v>
      </c>
      <c r="GD23" s="71">
        <v>81.94338</v>
      </c>
      <c r="GE23" s="71">
        <v>84.42587</v>
      </c>
      <c r="GF23" s="71">
        <v>86.06955</v>
      </c>
      <c r="GG23" s="71">
        <v>87.6218</v>
      </c>
      <c r="GH23" s="71">
        <v>89.10827</v>
      </c>
      <c r="GI23" s="71">
        <v>89.49188</v>
      </c>
      <c r="GJ23" s="71">
        <v>89.16714</v>
      </c>
      <c r="GK23" s="71">
        <v>86.92384</v>
      </c>
      <c r="GL23" s="71">
        <v>84.56128</v>
      </c>
      <c r="GM23" s="71">
        <v>81.50346</v>
      </c>
      <c r="GN23" s="71">
        <v>77.5818</v>
      </c>
      <c r="GO23" s="71">
        <v>73.43443</v>
      </c>
      <c r="GP23" s="71">
        <v>71.64361</v>
      </c>
      <c r="GQ23" s="71">
        <v>69.18361</v>
      </c>
      <c r="GR23" s="71">
        <v>67.85955</v>
      </c>
    </row>
    <row r="24" spans="1:200" ht="12.75">
      <c r="A24" s="69" t="s">
        <v>244</v>
      </c>
      <c r="B24" s="69" t="s">
        <v>31</v>
      </c>
      <c r="C24" s="69">
        <v>2010</v>
      </c>
      <c r="D24" s="69" t="s">
        <v>7</v>
      </c>
      <c r="E24" s="69" t="s">
        <v>239</v>
      </c>
      <c r="F24" s="71">
        <v>143</v>
      </c>
      <c r="G24" s="71">
        <v>143</v>
      </c>
      <c r="H24" s="71">
        <v>143</v>
      </c>
      <c r="I24" s="71">
        <v>16614.61</v>
      </c>
      <c r="J24" s="71">
        <v>16012.72</v>
      </c>
      <c r="K24" s="71">
        <v>15697.27</v>
      </c>
      <c r="L24" s="71">
        <v>15555</v>
      </c>
      <c r="M24" s="71">
        <v>15751.75</v>
      </c>
      <c r="N24" s="71">
        <v>16420.28</v>
      </c>
      <c r="O24" s="71">
        <v>19918.9</v>
      </c>
      <c r="P24" s="71">
        <v>23724.98</v>
      </c>
      <c r="Q24" s="71">
        <v>26927.04</v>
      </c>
      <c r="R24" s="71">
        <v>29624.96</v>
      </c>
      <c r="S24" s="71">
        <v>37023.56</v>
      </c>
      <c r="T24" s="71">
        <v>37999.86</v>
      </c>
      <c r="U24" s="71">
        <v>37171.46</v>
      </c>
      <c r="V24" s="71">
        <v>37583.17</v>
      </c>
      <c r="W24" s="71">
        <v>38133.12</v>
      </c>
      <c r="X24" s="71">
        <v>38393.48</v>
      </c>
      <c r="Y24" s="71">
        <v>38136.65</v>
      </c>
      <c r="Z24" s="71">
        <v>38714.2</v>
      </c>
      <c r="AA24" s="71">
        <v>39102.66</v>
      </c>
      <c r="AB24" s="71">
        <v>39326.21</v>
      </c>
      <c r="AC24" s="71">
        <v>36036.21</v>
      </c>
      <c r="AD24" s="71">
        <v>24466.93</v>
      </c>
      <c r="AE24" s="71">
        <v>19327.94</v>
      </c>
      <c r="AF24" s="71">
        <v>17610.3</v>
      </c>
      <c r="AG24" s="71">
        <v>16966.95</v>
      </c>
      <c r="AH24" s="71">
        <v>16352.29</v>
      </c>
      <c r="AI24" s="71">
        <v>16030.15</v>
      </c>
      <c r="AJ24" s="71">
        <v>15884.87</v>
      </c>
      <c r="AK24" s="71">
        <v>16085.78</v>
      </c>
      <c r="AL24" s="71">
        <v>16768.49</v>
      </c>
      <c r="AM24" s="71">
        <v>20341.3</v>
      </c>
      <c r="AN24" s="71">
        <v>24228.1</v>
      </c>
      <c r="AO24" s="71">
        <v>27498.06</v>
      </c>
      <c r="AP24" s="71">
        <v>30253.19</v>
      </c>
      <c r="AQ24" s="71">
        <v>37337.2</v>
      </c>
      <c r="AR24" s="71">
        <v>35607.85</v>
      </c>
      <c r="AS24" s="71">
        <v>34831.6</v>
      </c>
      <c r="AT24" s="71">
        <v>35217.39</v>
      </c>
      <c r="AU24" s="71">
        <v>35732.72</v>
      </c>
      <c r="AV24" s="71">
        <v>35976.69</v>
      </c>
      <c r="AW24" s="71">
        <v>35736.03</v>
      </c>
      <c r="AX24" s="71">
        <v>36277.22</v>
      </c>
      <c r="AY24" s="71">
        <v>36641.23</v>
      </c>
      <c r="AZ24" s="71">
        <v>39659.35</v>
      </c>
      <c r="BA24" s="71">
        <v>36800.41</v>
      </c>
      <c r="BB24" s="71">
        <v>24985.78</v>
      </c>
      <c r="BC24" s="71">
        <v>19737.81</v>
      </c>
      <c r="BD24" s="71">
        <v>17983.74</v>
      </c>
      <c r="BE24" s="71">
        <v>-515.9266</v>
      </c>
      <c r="BF24" s="71">
        <v>-497.2364</v>
      </c>
      <c r="BG24" s="71">
        <v>-487.4409</v>
      </c>
      <c r="BH24" s="71">
        <v>-483.023</v>
      </c>
      <c r="BI24" s="71">
        <v>-489.1324</v>
      </c>
      <c r="BJ24" s="71">
        <v>-509.8921</v>
      </c>
      <c r="BK24" s="71">
        <v>-618.5333</v>
      </c>
      <c r="BL24" s="71">
        <v>-736.722</v>
      </c>
      <c r="BM24" s="71">
        <v>-836.154</v>
      </c>
      <c r="BN24" s="71">
        <v>-919.9314</v>
      </c>
      <c r="BO24" s="71">
        <v>-996.4498</v>
      </c>
      <c r="BP24" s="71">
        <v>1935.614</v>
      </c>
      <c r="BQ24" s="71">
        <v>1893.418</v>
      </c>
      <c r="BR24" s="71">
        <v>1914.389</v>
      </c>
      <c r="BS24" s="71">
        <v>1942.402</v>
      </c>
      <c r="BT24" s="71">
        <v>1955.664</v>
      </c>
      <c r="BU24" s="71">
        <v>1942.582</v>
      </c>
      <c r="BV24" s="71">
        <v>1972</v>
      </c>
      <c r="BW24" s="71">
        <v>1991.788</v>
      </c>
      <c r="BX24" s="71">
        <v>-1058.423</v>
      </c>
      <c r="BY24" s="71">
        <v>-1119.018</v>
      </c>
      <c r="BZ24" s="71">
        <v>-759.7615</v>
      </c>
      <c r="CA24" s="71">
        <v>-600.1826</v>
      </c>
      <c r="CB24" s="71">
        <v>-546.8452</v>
      </c>
      <c r="CC24" s="71">
        <v>-418.8944</v>
      </c>
      <c r="CD24" s="71">
        <v>-403.7193</v>
      </c>
      <c r="CE24" s="71">
        <v>-395.7661</v>
      </c>
      <c r="CF24" s="71">
        <v>-392.1791</v>
      </c>
      <c r="CG24" s="71">
        <v>-397.1394</v>
      </c>
      <c r="CH24" s="71">
        <v>-413.9948</v>
      </c>
      <c r="CI24" s="71">
        <v>-502.2034</v>
      </c>
      <c r="CJ24" s="71">
        <v>-598.1639</v>
      </c>
      <c r="CK24" s="71">
        <v>-678.8954</v>
      </c>
      <c r="CL24" s="71">
        <v>-746.9165</v>
      </c>
      <c r="CM24" s="71">
        <v>-590.0511</v>
      </c>
      <c r="CN24" s="71">
        <v>2206.66</v>
      </c>
      <c r="CO24" s="71">
        <v>2158.555</v>
      </c>
      <c r="CP24" s="71">
        <v>2182.463</v>
      </c>
      <c r="CQ24" s="71">
        <v>2214.399</v>
      </c>
      <c r="CR24" s="71">
        <v>2229.518</v>
      </c>
      <c r="CS24" s="71">
        <v>2214.604</v>
      </c>
      <c r="CT24" s="71">
        <v>2248.142</v>
      </c>
      <c r="CU24" s="71">
        <v>2270.7</v>
      </c>
      <c r="CV24" s="71">
        <v>-626.7487</v>
      </c>
      <c r="CW24" s="71">
        <v>-908.5598</v>
      </c>
      <c r="CX24" s="71">
        <v>-616.8703</v>
      </c>
      <c r="CY24" s="71">
        <v>-487.304</v>
      </c>
      <c r="CZ24" s="71">
        <v>-443.998</v>
      </c>
      <c r="DA24" s="71">
        <v>-352.332</v>
      </c>
      <c r="DB24" s="71">
        <v>-339.5682</v>
      </c>
      <c r="DC24" s="71">
        <v>-332.8788</v>
      </c>
      <c r="DD24" s="71">
        <v>-329.8618</v>
      </c>
      <c r="DE24" s="71">
        <v>-334.0339</v>
      </c>
      <c r="DF24" s="71">
        <v>-348.2109</v>
      </c>
      <c r="DG24" s="71">
        <v>-422.4031</v>
      </c>
      <c r="DH24" s="71">
        <v>-503.1156</v>
      </c>
      <c r="DI24" s="71">
        <v>-571.0188</v>
      </c>
      <c r="DJ24" s="71">
        <v>-628.2313</v>
      </c>
      <c r="DK24" s="71">
        <v>-313.6354</v>
      </c>
      <c r="DL24" s="71">
        <v>2392.01</v>
      </c>
      <c r="DM24" s="71">
        <v>2339.865</v>
      </c>
      <c r="DN24" s="71">
        <v>2365.78</v>
      </c>
      <c r="DO24" s="71">
        <v>2400.398</v>
      </c>
      <c r="DP24" s="71">
        <v>2416.788</v>
      </c>
      <c r="DQ24" s="71">
        <v>2400.621</v>
      </c>
      <c r="DR24" s="71">
        <v>2436.976</v>
      </c>
      <c r="DS24" s="71">
        <v>2461.429</v>
      </c>
      <c r="DT24" s="71">
        <v>-333.1417</v>
      </c>
      <c r="DU24" s="71">
        <v>-764.1894</v>
      </c>
      <c r="DV24" s="71">
        <v>-518.8495</v>
      </c>
      <c r="DW24" s="71">
        <v>-409.8713</v>
      </c>
      <c r="DX24" s="71">
        <v>-373.4466</v>
      </c>
      <c r="DY24" s="71">
        <v>-286.2877</v>
      </c>
      <c r="DZ24" s="71">
        <v>-275.9165</v>
      </c>
      <c r="EA24" s="71">
        <v>-270.481</v>
      </c>
      <c r="EB24" s="71">
        <v>-268.0295</v>
      </c>
      <c r="EC24" s="71">
        <v>-271.4196</v>
      </c>
      <c r="ED24" s="71">
        <v>-282.9391</v>
      </c>
      <c r="EE24" s="71">
        <v>-343.2242</v>
      </c>
      <c r="EF24" s="71">
        <v>-408.8071</v>
      </c>
      <c r="EG24" s="71">
        <v>-463.982</v>
      </c>
      <c r="EH24" s="71">
        <v>-510.47</v>
      </c>
      <c r="EI24" s="71">
        <v>-41.25284</v>
      </c>
      <c r="EJ24" s="71">
        <v>2575.45</v>
      </c>
      <c r="EK24" s="71">
        <v>2519.306</v>
      </c>
      <c r="EL24" s="71">
        <v>2547.209</v>
      </c>
      <c r="EM24" s="71">
        <v>2584.482</v>
      </c>
      <c r="EN24" s="71">
        <v>2602.128</v>
      </c>
      <c r="EO24" s="71">
        <v>2584.722</v>
      </c>
      <c r="EP24" s="71">
        <v>2623.865</v>
      </c>
      <c r="EQ24" s="71">
        <v>2650.193</v>
      </c>
      <c r="ER24" s="71">
        <v>-43.81852</v>
      </c>
      <c r="ES24" s="71">
        <v>-620.9429</v>
      </c>
      <c r="ET24" s="71">
        <v>-421.5917</v>
      </c>
      <c r="EU24" s="71">
        <v>-333.0414</v>
      </c>
      <c r="EV24" s="71">
        <v>-303.4444</v>
      </c>
      <c r="EW24" s="71">
        <v>-191.8324</v>
      </c>
      <c r="EX24" s="71">
        <v>-184.8829</v>
      </c>
      <c r="EY24" s="71">
        <v>-181.2408</v>
      </c>
      <c r="EZ24" s="71">
        <v>-179.5981</v>
      </c>
      <c r="FA24" s="71">
        <v>-181.8697</v>
      </c>
      <c r="FB24" s="71">
        <v>-189.5886</v>
      </c>
      <c r="FC24" s="71">
        <v>-229.9837</v>
      </c>
      <c r="FD24" s="71">
        <v>-273.9287</v>
      </c>
      <c r="FE24" s="71">
        <v>-310.8997</v>
      </c>
      <c r="FF24" s="71">
        <v>-342.0499</v>
      </c>
      <c r="FG24" s="71">
        <v>345.0859</v>
      </c>
      <c r="FH24" s="71">
        <v>2837</v>
      </c>
      <c r="FI24" s="71">
        <v>2775.153</v>
      </c>
      <c r="FJ24" s="71">
        <v>2805.89</v>
      </c>
      <c r="FK24" s="71">
        <v>2846.948</v>
      </c>
      <c r="FL24" s="71">
        <v>2866.386</v>
      </c>
      <c r="FM24" s="71">
        <v>2847.212</v>
      </c>
      <c r="FN24" s="71">
        <v>2890.33</v>
      </c>
      <c r="FO24" s="71">
        <v>2919.333</v>
      </c>
      <c r="FP24" s="71">
        <v>366.5482</v>
      </c>
      <c r="FQ24" s="71">
        <v>-416.0742</v>
      </c>
      <c r="FR24" s="71">
        <v>-282.4953</v>
      </c>
      <c r="FS24" s="71">
        <v>-223.1605</v>
      </c>
      <c r="FT24" s="71">
        <v>-203.3285</v>
      </c>
      <c r="FU24" s="71">
        <v>76.21519</v>
      </c>
      <c r="FV24" s="71">
        <v>74.63383</v>
      </c>
      <c r="FW24" s="71">
        <v>74.09955</v>
      </c>
      <c r="FX24" s="71">
        <v>73.51293</v>
      </c>
      <c r="FY24" s="71">
        <v>73.28105</v>
      </c>
      <c r="FZ24" s="71">
        <v>72.87699</v>
      </c>
      <c r="GA24" s="71">
        <v>73.16782</v>
      </c>
      <c r="GB24" s="71">
        <v>75.41729</v>
      </c>
      <c r="GC24" s="71">
        <v>78.48354</v>
      </c>
      <c r="GD24" s="71">
        <v>81.26778</v>
      </c>
      <c r="GE24" s="71">
        <v>83.29381</v>
      </c>
      <c r="GF24" s="71">
        <v>85.9265</v>
      </c>
      <c r="GG24" s="71">
        <v>88.31632</v>
      </c>
      <c r="GH24" s="71">
        <v>89.9079</v>
      </c>
      <c r="GI24" s="71">
        <v>90.61899</v>
      </c>
      <c r="GJ24" s="71">
        <v>90.2812</v>
      </c>
      <c r="GK24" s="71">
        <v>89.32105</v>
      </c>
      <c r="GL24" s="71">
        <v>86.99774</v>
      </c>
      <c r="GM24" s="71">
        <v>84.21098</v>
      </c>
      <c r="GN24" s="71">
        <v>80.41669</v>
      </c>
      <c r="GO24" s="71">
        <v>77.77654</v>
      </c>
      <c r="GP24" s="71">
        <v>76.82609</v>
      </c>
      <c r="GQ24" s="71">
        <v>75.68248</v>
      </c>
      <c r="GR24" s="71">
        <v>74.52895</v>
      </c>
    </row>
    <row r="25" spans="1:200" ht="12.75">
      <c r="A25" s="69" t="s">
        <v>244</v>
      </c>
      <c r="B25" s="69" t="s">
        <v>32</v>
      </c>
      <c r="C25" s="69">
        <v>2010</v>
      </c>
      <c r="D25" s="69" t="s">
        <v>7</v>
      </c>
      <c r="E25" s="69" t="s">
        <v>239</v>
      </c>
      <c r="F25" s="71">
        <v>148</v>
      </c>
      <c r="G25" s="71">
        <v>148</v>
      </c>
      <c r="H25" s="71">
        <v>148</v>
      </c>
      <c r="I25" s="71">
        <v>17830.8</v>
      </c>
      <c r="J25" s="71">
        <v>17444.72</v>
      </c>
      <c r="K25" s="71">
        <v>17044.07</v>
      </c>
      <c r="L25" s="71">
        <v>16802.7</v>
      </c>
      <c r="M25" s="71">
        <v>16915.78</v>
      </c>
      <c r="N25" s="71">
        <v>17605.41</v>
      </c>
      <c r="O25" s="71">
        <v>21158.49</v>
      </c>
      <c r="P25" s="71">
        <v>25299.27</v>
      </c>
      <c r="Q25" s="71">
        <v>29107.01</v>
      </c>
      <c r="R25" s="71">
        <v>31941.33</v>
      </c>
      <c r="S25" s="71">
        <v>39718.55</v>
      </c>
      <c r="T25" s="71">
        <v>40639.09</v>
      </c>
      <c r="U25" s="71">
        <v>39944.92</v>
      </c>
      <c r="V25" s="71">
        <v>40503.84</v>
      </c>
      <c r="W25" s="71">
        <v>40763.33</v>
      </c>
      <c r="X25" s="71">
        <v>41008.3</v>
      </c>
      <c r="Y25" s="71">
        <v>40876.88</v>
      </c>
      <c r="Z25" s="71">
        <v>41644.42</v>
      </c>
      <c r="AA25" s="71">
        <v>42222.32</v>
      </c>
      <c r="AB25" s="71">
        <v>42799.02</v>
      </c>
      <c r="AC25" s="71">
        <v>38616.27</v>
      </c>
      <c r="AD25" s="71">
        <v>26097.95</v>
      </c>
      <c r="AE25" s="71">
        <v>20815.97</v>
      </c>
      <c r="AF25" s="71">
        <v>19000.34</v>
      </c>
      <c r="AG25" s="71">
        <v>18208.93</v>
      </c>
      <c r="AH25" s="71">
        <v>17814.65</v>
      </c>
      <c r="AI25" s="71">
        <v>17405.51</v>
      </c>
      <c r="AJ25" s="71">
        <v>17159.02</v>
      </c>
      <c r="AK25" s="71">
        <v>17274.5</v>
      </c>
      <c r="AL25" s="71">
        <v>17978.75</v>
      </c>
      <c r="AM25" s="71">
        <v>21607.18</v>
      </c>
      <c r="AN25" s="71">
        <v>25835.77</v>
      </c>
      <c r="AO25" s="71">
        <v>29724.26</v>
      </c>
      <c r="AP25" s="71">
        <v>32618.68</v>
      </c>
      <c r="AQ25" s="71">
        <v>40055.01</v>
      </c>
      <c r="AR25" s="71">
        <v>38080.95</v>
      </c>
      <c r="AS25" s="71">
        <v>37430.48</v>
      </c>
      <c r="AT25" s="71">
        <v>37954.2</v>
      </c>
      <c r="AU25" s="71">
        <v>38197.36</v>
      </c>
      <c r="AV25" s="71">
        <v>38426.91</v>
      </c>
      <c r="AW25" s="71">
        <v>38303.77</v>
      </c>
      <c r="AX25" s="71">
        <v>39023</v>
      </c>
      <c r="AY25" s="71">
        <v>39564.52</v>
      </c>
      <c r="AZ25" s="71">
        <v>43161.59</v>
      </c>
      <c r="BA25" s="71">
        <v>39435.17</v>
      </c>
      <c r="BB25" s="71">
        <v>26651.38</v>
      </c>
      <c r="BC25" s="71">
        <v>21257.4</v>
      </c>
      <c r="BD25" s="71">
        <v>19403.26</v>
      </c>
      <c r="BE25" s="71">
        <v>-553.6924</v>
      </c>
      <c r="BF25" s="71">
        <v>-541.7035</v>
      </c>
      <c r="BG25" s="71">
        <v>-529.2623</v>
      </c>
      <c r="BH25" s="71">
        <v>-521.7673</v>
      </c>
      <c r="BI25" s="71">
        <v>-525.2787</v>
      </c>
      <c r="BJ25" s="71">
        <v>-546.6933</v>
      </c>
      <c r="BK25" s="71">
        <v>-657.0257</v>
      </c>
      <c r="BL25" s="71">
        <v>-785.6077</v>
      </c>
      <c r="BM25" s="71">
        <v>-903.8479</v>
      </c>
      <c r="BN25" s="71">
        <v>-991.8608</v>
      </c>
      <c r="BO25" s="71">
        <v>-1068.982</v>
      </c>
      <c r="BP25" s="71">
        <v>2070.05</v>
      </c>
      <c r="BQ25" s="71">
        <v>2034.69</v>
      </c>
      <c r="BR25" s="71">
        <v>2063.16</v>
      </c>
      <c r="BS25" s="71">
        <v>2076.378</v>
      </c>
      <c r="BT25" s="71">
        <v>2088.856</v>
      </c>
      <c r="BU25" s="71">
        <v>2082.162</v>
      </c>
      <c r="BV25" s="71">
        <v>2121.259</v>
      </c>
      <c r="BW25" s="71">
        <v>2150.695</v>
      </c>
      <c r="BX25" s="71">
        <v>-1151.89</v>
      </c>
      <c r="BY25" s="71">
        <v>-1199.135</v>
      </c>
      <c r="BZ25" s="71">
        <v>-810.4086</v>
      </c>
      <c r="CA25" s="71">
        <v>-646.3897</v>
      </c>
      <c r="CB25" s="71">
        <v>-590.0095</v>
      </c>
      <c r="CC25" s="71">
        <v>-449.5574</v>
      </c>
      <c r="CD25" s="71">
        <v>-439.8233</v>
      </c>
      <c r="CE25" s="71">
        <v>-429.722</v>
      </c>
      <c r="CF25" s="71">
        <v>-423.6365</v>
      </c>
      <c r="CG25" s="71">
        <v>-426.4876</v>
      </c>
      <c r="CH25" s="71">
        <v>-443.8747</v>
      </c>
      <c r="CI25" s="71">
        <v>-533.4564</v>
      </c>
      <c r="CJ25" s="71">
        <v>-637.8555</v>
      </c>
      <c r="CK25" s="71">
        <v>-733.8578</v>
      </c>
      <c r="CL25" s="71">
        <v>-805.3179</v>
      </c>
      <c r="CM25" s="71">
        <v>-633.0014</v>
      </c>
      <c r="CN25" s="71">
        <v>2359.921</v>
      </c>
      <c r="CO25" s="71">
        <v>2319.611</v>
      </c>
      <c r="CP25" s="71">
        <v>2352.067</v>
      </c>
      <c r="CQ25" s="71">
        <v>2367.135</v>
      </c>
      <c r="CR25" s="71">
        <v>2381.361</v>
      </c>
      <c r="CS25" s="71">
        <v>2373.729</v>
      </c>
      <c r="CT25" s="71">
        <v>2418.301</v>
      </c>
      <c r="CU25" s="71">
        <v>2451.859</v>
      </c>
      <c r="CV25" s="71">
        <v>-682.0955</v>
      </c>
      <c r="CW25" s="71">
        <v>-973.6091</v>
      </c>
      <c r="CX25" s="71">
        <v>-657.992</v>
      </c>
      <c r="CY25" s="71">
        <v>-524.8208</v>
      </c>
      <c r="CZ25" s="71">
        <v>-479.0442</v>
      </c>
      <c r="DA25" s="71">
        <v>-378.1227</v>
      </c>
      <c r="DB25" s="71">
        <v>-369.9353</v>
      </c>
      <c r="DC25" s="71">
        <v>-361.439</v>
      </c>
      <c r="DD25" s="71">
        <v>-356.3206</v>
      </c>
      <c r="DE25" s="71">
        <v>-358.7186</v>
      </c>
      <c r="DF25" s="71">
        <v>-373.3429</v>
      </c>
      <c r="DG25" s="71">
        <v>-448.6901</v>
      </c>
      <c r="DH25" s="71">
        <v>-536.5001</v>
      </c>
      <c r="DI25" s="71">
        <v>-617.2477</v>
      </c>
      <c r="DJ25" s="71">
        <v>-677.3527</v>
      </c>
      <c r="DK25" s="71">
        <v>-336.4653</v>
      </c>
      <c r="DL25" s="71">
        <v>2558.145</v>
      </c>
      <c r="DM25" s="71">
        <v>2514.448</v>
      </c>
      <c r="DN25" s="71">
        <v>2549.63</v>
      </c>
      <c r="DO25" s="71">
        <v>2565.965</v>
      </c>
      <c r="DP25" s="71">
        <v>2581.385</v>
      </c>
      <c r="DQ25" s="71">
        <v>2573.113</v>
      </c>
      <c r="DR25" s="71">
        <v>2621.428</v>
      </c>
      <c r="DS25" s="71">
        <v>2657.805</v>
      </c>
      <c r="DT25" s="71">
        <v>-362.5607</v>
      </c>
      <c r="DU25" s="71">
        <v>-818.9024</v>
      </c>
      <c r="DV25" s="71">
        <v>-553.437</v>
      </c>
      <c r="DW25" s="71">
        <v>-441.4266</v>
      </c>
      <c r="DX25" s="71">
        <v>-402.924</v>
      </c>
      <c r="DY25" s="71">
        <v>-307.244</v>
      </c>
      <c r="DZ25" s="71">
        <v>-300.5913</v>
      </c>
      <c r="EA25" s="71">
        <v>-293.6877</v>
      </c>
      <c r="EB25" s="71">
        <v>-289.5287</v>
      </c>
      <c r="EC25" s="71">
        <v>-291.4772</v>
      </c>
      <c r="ED25" s="71">
        <v>-303.3602</v>
      </c>
      <c r="EE25" s="71">
        <v>-364.5836</v>
      </c>
      <c r="EF25" s="71">
        <v>-435.9338</v>
      </c>
      <c r="EG25" s="71">
        <v>-501.5453</v>
      </c>
      <c r="EH25" s="71">
        <v>-550.3837</v>
      </c>
      <c r="EI25" s="71">
        <v>-44.25568</v>
      </c>
      <c r="EJ25" s="71">
        <v>2754.325</v>
      </c>
      <c r="EK25" s="71">
        <v>2707.278</v>
      </c>
      <c r="EL25" s="71">
        <v>2745.158</v>
      </c>
      <c r="EM25" s="71">
        <v>2762.745</v>
      </c>
      <c r="EN25" s="71">
        <v>2779.348</v>
      </c>
      <c r="EO25" s="71">
        <v>2770.442</v>
      </c>
      <c r="EP25" s="71">
        <v>2822.462</v>
      </c>
      <c r="EQ25" s="71">
        <v>2861.629</v>
      </c>
      <c r="ER25" s="71">
        <v>-47.68804</v>
      </c>
      <c r="ES25" s="71">
        <v>-665.4001</v>
      </c>
      <c r="ET25" s="71">
        <v>-449.6958</v>
      </c>
      <c r="EU25" s="71">
        <v>-358.6817</v>
      </c>
      <c r="EV25" s="71">
        <v>-327.3963</v>
      </c>
      <c r="EW25" s="71">
        <v>-205.8745</v>
      </c>
      <c r="EX25" s="71">
        <v>-201.4167</v>
      </c>
      <c r="EY25" s="71">
        <v>-196.7908</v>
      </c>
      <c r="EZ25" s="71">
        <v>-194.004</v>
      </c>
      <c r="FA25" s="71">
        <v>-195.3097</v>
      </c>
      <c r="FB25" s="71">
        <v>-203.2721</v>
      </c>
      <c r="FC25" s="71">
        <v>-244.296</v>
      </c>
      <c r="FD25" s="71">
        <v>-292.1055</v>
      </c>
      <c r="FE25" s="71">
        <v>-336.0697</v>
      </c>
      <c r="FF25" s="71">
        <v>-368.7947</v>
      </c>
      <c r="FG25" s="71">
        <v>370.2051</v>
      </c>
      <c r="FH25" s="71">
        <v>3034.04</v>
      </c>
      <c r="FI25" s="71">
        <v>2982.214</v>
      </c>
      <c r="FJ25" s="71">
        <v>3023.941</v>
      </c>
      <c r="FK25" s="71">
        <v>3043.315</v>
      </c>
      <c r="FL25" s="71">
        <v>3061.604</v>
      </c>
      <c r="FM25" s="71">
        <v>3051.793</v>
      </c>
      <c r="FN25" s="71">
        <v>3109.095</v>
      </c>
      <c r="FO25" s="71">
        <v>3152.241</v>
      </c>
      <c r="FP25" s="71">
        <v>398.9173</v>
      </c>
      <c r="FQ25" s="71">
        <v>-445.8636</v>
      </c>
      <c r="FR25" s="71">
        <v>-301.3269</v>
      </c>
      <c r="FS25" s="71">
        <v>-240.3413</v>
      </c>
      <c r="FT25" s="71">
        <v>-219.3779</v>
      </c>
      <c r="FU25" s="71">
        <v>76.43872</v>
      </c>
      <c r="FV25" s="71">
        <v>75.29504</v>
      </c>
      <c r="FW25" s="71">
        <v>74.42632</v>
      </c>
      <c r="FX25" s="71">
        <v>73.67887</v>
      </c>
      <c r="FY25" s="71">
        <v>73.39699</v>
      </c>
      <c r="FZ25" s="71">
        <v>73.07353</v>
      </c>
      <c r="GA25" s="71">
        <v>73.797</v>
      </c>
      <c r="GB25" s="71">
        <v>77.14774</v>
      </c>
      <c r="GC25" s="71">
        <v>80.77316</v>
      </c>
      <c r="GD25" s="71">
        <v>83.94888</v>
      </c>
      <c r="GE25" s="71">
        <v>86.80151</v>
      </c>
      <c r="GF25" s="71">
        <v>88.81278</v>
      </c>
      <c r="GG25" s="71">
        <v>91.35037</v>
      </c>
      <c r="GH25" s="71">
        <v>93.10677</v>
      </c>
      <c r="GI25" s="71">
        <v>93.05714</v>
      </c>
      <c r="GJ25" s="71">
        <v>92.91354</v>
      </c>
      <c r="GK25" s="71">
        <v>92.24661</v>
      </c>
      <c r="GL25" s="71">
        <v>90.77895</v>
      </c>
      <c r="GM25" s="71">
        <v>89.19549</v>
      </c>
      <c r="GN25" s="71">
        <v>86.10616</v>
      </c>
      <c r="GO25" s="71">
        <v>81.96489</v>
      </c>
      <c r="GP25" s="71">
        <v>79.37128</v>
      </c>
      <c r="GQ25" s="71">
        <v>77.78286</v>
      </c>
      <c r="GR25" s="71">
        <v>76.79301</v>
      </c>
    </row>
    <row r="26" spans="1:200" ht="12.75">
      <c r="A26" s="69" t="s">
        <v>244</v>
      </c>
      <c r="B26" s="69" t="s">
        <v>33</v>
      </c>
      <c r="C26" s="69">
        <v>2010</v>
      </c>
      <c r="D26" s="69" t="s">
        <v>7</v>
      </c>
      <c r="E26" s="69" t="s">
        <v>239</v>
      </c>
      <c r="F26" s="71">
        <v>149</v>
      </c>
      <c r="G26" s="71">
        <v>149</v>
      </c>
      <c r="H26" s="71">
        <v>149</v>
      </c>
      <c r="I26" s="71">
        <v>17522.17</v>
      </c>
      <c r="J26" s="71">
        <v>17202.01</v>
      </c>
      <c r="K26" s="71">
        <v>16762.9</v>
      </c>
      <c r="L26" s="71">
        <v>16555.7</v>
      </c>
      <c r="M26" s="71">
        <v>16695.74</v>
      </c>
      <c r="N26" s="71">
        <v>17374</v>
      </c>
      <c r="O26" s="71">
        <v>20975.18</v>
      </c>
      <c r="P26" s="71">
        <v>24928.01</v>
      </c>
      <c r="Q26" s="71">
        <v>28829.72</v>
      </c>
      <c r="R26" s="71">
        <v>32119.31</v>
      </c>
      <c r="S26" s="71">
        <v>40244.02</v>
      </c>
      <c r="T26" s="71">
        <v>41490.95</v>
      </c>
      <c r="U26" s="71">
        <v>40689.3</v>
      </c>
      <c r="V26" s="71">
        <v>41276.07</v>
      </c>
      <c r="W26" s="71">
        <v>41850.77</v>
      </c>
      <c r="X26" s="71">
        <v>41826.51</v>
      </c>
      <c r="Y26" s="71">
        <v>41504.2</v>
      </c>
      <c r="Z26" s="71">
        <v>42116.68</v>
      </c>
      <c r="AA26" s="71">
        <v>42346.18</v>
      </c>
      <c r="AB26" s="71">
        <v>42573.51</v>
      </c>
      <c r="AC26" s="71">
        <v>38684.84</v>
      </c>
      <c r="AD26" s="71">
        <v>26056.16</v>
      </c>
      <c r="AE26" s="71">
        <v>20702.39</v>
      </c>
      <c r="AF26" s="71">
        <v>18892.76</v>
      </c>
      <c r="AG26" s="71">
        <v>17893.75</v>
      </c>
      <c r="AH26" s="71">
        <v>17566.8</v>
      </c>
      <c r="AI26" s="71">
        <v>17118.38</v>
      </c>
      <c r="AJ26" s="71">
        <v>16906.78</v>
      </c>
      <c r="AK26" s="71">
        <v>17049.79</v>
      </c>
      <c r="AL26" s="71">
        <v>17742.43</v>
      </c>
      <c r="AM26" s="71">
        <v>21419.99</v>
      </c>
      <c r="AN26" s="71">
        <v>25456.63</v>
      </c>
      <c r="AO26" s="71">
        <v>29441.08</v>
      </c>
      <c r="AP26" s="71">
        <v>32800.44</v>
      </c>
      <c r="AQ26" s="71">
        <v>40584.93</v>
      </c>
      <c r="AR26" s="71">
        <v>38879.19</v>
      </c>
      <c r="AS26" s="71">
        <v>38127.99</v>
      </c>
      <c r="AT26" s="71">
        <v>38677.82</v>
      </c>
      <c r="AU26" s="71">
        <v>39216.35</v>
      </c>
      <c r="AV26" s="71">
        <v>39193.62</v>
      </c>
      <c r="AW26" s="71">
        <v>38891.6</v>
      </c>
      <c r="AX26" s="71">
        <v>39465.52</v>
      </c>
      <c r="AY26" s="71">
        <v>39680.58</v>
      </c>
      <c r="AZ26" s="71">
        <v>42934.16</v>
      </c>
      <c r="BA26" s="71">
        <v>39505.19</v>
      </c>
      <c r="BB26" s="71">
        <v>26608.71</v>
      </c>
      <c r="BC26" s="71">
        <v>21141.41</v>
      </c>
      <c r="BD26" s="71">
        <v>19293.4</v>
      </c>
      <c r="BE26" s="71">
        <v>-544.1086</v>
      </c>
      <c r="BF26" s="71">
        <v>-534.1669</v>
      </c>
      <c r="BG26" s="71">
        <v>-520.5314</v>
      </c>
      <c r="BH26" s="71">
        <v>-514.0972</v>
      </c>
      <c r="BI26" s="71">
        <v>-518.4459</v>
      </c>
      <c r="BJ26" s="71">
        <v>-539.5074</v>
      </c>
      <c r="BK26" s="71">
        <v>-651.3336</v>
      </c>
      <c r="BL26" s="71">
        <v>-774.0789</v>
      </c>
      <c r="BM26" s="71">
        <v>-895.2372</v>
      </c>
      <c r="BN26" s="71">
        <v>-997.3876</v>
      </c>
      <c r="BO26" s="71">
        <v>-1083.125</v>
      </c>
      <c r="BP26" s="71">
        <v>2113.441</v>
      </c>
      <c r="BQ26" s="71">
        <v>2072.607</v>
      </c>
      <c r="BR26" s="71">
        <v>2102.495</v>
      </c>
      <c r="BS26" s="71">
        <v>2131.769</v>
      </c>
      <c r="BT26" s="71">
        <v>2130.534</v>
      </c>
      <c r="BU26" s="71">
        <v>2114.116</v>
      </c>
      <c r="BV26" s="71">
        <v>2145.314</v>
      </c>
      <c r="BW26" s="71">
        <v>2157.004</v>
      </c>
      <c r="BX26" s="71">
        <v>-1145.821</v>
      </c>
      <c r="BY26" s="71">
        <v>-1201.264</v>
      </c>
      <c r="BZ26" s="71">
        <v>-809.1111</v>
      </c>
      <c r="CA26" s="71">
        <v>-642.8628</v>
      </c>
      <c r="CB26" s="71">
        <v>-586.669</v>
      </c>
      <c r="CC26" s="71">
        <v>-441.7761</v>
      </c>
      <c r="CD26" s="71">
        <v>-433.7041</v>
      </c>
      <c r="CE26" s="71">
        <v>-422.6331</v>
      </c>
      <c r="CF26" s="71">
        <v>-417.409</v>
      </c>
      <c r="CG26" s="71">
        <v>-420.9398</v>
      </c>
      <c r="CH26" s="71">
        <v>-438.0403</v>
      </c>
      <c r="CI26" s="71">
        <v>-528.8348</v>
      </c>
      <c r="CJ26" s="71">
        <v>-628.495</v>
      </c>
      <c r="CK26" s="71">
        <v>-726.8666</v>
      </c>
      <c r="CL26" s="71">
        <v>-809.8052</v>
      </c>
      <c r="CM26" s="71">
        <v>-641.376</v>
      </c>
      <c r="CN26" s="71">
        <v>2409.389</v>
      </c>
      <c r="CO26" s="71">
        <v>2362.836</v>
      </c>
      <c r="CP26" s="71">
        <v>2396.91</v>
      </c>
      <c r="CQ26" s="71">
        <v>2430.283</v>
      </c>
      <c r="CR26" s="71">
        <v>2428.875</v>
      </c>
      <c r="CS26" s="71">
        <v>2410.158</v>
      </c>
      <c r="CT26" s="71">
        <v>2445.725</v>
      </c>
      <c r="CU26" s="71">
        <v>2459.052</v>
      </c>
      <c r="CV26" s="71">
        <v>-678.5015</v>
      </c>
      <c r="CW26" s="71">
        <v>-975.3378</v>
      </c>
      <c r="CX26" s="71">
        <v>-656.9386</v>
      </c>
      <c r="CY26" s="71">
        <v>-521.9572</v>
      </c>
      <c r="CZ26" s="71">
        <v>-476.332</v>
      </c>
      <c r="DA26" s="71">
        <v>-371.5778</v>
      </c>
      <c r="DB26" s="71">
        <v>-364.7884</v>
      </c>
      <c r="DC26" s="71">
        <v>-355.4767</v>
      </c>
      <c r="DD26" s="71">
        <v>-351.0826</v>
      </c>
      <c r="DE26" s="71">
        <v>-354.0524</v>
      </c>
      <c r="DF26" s="71">
        <v>-368.4356</v>
      </c>
      <c r="DG26" s="71">
        <v>-444.8029</v>
      </c>
      <c r="DH26" s="71">
        <v>-528.627</v>
      </c>
      <c r="DI26" s="71">
        <v>-611.3674</v>
      </c>
      <c r="DJ26" s="71">
        <v>-681.127</v>
      </c>
      <c r="DK26" s="71">
        <v>-340.9167</v>
      </c>
      <c r="DL26" s="71">
        <v>2611.767</v>
      </c>
      <c r="DM26" s="71">
        <v>2561.304</v>
      </c>
      <c r="DN26" s="71">
        <v>2598.24</v>
      </c>
      <c r="DO26" s="71">
        <v>2634.417</v>
      </c>
      <c r="DP26" s="71">
        <v>2632.89</v>
      </c>
      <c r="DQ26" s="71">
        <v>2612.601</v>
      </c>
      <c r="DR26" s="71">
        <v>2651.155</v>
      </c>
      <c r="DS26" s="71">
        <v>2665.602</v>
      </c>
      <c r="DT26" s="71">
        <v>-360.6504</v>
      </c>
      <c r="DU26" s="71">
        <v>-820.3564</v>
      </c>
      <c r="DV26" s="71">
        <v>-552.5508</v>
      </c>
      <c r="DW26" s="71">
        <v>-439.0181</v>
      </c>
      <c r="DX26" s="71">
        <v>-400.6427</v>
      </c>
      <c r="DY26" s="71">
        <v>-301.9259</v>
      </c>
      <c r="DZ26" s="71">
        <v>-296.4092</v>
      </c>
      <c r="EA26" s="71">
        <v>-288.8429</v>
      </c>
      <c r="EB26" s="71">
        <v>-285.2726</v>
      </c>
      <c r="EC26" s="71">
        <v>-287.6857</v>
      </c>
      <c r="ED26" s="71">
        <v>-299.3727</v>
      </c>
      <c r="EE26" s="71">
        <v>-361.4251</v>
      </c>
      <c r="EF26" s="71">
        <v>-429.5365</v>
      </c>
      <c r="EG26" s="71">
        <v>-496.7672</v>
      </c>
      <c r="EH26" s="71">
        <v>-553.4505</v>
      </c>
      <c r="EI26" s="71">
        <v>-44.84118</v>
      </c>
      <c r="EJ26" s="71">
        <v>2812.06</v>
      </c>
      <c r="EK26" s="71">
        <v>2757.728</v>
      </c>
      <c r="EL26" s="71">
        <v>2797.496</v>
      </c>
      <c r="EM26" s="71">
        <v>2836.447</v>
      </c>
      <c r="EN26" s="71">
        <v>2834.803</v>
      </c>
      <c r="EO26" s="71">
        <v>2812.958</v>
      </c>
      <c r="EP26" s="71">
        <v>2854.469</v>
      </c>
      <c r="EQ26" s="71">
        <v>2870.024</v>
      </c>
      <c r="ER26" s="71">
        <v>-47.43677</v>
      </c>
      <c r="ES26" s="71">
        <v>-666.5815</v>
      </c>
      <c r="ET26" s="71">
        <v>-448.9758</v>
      </c>
      <c r="EU26" s="71">
        <v>-356.7246</v>
      </c>
      <c r="EV26" s="71">
        <v>-325.5427</v>
      </c>
      <c r="EW26" s="71">
        <v>-202.311</v>
      </c>
      <c r="EX26" s="71">
        <v>-198.6145</v>
      </c>
      <c r="EY26" s="71">
        <v>-193.5445</v>
      </c>
      <c r="EZ26" s="71">
        <v>-191.1521</v>
      </c>
      <c r="FA26" s="71">
        <v>-192.7691</v>
      </c>
      <c r="FB26" s="71">
        <v>-200.6002</v>
      </c>
      <c r="FC26" s="71">
        <v>-242.1795</v>
      </c>
      <c r="FD26" s="71">
        <v>-287.8188</v>
      </c>
      <c r="FE26" s="71">
        <v>-332.868</v>
      </c>
      <c r="FF26" s="71">
        <v>-370.8497</v>
      </c>
      <c r="FG26" s="71">
        <v>375.1029</v>
      </c>
      <c r="FH26" s="71">
        <v>3097.638</v>
      </c>
      <c r="FI26" s="71">
        <v>3037.788</v>
      </c>
      <c r="FJ26" s="71">
        <v>3081.595</v>
      </c>
      <c r="FK26" s="71">
        <v>3124.501</v>
      </c>
      <c r="FL26" s="71">
        <v>3122.69</v>
      </c>
      <c r="FM26" s="71">
        <v>3098.627</v>
      </c>
      <c r="FN26" s="71">
        <v>3144.353</v>
      </c>
      <c r="FO26" s="71">
        <v>3161.488</v>
      </c>
      <c r="FP26" s="71">
        <v>396.8154</v>
      </c>
      <c r="FQ26" s="71">
        <v>-446.6552</v>
      </c>
      <c r="FR26" s="71">
        <v>-300.8445</v>
      </c>
      <c r="FS26" s="71">
        <v>-239.0299</v>
      </c>
      <c r="FT26" s="71">
        <v>-218.1359</v>
      </c>
      <c r="FU26" s="71">
        <v>77.95451</v>
      </c>
      <c r="FV26" s="71">
        <v>76.71902</v>
      </c>
      <c r="FW26" s="71">
        <v>75.78594</v>
      </c>
      <c r="FX26" s="71">
        <v>75.15827</v>
      </c>
      <c r="FY26" s="71">
        <v>74.38045</v>
      </c>
      <c r="FZ26" s="71">
        <v>73.5191</v>
      </c>
      <c r="GA26" s="71">
        <v>73.8412</v>
      </c>
      <c r="GB26" s="71">
        <v>75.82752</v>
      </c>
      <c r="GC26" s="71">
        <v>80.56316</v>
      </c>
      <c r="GD26" s="71">
        <v>85.10977</v>
      </c>
      <c r="GE26" s="71">
        <v>88.96165</v>
      </c>
      <c r="GF26" s="71">
        <v>92.00376</v>
      </c>
      <c r="GG26" s="71">
        <v>94.13383</v>
      </c>
      <c r="GH26" s="71">
        <v>96.1203</v>
      </c>
      <c r="GI26" s="71">
        <v>97.16541</v>
      </c>
      <c r="GJ26" s="71">
        <v>96.29098</v>
      </c>
      <c r="GK26" s="71">
        <v>95.10977</v>
      </c>
      <c r="GL26" s="71">
        <v>92.92105</v>
      </c>
      <c r="GM26" s="71">
        <v>89.71955</v>
      </c>
      <c r="GN26" s="71">
        <v>85.30301</v>
      </c>
      <c r="GO26" s="71">
        <v>82.4782</v>
      </c>
      <c r="GP26" s="71">
        <v>80.5285</v>
      </c>
      <c r="GQ26" s="71">
        <v>79.15015</v>
      </c>
      <c r="GR26" s="71">
        <v>77.38782</v>
      </c>
    </row>
    <row r="27" spans="1:200" ht="12.75">
      <c r="A27" s="69" t="s">
        <v>244</v>
      </c>
      <c r="B27" s="69" t="s">
        <v>34</v>
      </c>
      <c r="C27" s="69">
        <v>2010</v>
      </c>
      <c r="D27" s="69" t="s">
        <v>7</v>
      </c>
      <c r="E27" s="69" t="s">
        <v>239</v>
      </c>
      <c r="F27" s="71">
        <v>149</v>
      </c>
      <c r="G27" s="71">
        <v>149</v>
      </c>
      <c r="H27" s="71">
        <v>149</v>
      </c>
      <c r="I27" s="71">
        <v>18436.55</v>
      </c>
      <c r="J27" s="71">
        <v>17810.67</v>
      </c>
      <c r="K27" s="71">
        <v>17325.2</v>
      </c>
      <c r="L27" s="71">
        <v>17181.85</v>
      </c>
      <c r="M27" s="71">
        <v>17391.08</v>
      </c>
      <c r="N27" s="71">
        <v>18116.16</v>
      </c>
      <c r="O27" s="71">
        <v>22142</v>
      </c>
      <c r="P27" s="71">
        <v>26300.55</v>
      </c>
      <c r="Q27" s="71">
        <v>29919.93</v>
      </c>
      <c r="R27" s="71">
        <v>32645.23</v>
      </c>
      <c r="S27" s="71">
        <v>40544.38</v>
      </c>
      <c r="T27" s="71">
        <v>41397.12</v>
      </c>
      <c r="U27" s="71">
        <v>40613.73</v>
      </c>
      <c r="V27" s="71">
        <v>41059.53</v>
      </c>
      <c r="W27" s="71">
        <v>41535.31</v>
      </c>
      <c r="X27" s="71">
        <v>41882.35</v>
      </c>
      <c r="Y27" s="71">
        <v>41282.29</v>
      </c>
      <c r="Z27" s="71">
        <v>41782.62</v>
      </c>
      <c r="AA27" s="71">
        <v>42020.55</v>
      </c>
      <c r="AB27" s="71">
        <v>42255.77</v>
      </c>
      <c r="AC27" s="71">
        <v>38783.41</v>
      </c>
      <c r="AD27" s="71">
        <v>26539.93</v>
      </c>
      <c r="AE27" s="71">
        <v>20974.65</v>
      </c>
      <c r="AF27" s="71">
        <v>19162.74</v>
      </c>
      <c r="AG27" s="71">
        <v>18827.52</v>
      </c>
      <c r="AH27" s="71">
        <v>18188.37</v>
      </c>
      <c r="AI27" s="71">
        <v>17692.6</v>
      </c>
      <c r="AJ27" s="71">
        <v>17546.21</v>
      </c>
      <c r="AK27" s="71">
        <v>17759.88</v>
      </c>
      <c r="AL27" s="71">
        <v>18500.34</v>
      </c>
      <c r="AM27" s="71">
        <v>22611.54</v>
      </c>
      <c r="AN27" s="71">
        <v>26858.29</v>
      </c>
      <c r="AO27" s="71">
        <v>30554.42</v>
      </c>
      <c r="AP27" s="71">
        <v>33337.51</v>
      </c>
      <c r="AQ27" s="71">
        <v>40887.84</v>
      </c>
      <c r="AR27" s="71">
        <v>38791.27</v>
      </c>
      <c r="AS27" s="71">
        <v>38057.18</v>
      </c>
      <c r="AT27" s="71">
        <v>38474.92</v>
      </c>
      <c r="AU27" s="71">
        <v>38920.75</v>
      </c>
      <c r="AV27" s="71">
        <v>39245.94</v>
      </c>
      <c r="AW27" s="71">
        <v>38683.65</v>
      </c>
      <c r="AX27" s="71">
        <v>39152.49</v>
      </c>
      <c r="AY27" s="71">
        <v>39375.45</v>
      </c>
      <c r="AZ27" s="71">
        <v>42613.72</v>
      </c>
      <c r="BA27" s="71">
        <v>39605.86</v>
      </c>
      <c r="BB27" s="71">
        <v>27102.74</v>
      </c>
      <c r="BC27" s="71">
        <v>21419.45</v>
      </c>
      <c r="BD27" s="71">
        <v>19569.11</v>
      </c>
      <c r="BE27" s="71">
        <v>-572.5024</v>
      </c>
      <c r="BF27" s="71">
        <v>-553.0673</v>
      </c>
      <c r="BG27" s="71">
        <v>-537.992</v>
      </c>
      <c r="BH27" s="71">
        <v>-533.5408</v>
      </c>
      <c r="BI27" s="71">
        <v>-540.0378</v>
      </c>
      <c r="BJ27" s="71">
        <v>-562.5536</v>
      </c>
      <c r="BK27" s="71">
        <v>-687.5662</v>
      </c>
      <c r="BL27" s="71">
        <v>-816.7</v>
      </c>
      <c r="BM27" s="71">
        <v>-929.0912</v>
      </c>
      <c r="BN27" s="71">
        <v>-1013.719</v>
      </c>
      <c r="BO27" s="71">
        <v>-1091.209</v>
      </c>
      <c r="BP27" s="71">
        <v>2108.662</v>
      </c>
      <c r="BQ27" s="71">
        <v>2068.758</v>
      </c>
      <c r="BR27" s="71">
        <v>2091.466</v>
      </c>
      <c r="BS27" s="71">
        <v>2115.701</v>
      </c>
      <c r="BT27" s="71">
        <v>2133.378</v>
      </c>
      <c r="BU27" s="71">
        <v>2102.812</v>
      </c>
      <c r="BV27" s="71">
        <v>2128.298</v>
      </c>
      <c r="BW27" s="71">
        <v>2140.418</v>
      </c>
      <c r="BX27" s="71">
        <v>-1137.269</v>
      </c>
      <c r="BY27" s="71">
        <v>-1204.325</v>
      </c>
      <c r="BZ27" s="71">
        <v>-824.1334</v>
      </c>
      <c r="CA27" s="71">
        <v>-651.3171</v>
      </c>
      <c r="CB27" s="71">
        <v>-595.0525</v>
      </c>
      <c r="CC27" s="71">
        <v>-464.8297</v>
      </c>
      <c r="CD27" s="71">
        <v>-449.0499</v>
      </c>
      <c r="CE27" s="71">
        <v>-436.8099</v>
      </c>
      <c r="CF27" s="71">
        <v>-433.1958</v>
      </c>
      <c r="CG27" s="71">
        <v>-438.4709</v>
      </c>
      <c r="CH27" s="71">
        <v>-456.7521</v>
      </c>
      <c r="CI27" s="71">
        <v>-558.2531</v>
      </c>
      <c r="CJ27" s="71">
        <v>-663.1002</v>
      </c>
      <c r="CK27" s="71">
        <v>-754.3535</v>
      </c>
      <c r="CL27" s="71">
        <v>-823.0648</v>
      </c>
      <c r="CM27" s="71">
        <v>-646.1629</v>
      </c>
      <c r="CN27" s="71">
        <v>2403.94</v>
      </c>
      <c r="CO27" s="71">
        <v>2358.448</v>
      </c>
      <c r="CP27" s="71">
        <v>2384.336</v>
      </c>
      <c r="CQ27" s="71">
        <v>2411.965</v>
      </c>
      <c r="CR27" s="71">
        <v>2432.117</v>
      </c>
      <c r="CS27" s="71">
        <v>2397.271</v>
      </c>
      <c r="CT27" s="71">
        <v>2426.326</v>
      </c>
      <c r="CU27" s="71">
        <v>2440.143</v>
      </c>
      <c r="CV27" s="71">
        <v>-673.4375</v>
      </c>
      <c r="CW27" s="71">
        <v>-977.8232</v>
      </c>
      <c r="CX27" s="71">
        <v>-669.1357</v>
      </c>
      <c r="CY27" s="71">
        <v>-528.8215</v>
      </c>
      <c r="CZ27" s="71">
        <v>-483.1388</v>
      </c>
      <c r="DA27" s="71">
        <v>-390.9682</v>
      </c>
      <c r="DB27" s="71">
        <v>-377.6957</v>
      </c>
      <c r="DC27" s="71">
        <v>-367.4007</v>
      </c>
      <c r="DD27" s="71">
        <v>-364.3609</v>
      </c>
      <c r="DE27" s="71">
        <v>-368.7978</v>
      </c>
      <c r="DF27" s="71">
        <v>-384.1741</v>
      </c>
      <c r="DG27" s="71">
        <v>-469.5465</v>
      </c>
      <c r="DH27" s="71">
        <v>-557.7335</v>
      </c>
      <c r="DI27" s="71">
        <v>-634.4866</v>
      </c>
      <c r="DJ27" s="71">
        <v>-692.2795</v>
      </c>
      <c r="DK27" s="71">
        <v>-343.4611</v>
      </c>
      <c r="DL27" s="71">
        <v>2605.861</v>
      </c>
      <c r="DM27" s="71">
        <v>2556.548</v>
      </c>
      <c r="DN27" s="71">
        <v>2584.61</v>
      </c>
      <c r="DO27" s="71">
        <v>2614.559</v>
      </c>
      <c r="DP27" s="71">
        <v>2636.404</v>
      </c>
      <c r="DQ27" s="71">
        <v>2598.632</v>
      </c>
      <c r="DR27" s="71">
        <v>2630.127</v>
      </c>
      <c r="DS27" s="71">
        <v>2645.104</v>
      </c>
      <c r="DT27" s="71">
        <v>-357.9587</v>
      </c>
      <c r="DU27" s="71">
        <v>-822.4468</v>
      </c>
      <c r="DV27" s="71">
        <v>-562.8098</v>
      </c>
      <c r="DW27" s="71">
        <v>-444.7916</v>
      </c>
      <c r="DX27" s="71">
        <v>-406.3679</v>
      </c>
      <c r="DY27" s="71">
        <v>-317.6816</v>
      </c>
      <c r="DZ27" s="71">
        <v>-306.8971</v>
      </c>
      <c r="EA27" s="71">
        <v>-298.5318</v>
      </c>
      <c r="EB27" s="71">
        <v>-296.0618</v>
      </c>
      <c r="EC27" s="71">
        <v>-299.6671</v>
      </c>
      <c r="ED27" s="71">
        <v>-312.1611</v>
      </c>
      <c r="EE27" s="71">
        <v>-381.5305</v>
      </c>
      <c r="EF27" s="71">
        <v>-453.1869</v>
      </c>
      <c r="EG27" s="71">
        <v>-515.5527</v>
      </c>
      <c r="EH27" s="71">
        <v>-562.5126</v>
      </c>
      <c r="EI27" s="71">
        <v>-45.17585</v>
      </c>
      <c r="EJ27" s="71">
        <v>2805.701</v>
      </c>
      <c r="EK27" s="71">
        <v>2752.606</v>
      </c>
      <c r="EL27" s="71">
        <v>2782.82</v>
      </c>
      <c r="EM27" s="71">
        <v>2815.067</v>
      </c>
      <c r="EN27" s="71">
        <v>2838.587</v>
      </c>
      <c r="EO27" s="71">
        <v>2797.918</v>
      </c>
      <c r="EP27" s="71">
        <v>2831.828</v>
      </c>
      <c r="EQ27" s="71">
        <v>2847.954</v>
      </c>
      <c r="ER27" s="71">
        <v>-47.08272</v>
      </c>
      <c r="ES27" s="71">
        <v>-668.2801</v>
      </c>
      <c r="ET27" s="71">
        <v>-457.3117</v>
      </c>
      <c r="EU27" s="71">
        <v>-361.4159</v>
      </c>
      <c r="EV27" s="71">
        <v>-330.1947</v>
      </c>
      <c r="EW27" s="71">
        <v>-212.8684</v>
      </c>
      <c r="EX27" s="71">
        <v>-205.642</v>
      </c>
      <c r="EY27" s="71">
        <v>-200.0367</v>
      </c>
      <c r="EZ27" s="71">
        <v>-198.3817</v>
      </c>
      <c r="FA27" s="71">
        <v>-200.7974</v>
      </c>
      <c r="FB27" s="71">
        <v>-209.1693</v>
      </c>
      <c r="FC27" s="71">
        <v>-255.6516</v>
      </c>
      <c r="FD27" s="71">
        <v>-303.6662</v>
      </c>
      <c r="FE27" s="71">
        <v>-345.4556</v>
      </c>
      <c r="FF27" s="71">
        <v>-376.9219</v>
      </c>
      <c r="FG27" s="71">
        <v>377.9024</v>
      </c>
      <c r="FH27" s="71">
        <v>3090.633</v>
      </c>
      <c r="FI27" s="71">
        <v>3032.146</v>
      </c>
      <c r="FJ27" s="71">
        <v>3065.428</v>
      </c>
      <c r="FK27" s="71">
        <v>3100.95</v>
      </c>
      <c r="FL27" s="71">
        <v>3126.859</v>
      </c>
      <c r="FM27" s="71">
        <v>3082.059</v>
      </c>
      <c r="FN27" s="71">
        <v>3119.413</v>
      </c>
      <c r="FO27" s="71">
        <v>3137.177</v>
      </c>
      <c r="FP27" s="71">
        <v>393.8538</v>
      </c>
      <c r="FQ27" s="71">
        <v>-447.7934</v>
      </c>
      <c r="FR27" s="71">
        <v>-306.4301</v>
      </c>
      <c r="FS27" s="71">
        <v>-242.1734</v>
      </c>
      <c r="FT27" s="71">
        <v>-221.253</v>
      </c>
      <c r="FU27" s="71">
        <v>79.97451</v>
      </c>
      <c r="FV27" s="71">
        <v>78.64669</v>
      </c>
      <c r="FW27" s="71">
        <v>77.82895</v>
      </c>
      <c r="FX27" s="71">
        <v>77.36166</v>
      </c>
      <c r="FY27" s="71">
        <v>76.79774</v>
      </c>
      <c r="FZ27" s="71">
        <v>76.58346</v>
      </c>
      <c r="GA27" s="71">
        <v>76.62481</v>
      </c>
      <c r="GB27" s="71">
        <v>78.01203</v>
      </c>
      <c r="GC27" s="71">
        <v>81.56015</v>
      </c>
      <c r="GD27" s="71">
        <v>84.44662</v>
      </c>
      <c r="GE27" s="71">
        <v>86.83533</v>
      </c>
      <c r="GF27" s="71">
        <v>88.40527</v>
      </c>
      <c r="GG27" s="71">
        <v>89.5812</v>
      </c>
      <c r="GH27" s="71">
        <v>90.74286</v>
      </c>
      <c r="GI27" s="71">
        <v>90.41203</v>
      </c>
      <c r="GJ27" s="71">
        <v>90.15488</v>
      </c>
      <c r="GK27" s="71">
        <v>88.55865</v>
      </c>
      <c r="GL27" s="71">
        <v>87.33985</v>
      </c>
      <c r="GM27" s="71">
        <v>84.41579</v>
      </c>
      <c r="GN27" s="71">
        <v>80.86579</v>
      </c>
      <c r="GO27" s="71">
        <v>78.08316</v>
      </c>
      <c r="GP27" s="71">
        <v>76.19617</v>
      </c>
      <c r="GQ27" s="71">
        <v>73.96195</v>
      </c>
      <c r="GR27" s="71">
        <v>73.19083</v>
      </c>
    </row>
    <row r="28" spans="1:200" ht="12.75">
      <c r="A28" s="69" t="s">
        <v>244</v>
      </c>
      <c r="B28" s="69" t="s">
        <v>35</v>
      </c>
      <c r="C28" s="69">
        <v>2010</v>
      </c>
      <c r="D28" s="69" t="s">
        <v>7</v>
      </c>
      <c r="E28" s="69" t="s">
        <v>239</v>
      </c>
      <c r="F28" s="71">
        <v>152</v>
      </c>
      <c r="G28" s="71">
        <v>152</v>
      </c>
      <c r="H28" s="71">
        <v>152</v>
      </c>
      <c r="I28" s="71">
        <v>16995.33</v>
      </c>
      <c r="J28" s="71">
        <v>16511.77</v>
      </c>
      <c r="K28" s="71">
        <v>16131.22</v>
      </c>
      <c r="L28" s="71">
        <v>16006.78</v>
      </c>
      <c r="M28" s="71">
        <v>16119.32</v>
      </c>
      <c r="N28" s="71">
        <v>17055.76</v>
      </c>
      <c r="O28" s="71">
        <v>19964.01</v>
      </c>
      <c r="P28" s="71">
        <v>22953.94</v>
      </c>
      <c r="Q28" s="71">
        <v>25969.6</v>
      </c>
      <c r="R28" s="71">
        <v>29784.05</v>
      </c>
      <c r="S28" s="71">
        <v>38863.55</v>
      </c>
      <c r="T28" s="71">
        <v>40674.85</v>
      </c>
      <c r="U28" s="71">
        <v>40569.29</v>
      </c>
      <c r="V28" s="71">
        <v>41011.23</v>
      </c>
      <c r="W28" s="71">
        <v>41335.48</v>
      </c>
      <c r="X28" s="71">
        <v>41322.28</v>
      </c>
      <c r="Y28" s="71">
        <v>41052.86</v>
      </c>
      <c r="Z28" s="71">
        <v>40992.83</v>
      </c>
      <c r="AA28" s="71">
        <v>40703.68</v>
      </c>
      <c r="AB28" s="71">
        <v>41034.97</v>
      </c>
      <c r="AC28" s="71">
        <v>37736.37</v>
      </c>
      <c r="AD28" s="71">
        <v>25582.51</v>
      </c>
      <c r="AE28" s="71">
        <v>20043.13</v>
      </c>
      <c r="AF28" s="71">
        <v>18214.14</v>
      </c>
      <c r="AG28" s="71">
        <v>17355.74</v>
      </c>
      <c r="AH28" s="71">
        <v>16861.92</v>
      </c>
      <c r="AI28" s="71">
        <v>16473.3</v>
      </c>
      <c r="AJ28" s="71">
        <v>16346.22</v>
      </c>
      <c r="AK28" s="71">
        <v>16461.15</v>
      </c>
      <c r="AL28" s="71">
        <v>17417.44</v>
      </c>
      <c r="AM28" s="71">
        <v>20387.37</v>
      </c>
      <c r="AN28" s="71">
        <v>23440.7</v>
      </c>
      <c r="AO28" s="71">
        <v>26520.31</v>
      </c>
      <c r="AP28" s="71">
        <v>30415.66</v>
      </c>
      <c r="AQ28" s="71">
        <v>39192.77</v>
      </c>
      <c r="AR28" s="71">
        <v>38114.45</v>
      </c>
      <c r="AS28" s="71">
        <v>38015.54</v>
      </c>
      <c r="AT28" s="71">
        <v>38429.67</v>
      </c>
      <c r="AU28" s="71">
        <v>38733.5</v>
      </c>
      <c r="AV28" s="71">
        <v>38721.13</v>
      </c>
      <c r="AW28" s="71">
        <v>38468.67</v>
      </c>
      <c r="AX28" s="71">
        <v>38412.42</v>
      </c>
      <c r="AY28" s="71">
        <v>38141.47</v>
      </c>
      <c r="AZ28" s="71">
        <v>41382.59</v>
      </c>
      <c r="BA28" s="71">
        <v>38536.61</v>
      </c>
      <c r="BB28" s="71">
        <v>26125.02</v>
      </c>
      <c r="BC28" s="71">
        <v>20468.17</v>
      </c>
      <c r="BD28" s="71">
        <v>18600.39</v>
      </c>
      <c r="BE28" s="71">
        <v>-527.749</v>
      </c>
      <c r="BF28" s="71">
        <v>-512.7331</v>
      </c>
      <c r="BG28" s="71">
        <v>-500.916</v>
      </c>
      <c r="BH28" s="71">
        <v>-497.0519</v>
      </c>
      <c r="BI28" s="71">
        <v>-500.5464</v>
      </c>
      <c r="BJ28" s="71">
        <v>-529.6253</v>
      </c>
      <c r="BK28" s="71">
        <v>-619.9341</v>
      </c>
      <c r="BL28" s="71">
        <v>-712.779</v>
      </c>
      <c r="BM28" s="71">
        <v>-806.423</v>
      </c>
      <c r="BN28" s="71">
        <v>-924.8718</v>
      </c>
      <c r="BO28" s="71">
        <v>-1045.971</v>
      </c>
      <c r="BP28" s="71">
        <v>2071.871</v>
      </c>
      <c r="BQ28" s="71">
        <v>2066.494</v>
      </c>
      <c r="BR28" s="71">
        <v>2089.006</v>
      </c>
      <c r="BS28" s="71">
        <v>2105.522</v>
      </c>
      <c r="BT28" s="71">
        <v>2104.85</v>
      </c>
      <c r="BU28" s="71">
        <v>2091.126</v>
      </c>
      <c r="BV28" s="71">
        <v>2088.068</v>
      </c>
      <c r="BW28" s="71">
        <v>2073.34</v>
      </c>
      <c r="BX28" s="71">
        <v>-1104.413</v>
      </c>
      <c r="BY28" s="71">
        <v>-1171.812</v>
      </c>
      <c r="BZ28" s="71">
        <v>-794.4031</v>
      </c>
      <c r="CA28" s="71">
        <v>-622.3911</v>
      </c>
      <c r="CB28" s="71">
        <v>-565.596</v>
      </c>
      <c r="CC28" s="71">
        <v>-428.4933</v>
      </c>
      <c r="CD28" s="71">
        <v>-416.3015</v>
      </c>
      <c r="CE28" s="71">
        <v>-406.7068</v>
      </c>
      <c r="CF28" s="71">
        <v>-403.5695</v>
      </c>
      <c r="CG28" s="71">
        <v>-406.4068</v>
      </c>
      <c r="CH28" s="71">
        <v>-430.0167</v>
      </c>
      <c r="CI28" s="71">
        <v>-503.3408</v>
      </c>
      <c r="CJ28" s="71">
        <v>-578.724</v>
      </c>
      <c r="CK28" s="71">
        <v>-654.756</v>
      </c>
      <c r="CL28" s="71">
        <v>-750.9277</v>
      </c>
      <c r="CM28" s="71">
        <v>-619.3752</v>
      </c>
      <c r="CN28" s="71">
        <v>2361.997</v>
      </c>
      <c r="CO28" s="71">
        <v>2355.868</v>
      </c>
      <c r="CP28" s="71">
        <v>2381.531</v>
      </c>
      <c r="CQ28" s="71">
        <v>2400.36</v>
      </c>
      <c r="CR28" s="71">
        <v>2399.594</v>
      </c>
      <c r="CS28" s="71">
        <v>2383.948</v>
      </c>
      <c r="CT28" s="71">
        <v>2380.463</v>
      </c>
      <c r="CU28" s="71">
        <v>2363.671</v>
      </c>
      <c r="CV28" s="71">
        <v>-653.9815</v>
      </c>
      <c r="CW28" s="71">
        <v>-951.4247</v>
      </c>
      <c r="CX28" s="71">
        <v>-644.9968</v>
      </c>
      <c r="CY28" s="71">
        <v>-505.3357</v>
      </c>
      <c r="CZ28" s="71">
        <v>-459.2223</v>
      </c>
      <c r="DA28" s="71">
        <v>-360.4055</v>
      </c>
      <c r="DB28" s="71">
        <v>-350.1511</v>
      </c>
      <c r="DC28" s="71">
        <v>-342.0811</v>
      </c>
      <c r="DD28" s="71">
        <v>-339.4422</v>
      </c>
      <c r="DE28" s="71">
        <v>-341.8287</v>
      </c>
      <c r="DF28" s="71">
        <v>-361.687</v>
      </c>
      <c r="DG28" s="71">
        <v>-423.3599</v>
      </c>
      <c r="DH28" s="71">
        <v>-486.7646</v>
      </c>
      <c r="DI28" s="71">
        <v>-550.7151</v>
      </c>
      <c r="DJ28" s="71">
        <v>-631.6051</v>
      </c>
      <c r="DK28" s="71">
        <v>-329.2224</v>
      </c>
      <c r="DL28" s="71">
        <v>2560.395</v>
      </c>
      <c r="DM28" s="71">
        <v>2553.75</v>
      </c>
      <c r="DN28" s="71">
        <v>2581.57</v>
      </c>
      <c r="DO28" s="71">
        <v>2601.98</v>
      </c>
      <c r="DP28" s="71">
        <v>2601.149</v>
      </c>
      <c r="DQ28" s="71">
        <v>2584.19</v>
      </c>
      <c r="DR28" s="71">
        <v>2580.411</v>
      </c>
      <c r="DS28" s="71">
        <v>2562.21</v>
      </c>
      <c r="DT28" s="71">
        <v>-347.617</v>
      </c>
      <c r="DU28" s="71">
        <v>-800.2431</v>
      </c>
      <c r="DV28" s="71">
        <v>-542.5066</v>
      </c>
      <c r="DW28" s="71">
        <v>-425.0377</v>
      </c>
      <c r="DX28" s="71">
        <v>-386.2517</v>
      </c>
      <c r="DY28" s="71">
        <v>-292.848</v>
      </c>
      <c r="DZ28" s="71">
        <v>-284.5156</v>
      </c>
      <c r="EA28" s="71">
        <v>-277.9583</v>
      </c>
      <c r="EB28" s="71">
        <v>-275.8141</v>
      </c>
      <c r="EC28" s="71">
        <v>-277.7533</v>
      </c>
      <c r="ED28" s="71">
        <v>-293.8891</v>
      </c>
      <c r="EE28" s="71">
        <v>-344.0015</v>
      </c>
      <c r="EF28" s="71">
        <v>-395.5211</v>
      </c>
      <c r="EG28" s="71">
        <v>-447.4842</v>
      </c>
      <c r="EH28" s="71">
        <v>-513.2114</v>
      </c>
      <c r="EI28" s="71">
        <v>-43.30302</v>
      </c>
      <c r="EJ28" s="71">
        <v>2756.749</v>
      </c>
      <c r="EK28" s="71">
        <v>2749.594</v>
      </c>
      <c r="EL28" s="71">
        <v>2779.547</v>
      </c>
      <c r="EM28" s="71">
        <v>2801.523</v>
      </c>
      <c r="EN28" s="71">
        <v>2800.629</v>
      </c>
      <c r="EO28" s="71">
        <v>2782.368</v>
      </c>
      <c r="EP28" s="71">
        <v>2778.3</v>
      </c>
      <c r="EQ28" s="71">
        <v>2758.703</v>
      </c>
      <c r="ER28" s="71">
        <v>-45.72247</v>
      </c>
      <c r="ES28" s="71">
        <v>-650.2383</v>
      </c>
      <c r="ET28" s="71">
        <v>-440.8143</v>
      </c>
      <c r="EU28" s="71">
        <v>-345.3649</v>
      </c>
      <c r="EV28" s="71">
        <v>-313.8493</v>
      </c>
      <c r="EW28" s="71">
        <v>-196.2282</v>
      </c>
      <c r="EX28" s="71">
        <v>-190.6449</v>
      </c>
      <c r="EY28" s="71">
        <v>-186.2511</v>
      </c>
      <c r="EZ28" s="71">
        <v>-184.8143</v>
      </c>
      <c r="FA28" s="71">
        <v>-186.1137</v>
      </c>
      <c r="FB28" s="71">
        <v>-196.9258</v>
      </c>
      <c r="FC28" s="71">
        <v>-230.5046</v>
      </c>
      <c r="FD28" s="71">
        <v>-265.0262</v>
      </c>
      <c r="FE28" s="71">
        <v>-299.845</v>
      </c>
      <c r="FF28" s="71">
        <v>-343.8868</v>
      </c>
      <c r="FG28" s="71">
        <v>362.236</v>
      </c>
      <c r="FH28" s="71">
        <v>3036.709</v>
      </c>
      <c r="FI28" s="71">
        <v>3028.828</v>
      </c>
      <c r="FJ28" s="71">
        <v>3061.823</v>
      </c>
      <c r="FK28" s="71">
        <v>3086.031</v>
      </c>
      <c r="FL28" s="71">
        <v>3085.045</v>
      </c>
      <c r="FM28" s="71">
        <v>3064.931</v>
      </c>
      <c r="FN28" s="71">
        <v>3060.449</v>
      </c>
      <c r="FO28" s="71">
        <v>3038.862</v>
      </c>
      <c r="FP28" s="71">
        <v>382.4751</v>
      </c>
      <c r="FQ28" s="71">
        <v>-435.7042</v>
      </c>
      <c r="FR28" s="71">
        <v>-295.3758</v>
      </c>
      <c r="FS28" s="71">
        <v>-231.4181</v>
      </c>
      <c r="FT28" s="71">
        <v>-210.3005</v>
      </c>
      <c r="FU28" s="71">
        <v>69.91925</v>
      </c>
      <c r="FV28" s="71">
        <v>69.18519</v>
      </c>
      <c r="FW28" s="71">
        <v>68.36699</v>
      </c>
      <c r="FX28" s="71">
        <v>67.99444</v>
      </c>
      <c r="FY28" s="71">
        <v>67.46218</v>
      </c>
      <c r="FZ28" s="71">
        <v>67.20737</v>
      </c>
      <c r="GA28" s="71">
        <v>66.71639</v>
      </c>
      <c r="GB28" s="71">
        <v>67.5191</v>
      </c>
      <c r="GC28" s="71">
        <v>71.52451</v>
      </c>
      <c r="GD28" s="71">
        <v>77.3497</v>
      </c>
      <c r="GE28" s="71">
        <v>83.74963</v>
      </c>
      <c r="GF28" s="71">
        <v>88.90677</v>
      </c>
      <c r="GG28" s="71">
        <v>91.71805</v>
      </c>
      <c r="GH28" s="71">
        <v>92.9827</v>
      </c>
      <c r="GI28" s="71">
        <v>92.95188</v>
      </c>
      <c r="GJ28" s="71">
        <v>91.90752</v>
      </c>
      <c r="GK28" s="71">
        <v>90.34361</v>
      </c>
      <c r="GL28" s="71">
        <v>86.84962</v>
      </c>
      <c r="GM28" s="71">
        <v>81.3176</v>
      </c>
      <c r="GN28" s="71">
        <v>77.79707</v>
      </c>
      <c r="GO28" s="71">
        <v>75.40301</v>
      </c>
      <c r="GP28" s="71">
        <v>73.25632</v>
      </c>
      <c r="GQ28" s="71">
        <v>71.19992</v>
      </c>
      <c r="GR28" s="71">
        <v>69.71782</v>
      </c>
    </row>
    <row r="29" spans="1:200" ht="12.75">
      <c r="A29" s="69" t="s">
        <v>244</v>
      </c>
      <c r="B29" s="69" t="s">
        <v>8</v>
      </c>
      <c r="C29" s="69">
        <v>2010</v>
      </c>
      <c r="D29" s="69" t="s">
        <v>7</v>
      </c>
      <c r="E29" s="69" t="s">
        <v>239</v>
      </c>
      <c r="F29" s="71">
        <v>149</v>
      </c>
      <c r="G29" s="71">
        <v>149</v>
      </c>
      <c r="H29" s="71">
        <v>149</v>
      </c>
      <c r="I29" s="71">
        <v>17559.31</v>
      </c>
      <c r="J29" s="71">
        <v>17071.88</v>
      </c>
      <c r="K29" s="71">
        <v>16660.85</v>
      </c>
      <c r="L29" s="71">
        <v>16474.51</v>
      </c>
      <c r="M29" s="71">
        <v>16652.38</v>
      </c>
      <c r="N29" s="71">
        <v>17348.93</v>
      </c>
      <c r="O29" s="71">
        <v>21066.37</v>
      </c>
      <c r="P29" s="71">
        <v>25138.31</v>
      </c>
      <c r="Q29" s="71">
        <v>28826.51</v>
      </c>
      <c r="R29" s="71">
        <v>31744.01</v>
      </c>
      <c r="S29" s="71">
        <v>39633.96</v>
      </c>
      <c r="T29" s="71">
        <v>40648.17</v>
      </c>
      <c r="U29" s="71">
        <v>39854.54</v>
      </c>
      <c r="V29" s="71">
        <v>40349.12</v>
      </c>
      <c r="W29" s="71">
        <v>40819.93</v>
      </c>
      <c r="X29" s="71">
        <v>41023.46</v>
      </c>
      <c r="Y29" s="71">
        <v>40704.98</v>
      </c>
      <c r="Z29" s="71">
        <v>41339.14</v>
      </c>
      <c r="AA29" s="71">
        <v>41704.18</v>
      </c>
      <c r="AB29" s="71">
        <v>42026.33</v>
      </c>
      <c r="AC29" s="71">
        <v>38276.6</v>
      </c>
      <c r="AD29" s="71">
        <v>25858.7</v>
      </c>
      <c r="AE29" s="71">
        <v>20457.07</v>
      </c>
      <c r="AF29" s="71">
        <v>18641.76</v>
      </c>
      <c r="AG29" s="71">
        <v>17931.68</v>
      </c>
      <c r="AH29" s="71">
        <v>17433.9</v>
      </c>
      <c r="AI29" s="71">
        <v>17014.16</v>
      </c>
      <c r="AJ29" s="71">
        <v>16823.87</v>
      </c>
      <c r="AK29" s="71">
        <v>17005.52</v>
      </c>
      <c r="AL29" s="71">
        <v>17716.83</v>
      </c>
      <c r="AM29" s="71">
        <v>21513.11</v>
      </c>
      <c r="AN29" s="71">
        <v>25671.39</v>
      </c>
      <c r="AO29" s="71">
        <v>29437.81</v>
      </c>
      <c r="AP29" s="71">
        <v>32417.18</v>
      </c>
      <c r="AQ29" s="71">
        <v>39969.71</v>
      </c>
      <c r="AR29" s="71">
        <v>38089.45</v>
      </c>
      <c r="AS29" s="71">
        <v>37345.78</v>
      </c>
      <c r="AT29" s="71">
        <v>37809.23</v>
      </c>
      <c r="AU29" s="71">
        <v>38250.41</v>
      </c>
      <c r="AV29" s="71">
        <v>38441.12</v>
      </c>
      <c r="AW29" s="71">
        <v>38142.69</v>
      </c>
      <c r="AX29" s="71">
        <v>38736.93</v>
      </c>
      <c r="AY29" s="71">
        <v>39078.99</v>
      </c>
      <c r="AZ29" s="71">
        <v>42382.35</v>
      </c>
      <c r="BA29" s="71">
        <v>39088.3</v>
      </c>
      <c r="BB29" s="71">
        <v>26407.06</v>
      </c>
      <c r="BC29" s="71">
        <v>20890.88</v>
      </c>
      <c r="BD29" s="71">
        <v>19037.08</v>
      </c>
      <c r="BE29" s="71">
        <v>-545.262</v>
      </c>
      <c r="BF29" s="71">
        <v>-530.1258</v>
      </c>
      <c r="BG29" s="71">
        <v>-517.3624</v>
      </c>
      <c r="BH29" s="71">
        <v>-511.576</v>
      </c>
      <c r="BI29" s="71">
        <v>-517.0995</v>
      </c>
      <c r="BJ29" s="71">
        <v>-538.729</v>
      </c>
      <c r="BK29" s="71">
        <v>-654.1652</v>
      </c>
      <c r="BL29" s="71">
        <v>-780.6093</v>
      </c>
      <c r="BM29" s="71">
        <v>-895.1375</v>
      </c>
      <c r="BN29" s="71">
        <v>-985.7334</v>
      </c>
      <c r="BO29" s="71">
        <v>-1066.706</v>
      </c>
      <c r="BP29" s="71">
        <v>2070.512</v>
      </c>
      <c r="BQ29" s="71">
        <v>2030.086</v>
      </c>
      <c r="BR29" s="71">
        <v>2055.279</v>
      </c>
      <c r="BS29" s="71">
        <v>2079.261</v>
      </c>
      <c r="BT29" s="71">
        <v>2089.628</v>
      </c>
      <c r="BU29" s="71">
        <v>2073.406</v>
      </c>
      <c r="BV29" s="71">
        <v>2105.708</v>
      </c>
      <c r="BW29" s="71">
        <v>2124.302</v>
      </c>
      <c r="BX29" s="71">
        <v>-1131.094</v>
      </c>
      <c r="BY29" s="71">
        <v>-1188.587</v>
      </c>
      <c r="BZ29" s="71">
        <v>-802.9792</v>
      </c>
      <c r="CA29" s="71">
        <v>-635.2448</v>
      </c>
      <c r="CB29" s="71">
        <v>-578.8748</v>
      </c>
      <c r="CC29" s="71">
        <v>-442.7125</v>
      </c>
      <c r="CD29" s="71">
        <v>-430.4231</v>
      </c>
      <c r="CE29" s="71">
        <v>-420.0602</v>
      </c>
      <c r="CF29" s="71">
        <v>-415.362</v>
      </c>
      <c r="CG29" s="71">
        <v>-419.8467</v>
      </c>
      <c r="CH29" s="71">
        <v>-437.4082</v>
      </c>
      <c r="CI29" s="71">
        <v>-531.1339</v>
      </c>
      <c r="CJ29" s="71">
        <v>-633.7972</v>
      </c>
      <c r="CK29" s="71">
        <v>-726.7856</v>
      </c>
      <c r="CL29" s="71">
        <v>-800.3428</v>
      </c>
      <c r="CM29" s="71">
        <v>-631.6534</v>
      </c>
      <c r="CN29" s="71">
        <v>2360.448</v>
      </c>
      <c r="CO29" s="71">
        <v>2314.362</v>
      </c>
      <c r="CP29" s="71">
        <v>2343.082</v>
      </c>
      <c r="CQ29" s="71">
        <v>2370.423</v>
      </c>
      <c r="CR29" s="71">
        <v>2382.241</v>
      </c>
      <c r="CS29" s="71">
        <v>2363.747</v>
      </c>
      <c r="CT29" s="71">
        <v>2400.573</v>
      </c>
      <c r="CU29" s="71">
        <v>2421.771</v>
      </c>
      <c r="CV29" s="71">
        <v>-669.781</v>
      </c>
      <c r="CW29" s="71">
        <v>-965.0452</v>
      </c>
      <c r="CX29" s="71">
        <v>-651.96</v>
      </c>
      <c r="CY29" s="71">
        <v>-515.772</v>
      </c>
      <c r="CZ29" s="71">
        <v>-470.0036</v>
      </c>
      <c r="DA29" s="71">
        <v>-372.3654</v>
      </c>
      <c r="DB29" s="71">
        <v>-362.0287</v>
      </c>
      <c r="DC29" s="71">
        <v>-353.3125</v>
      </c>
      <c r="DD29" s="71">
        <v>-349.3609</v>
      </c>
      <c r="DE29" s="71">
        <v>-353.133</v>
      </c>
      <c r="DF29" s="71">
        <v>-367.904</v>
      </c>
      <c r="DG29" s="71">
        <v>-446.7366</v>
      </c>
      <c r="DH29" s="71">
        <v>-533.0867</v>
      </c>
      <c r="DI29" s="71">
        <v>-611.2992</v>
      </c>
      <c r="DJ29" s="71">
        <v>-673.1682</v>
      </c>
      <c r="DK29" s="71">
        <v>-335.7487</v>
      </c>
      <c r="DL29" s="71">
        <v>2558.715</v>
      </c>
      <c r="DM29" s="71">
        <v>2508.758</v>
      </c>
      <c r="DN29" s="71">
        <v>2539.891</v>
      </c>
      <c r="DO29" s="71">
        <v>2569.528</v>
      </c>
      <c r="DP29" s="71">
        <v>2582.339</v>
      </c>
      <c r="DQ29" s="71">
        <v>2562.292</v>
      </c>
      <c r="DR29" s="71">
        <v>2602.211</v>
      </c>
      <c r="DS29" s="71">
        <v>2625.189</v>
      </c>
      <c r="DT29" s="71">
        <v>-356.015</v>
      </c>
      <c r="DU29" s="71">
        <v>-811.6993</v>
      </c>
      <c r="DV29" s="71">
        <v>-548.3634</v>
      </c>
      <c r="DW29" s="71">
        <v>-433.8157</v>
      </c>
      <c r="DX29" s="71">
        <v>-395.3199</v>
      </c>
      <c r="DY29" s="71">
        <v>-302.5659</v>
      </c>
      <c r="DZ29" s="71">
        <v>-294.1668</v>
      </c>
      <c r="EA29" s="71">
        <v>-287.0845</v>
      </c>
      <c r="EB29" s="71">
        <v>-283.8736</v>
      </c>
      <c r="EC29" s="71">
        <v>-286.9386</v>
      </c>
      <c r="ED29" s="71">
        <v>-298.9408</v>
      </c>
      <c r="EE29" s="71">
        <v>-362.9963</v>
      </c>
      <c r="EF29" s="71">
        <v>-433.1602</v>
      </c>
      <c r="EG29" s="71">
        <v>-496.7119</v>
      </c>
      <c r="EH29" s="71">
        <v>-546.9835</v>
      </c>
      <c r="EI29" s="71">
        <v>-44.16143</v>
      </c>
      <c r="EJ29" s="71">
        <v>2754.94</v>
      </c>
      <c r="EK29" s="71">
        <v>2701.152</v>
      </c>
      <c r="EL29" s="71">
        <v>2734.672</v>
      </c>
      <c r="EM29" s="71">
        <v>2766.582</v>
      </c>
      <c r="EN29" s="71">
        <v>2780.376</v>
      </c>
      <c r="EO29" s="71">
        <v>2758.791</v>
      </c>
      <c r="EP29" s="71">
        <v>2801.771</v>
      </c>
      <c r="EQ29" s="71">
        <v>2826.512</v>
      </c>
      <c r="ER29" s="71">
        <v>-46.82708</v>
      </c>
      <c r="ES29" s="71">
        <v>-659.5471</v>
      </c>
      <c r="ET29" s="71">
        <v>-445.5733</v>
      </c>
      <c r="EU29" s="71">
        <v>-352.4974</v>
      </c>
      <c r="EV29" s="71">
        <v>-321.2176</v>
      </c>
      <c r="EW29" s="71">
        <v>-202.7399</v>
      </c>
      <c r="EX29" s="71">
        <v>-197.1119</v>
      </c>
      <c r="EY29" s="71">
        <v>-192.3662</v>
      </c>
      <c r="EZ29" s="71">
        <v>-190.2147</v>
      </c>
      <c r="FA29" s="71">
        <v>-192.2685</v>
      </c>
      <c r="FB29" s="71">
        <v>-200.3108</v>
      </c>
      <c r="FC29" s="71">
        <v>-243.2324</v>
      </c>
      <c r="FD29" s="71">
        <v>-290.247</v>
      </c>
      <c r="FE29" s="71">
        <v>-332.8309</v>
      </c>
      <c r="FF29" s="71">
        <v>-366.5164</v>
      </c>
      <c r="FG29" s="71">
        <v>369.4167</v>
      </c>
      <c r="FH29" s="71">
        <v>3034.717</v>
      </c>
      <c r="FI29" s="71">
        <v>2975.466</v>
      </c>
      <c r="FJ29" s="71">
        <v>3012.391</v>
      </c>
      <c r="FK29" s="71">
        <v>3047.541</v>
      </c>
      <c r="FL29" s="71">
        <v>3062.736</v>
      </c>
      <c r="FM29" s="71">
        <v>3038.959</v>
      </c>
      <c r="FN29" s="71">
        <v>3086.304</v>
      </c>
      <c r="FO29" s="71">
        <v>3113.557</v>
      </c>
      <c r="FP29" s="71">
        <v>391.7153</v>
      </c>
      <c r="FQ29" s="71">
        <v>-441.9417</v>
      </c>
      <c r="FR29" s="71">
        <v>-298.5646</v>
      </c>
      <c r="FS29" s="71">
        <v>-236.1974</v>
      </c>
      <c r="FT29" s="71">
        <v>-215.2378</v>
      </c>
      <c r="FU29" s="71">
        <v>77.64573</v>
      </c>
      <c r="FV29" s="71">
        <v>76.32365</v>
      </c>
      <c r="FW29" s="71">
        <v>75.53519</v>
      </c>
      <c r="FX29" s="71">
        <v>74.92793</v>
      </c>
      <c r="FY29" s="71">
        <v>74.46406</v>
      </c>
      <c r="FZ29" s="71">
        <v>74.01327</v>
      </c>
      <c r="GA29" s="71">
        <v>74.3577</v>
      </c>
      <c r="GB29" s="71">
        <v>76.60115</v>
      </c>
      <c r="GC29" s="71">
        <v>80.345</v>
      </c>
      <c r="GD29" s="71">
        <v>83.69326</v>
      </c>
      <c r="GE29" s="71">
        <v>86.47308</v>
      </c>
      <c r="GF29" s="71">
        <v>88.78707</v>
      </c>
      <c r="GG29" s="71">
        <v>90.84544</v>
      </c>
      <c r="GH29" s="71">
        <v>92.46945</v>
      </c>
      <c r="GI29" s="71">
        <v>92.81339</v>
      </c>
      <c r="GJ29" s="71">
        <v>92.41015</v>
      </c>
      <c r="GK29" s="71">
        <v>91.30902</v>
      </c>
      <c r="GL29" s="71">
        <v>89.5094</v>
      </c>
      <c r="GM29" s="71">
        <v>86.88545</v>
      </c>
      <c r="GN29" s="71">
        <v>83.17291</v>
      </c>
      <c r="GO29" s="71">
        <v>80.0757</v>
      </c>
      <c r="GP29" s="71">
        <v>78.23051</v>
      </c>
      <c r="GQ29" s="71">
        <v>76.64436</v>
      </c>
      <c r="GR29" s="71">
        <v>75.47515</v>
      </c>
    </row>
    <row r="30" spans="1:200" ht="12.75">
      <c r="A30" s="69" t="s">
        <v>245</v>
      </c>
      <c r="B30" s="69" t="s">
        <v>30</v>
      </c>
      <c r="C30" s="69">
        <v>2010</v>
      </c>
      <c r="D30" s="69" t="s">
        <v>6</v>
      </c>
      <c r="E30" s="69" t="s">
        <v>239</v>
      </c>
      <c r="F30" s="71">
        <v>7</v>
      </c>
      <c r="G30" s="71">
        <v>7</v>
      </c>
      <c r="H30" s="71">
        <v>7</v>
      </c>
      <c r="I30" s="71">
        <v>321.5639</v>
      </c>
      <c r="J30" s="71">
        <v>326.7457</v>
      </c>
      <c r="K30" s="71">
        <v>309.6617</v>
      </c>
      <c r="L30" s="71">
        <v>309.9334</v>
      </c>
      <c r="M30" s="71">
        <v>316.7346</v>
      </c>
      <c r="N30" s="71">
        <v>315.7279</v>
      </c>
      <c r="O30" s="71">
        <v>338.8991</v>
      </c>
      <c r="P30" s="71">
        <v>397.3506</v>
      </c>
      <c r="Q30" s="71">
        <v>789.3813</v>
      </c>
      <c r="R30" s="71">
        <v>1080.155</v>
      </c>
      <c r="S30" s="71">
        <v>1368.968</v>
      </c>
      <c r="T30" s="71">
        <v>1500.631</v>
      </c>
      <c r="U30" s="71">
        <v>1568.926</v>
      </c>
      <c r="V30" s="71">
        <v>1583.384</v>
      </c>
      <c r="W30" s="71">
        <v>1575.683</v>
      </c>
      <c r="X30" s="71">
        <v>1605.641</v>
      </c>
      <c r="Y30" s="71">
        <v>1600.083</v>
      </c>
      <c r="Z30" s="71">
        <v>1595.705</v>
      </c>
      <c r="AA30" s="71">
        <v>1580.561</v>
      </c>
      <c r="AB30" s="71">
        <v>1578.198</v>
      </c>
      <c r="AC30" s="71">
        <v>1463.192</v>
      </c>
      <c r="AD30" s="71">
        <v>674.5771</v>
      </c>
      <c r="AE30" s="71">
        <v>383.5288</v>
      </c>
      <c r="AF30" s="71">
        <v>363.4778</v>
      </c>
      <c r="AG30" s="71">
        <v>328.383</v>
      </c>
      <c r="AH30" s="71">
        <v>333.6748</v>
      </c>
      <c r="AI30" s="71">
        <v>316.2284</v>
      </c>
      <c r="AJ30" s="71">
        <v>316.5059</v>
      </c>
      <c r="AK30" s="71">
        <v>323.4514</v>
      </c>
      <c r="AL30" s="71">
        <v>322.4233</v>
      </c>
      <c r="AM30" s="71">
        <v>346.0858</v>
      </c>
      <c r="AN30" s="71">
        <v>405.7769</v>
      </c>
      <c r="AO30" s="71">
        <v>806.121</v>
      </c>
      <c r="AP30" s="71">
        <v>1103.061</v>
      </c>
      <c r="AQ30" s="71">
        <v>1380.565</v>
      </c>
      <c r="AR30" s="71">
        <v>1406.169</v>
      </c>
      <c r="AS30" s="71">
        <v>1470.165</v>
      </c>
      <c r="AT30" s="71">
        <v>1483.714</v>
      </c>
      <c r="AU30" s="71">
        <v>1476.497</v>
      </c>
      <c r="AV30" s="71">
        <v>1504.569</v>
      </c>
      <c r="AW30" s="71">
        <v>1499.361</v>
      </c>
      <c r="AX30" s="71">
        <v>1495.259</v>
      </c>
      <c r="AY30" s="71">
        <v>1481.068</v>
      </c>
      <c r="AZ30" s="71">
        <v>1591.567</v>
      </c>
      <c r="BA30" s="71">
        <v>1494.221</v>
      </c>
      <c r="BB30" s="71">
        <v>688.8823</v>
      </c>
      <c r="BC30" s="71">
        <v>391.662</v>
      </c>
      <c r="BD30" s="71">
        <v>371.1858</v>
      </c>
      <c r="BE30" s="71">
        <v>-9.985389</v>
      </c>
      <c r="BF30" s="71">
        <v>-10.1463</v>
      </c>
      <c r="BG30" s="71">
        <v>-9.615793</v>
      </c>
      <c r="BH30" s="71">
        <v>-9.624231</v>
      </c>
      <c r="BI30" s="71">
        <v>-9.835428</v>
      </c>
      <c r="BJ30" s="71">
        <v>-9.804168</v>
      </c>
      <c r="BK30" s="71">
        <v>-10.52369</v>
      </c>
      <c r="BL30" s="71">
        <v>-12.33876</v>
      </c>
      <c r="BM30" s="71">
        <v>-24.51233</v>
      </c>
      <c r="BN30" s="71">
        <v>-33.54161</v>
      </c>
      <c r="BO30" s="71">
        <v>-36.84431</v>
      </c>
      <c r="BP30" s="71">
        <v>76.43822</v>
      </c>
      <c r="BQ30" s="71">
        <v>79.91698</v>
      </c>
      <c r="BR30" s="71">
        <v>80.65347</v>
      </c>
      <c r="BS30" s="71">
        <v>80.2612</v>
      </c>
      <c r="BT30" s="71">
        <v>81.78717</v>
      </c>
      <c r="BU30" s="71">
        <v>81.50406</v>
      </c>
      <c r="BV30" s="71">
        <v>81.28108</v>
      </c>
      <c r="BW30" s="71">
        <v>80.50967</v>
      </c>
      <c r="BX30" s="71">
        <v>-42.47552</v>
      </c>
      <c r="BY30" s="71">
        <v>-45.43589</v>
      </c>
      <c r="BZ30" s="71">
        <v>-20.94736</v>
      </c>
      <c r="CA30" s="71">
        <v>-11.90956</v>
      </c>
      <c r="CB30" s="71">
        <v>-11.28692</v>
      </c>
      <c r="CC30" s="71">
        <v>-8.107399</v>
      </c>
      <c r="CD30" s="71">
        <v>-8.238047</v>
      </c>
      <c r="CE30" s="71">
        <v>-7.807316</v>
      </c>
      <c r="CF30" s="71">
        <v>-7.814167</v>
      </c>
      <c r="CG30" s="71">
        <v>-7.985642</v>
      </c>
      <c r="CH30" s="71">
        <v>-7.960261</v>
      </c>
      <c r="CI30" s="71">
        <v>-8.544461</v>
      </c>
      <c r="CJ30" s="71">
        <v>-10.01816</v>
      </c>
      <c r="CK30" s="71">
        <v>-19.9022</v>
      </c>
      <c r="CL30" s="71">
        <v>-27.23331</v>
      </c>
      <c r="CM30" s="71">
        <v>-21.81748</v>
      </c>
      <c r="CN30" s="71">
        <v>87.14194</v>
      </c>
      <c r="CO30" s="71">
        <v>91.10785</v>
      </c>
      <c r="CP30" s="71">
        <v>91.94747</v>
      </c>
      <c r="CQ30" s="71">
        <v>91.50027</v>
      </c>
      <c r="CR30" s="71">
        <v>93.23992</v>
      </c>
      <c r="CS30" s="71">
        <v>92.91716</v>
      </c>
      <c r="CT30" s="71">
        <v>92.66296</v>
      </c>
      <c r="CU30" s="71">
        <v>91.78353</v>
      </c>
      <c r="CV30" s="71">
        <v>-25.15202</v>
      </c>
      <c r="CW30" s="71">
        <v>-36.89059</v>
      </c>
      <c r="CX30" s="71">
        <v>-17.00771</v>
      </c>
      <c r="CY30" s="71">
        <v>-9.669684</v>
      </c>
      <c r="CZ30" s="71">
        <v>-9.16415</v>
      </c>
      <c r="DA30" s="71">
        <v>-6.819132</v>
      </c>
      <c r="DB30" s="71">
        <v>-6.929019</v>
      </c>
      <c r="DC30" s="71">
        <v>-6.566731</v>
      </c>
      <c r="DD30" s="71">
        <v>-6.572494</v>
      </c>
      <c r="DE30" s="71">
        <v>-6.716722</v>
      </c>
      <c r="DF30" s="71">
        <v>-6.695374</v>
      </c>
      <c r="DG30" s="71">
        <v>-7.186745</v>
      </c>
      <c r="DH30" s="71">
        <v>-8.426276</v>
      </c>
      <c r="DI30" s="71">
        <v>-16.73974</v>
      </c>
      <c r="DJ30" s="71">
        <v>-22.90593</v>
      </c>
      <c r="DK30" s="71">
        <v>-11.59685</v>
      </c>
      <c r="DL30" s="71">
        <v>94.46149</v>
      </c>
      <c r="DM30" s="71">
        <v>98.76052</v>
      </c>
      <c r="DN30" s="71">
        <v>99.67067</v>
      </c>
      <c r="DO30" s="71">
        <v>99.1859</v>
      </c>
      <c r="DP30" s="71">
        <v>101.0717</v>
      </c>
      <c r="DQ30" s="71">
        <v>100.7218</v>
      </c>
      <c r="DR30" s="71">
        <v>100.4463</v>
      </c>
      <c r="DS30" s="71">
        <v>99.49295</v>
      </c>
      <c r="DT30" s="71">
        <v>-13.36929</v>
      </c>
      <c r="DU30" s="71">
        <v>-31.02867</v>
      </c>
      <c r="DV30" s="71">
        <v>-14.30518</v>
      </c>
      <c r="DW30" s="71">
        <v>-8.133169</v>
      </c>
      <c r="DX30" s="71">
        <v>-7.707964</v>
      </c>
      <c r="DY30" s="71">
        <v>-5.540893</v>
      </c>
      <c r="DZ30" s="71">
        <v>-5.630182</v>
      </c>
      <c r="EA30" s="71">
        <v>-5.335805</v>
      </c>
      <c r="EB30" s="71">
        <v>-5.340487</v>
      </c>
      <c r="EC30" s="71">
        <v>-5.45768</v>
      </c>
      <c r="ED30" s="71">
        <v>-5.440333</v>
      </c>
      <c r="EE30" s="71">
        <v>-5.839598</v>
      </c>
      <c r="EF30" s="71">
        <v>-6.84678</v>
      </c>
      <c r="EG30" s="71">
        <v>-13.60189</v>
      </c>
      <c r="EH30" s="71">
        <v>-18.61224</v>
      </c>
      <c r="EI30" s="71">
        <v>-1.525348</v>
      </c>
      <c r="EJ30" s="71">
        <v>101.7056</v>
      </c>
      <c r="EK30" s="71">
        <v>106.3343</v>
      </c>
      <c r="EL30" s="71">
        <v>107.3143</v>
      </c>
      <c r="EM30" s="71">
        <v>106.7923</v>
      </c>
      <c r="EN30" s="71">
        <v>108.8227</v>
      </c>
      <c r="EO30" s="71">
        <v>108.446</v>
      </c>
      <c r="EP30" s="71">
        <v>108.1494</v>
      </c>
      <c r="EQ30" s="71">
        <v>107.1229</v>
      </c>
      <c r="ER30" s="71">
        <v>-1.758479</v>
      </c>
      <c r="ES30" s="71">
        <v>-25.21238</v>
      </c>
      <c r="ET30" s="71">
        <v>-11.62369</v>
      </c>
      <c r="EU30" s="71">
        <v>-6.608616</v>
      </c>
      <c r="EV30" s="71">
        <v>-6.263115</v>
      </c>
      <c r="EW30" s="71">
        <v>-3.712778</v>
      </c>
      <c r="EX30" s="71">
        <v>-3.772607</v>
      </c>
      <c r="EY30" s="71">
        <v>-3.575354</v>
      </c>
      <c r="EZ30" s="71">
        <v>-3.578491</v>
      </c>
      <c r="FA30" s="71">
        <v>-3.657019</v>
      </c>
      <c r="FB30" s="71">
        <v>-3.645396</v>
      </c>
      <c r="FC30" s="71">
        <v>-3.91293</v>
      </c>
      <c r="FD30" s="71">
        <v>-4.587811</v>
      </c>
      <c r="FE30" s="71">
        <v>-9.114199</v>
      </c>
      <c r="FF30" s="71">
        <v>-12.47148</v>
      </c>
      <c r="FG30" s="71">
        <v>12.75975</v>
      </c>
      <c r="FH30" s="71">
        <v>112.0343</v>
      </c>
      <c r="FI30" s="71">
        <v>117.1331</v>
      </c>
      <c r="FJ30" s="71">
        <v>118.2125</v>
      </c>
      <c r="FK30" s="71">
        <v>117.6376</v>
      </c>
      <c r="FL30" s="71">
        <v>119.8742</v>
      </c>
      <c r="FM30" s="71">
        <v>119.4592</v>
      </c>
      <c r="FN30" s="71">
        <v>119.1324</v>
      </c>
      <c r="FO30" s="71">
        <v>118.0018</v>
      </c>
      <c r="FP30" s="71">
        <v>14.70993</v>
      </c>
      <c r="FQ30" s="71">
        <v>-16.89402</v>
      </c>
      <c r="FR30" s="71">
        <v>-7.788669</v>
      </c>
      <c r="FS30" s="71">
        <v>-4.428225</v>
      </c>
      <c r="FT30" s="71">
        <v>-4.196716</v>
      </c>
      <c r="FU30" s="71">
        <v>65.80778</v>
      </c>
      <c r="FV30" s="71">
        <v>63.17667</v>
      </c>
      <c r="FW30" s="71">
        <v>61.64667</v>
      </c>
      <c r="FX30" s="71">
        <v>59.65556</v>
      </c>
      <c r="FY30" s="71">
        <v>57.89333</v>
      </c>
      <c r="FZ30" s="71">
        <v>56.45555</v>
      </c>
      <c r="GA30" s="71">
        <v>57.41889</v>
      </c>
      <c r="GB30" s="71">
        <v>61.94889</v>
      </c>
      <c r="GC30" s="71">
        <v>68.42333</v>
      </c>
      <c r="GD30" s="71">
        <v>75.25555</v>
      </c>
      <c r="GE30" s="71">
        <v>82.3</v>
      </c>
      <c r="GF30" s="71">
        <v>88.8</v>
      </c>
      <c r="GG30" s="71">
        <v>92.5</v>
      </c>
      <c r="GH30" s="71">
        <v>92.8</v>
      </c>
      <c r="GI30" s="71">
        <v>91.71111</v>
      </c>
      <c r="GJ30" s="71">
        <v>91.21111</v>
      </c>
      <c r="GK30" s="71">
        <v>90.11111</v>
      </c>
      <c r="GL30" s="71">
        <v>88.95556</v>
      </c>
      <c r="GM30" s="71">
        <v>86.63333</v>
      </c>
      <c r="GN30" s="71">
        <v>82.36667</v>
      </c>
      <c r="GO30" s="71">
        <v>76.68889</v>
      </c>
      <c r="GP30" s="71">
        <v>72.51111</v>
      </c>
      <c r="GQ30" s="71">
        <v>70.57777</v>
      </c>
      <c r="GR30" s="71">
        <v>69.39111</v>
      </c>
    </row>
    <row r="31" spans="1:200" ht="12.75">
      <c r="A31" s="69" t="s">
        <v>245</v>
      </c>
      <c r="B31" s="69" t="s">
        <v>31</v>
      </c>
      <c r="C31" s="69">
        <v>2010</v>
      </c>
      <c r="D31" s="69" t="s">
        <v>6</v>
      </c>
      <c r="E31" s="69" t="s">
        <v>239</v>
      </c>
      <c r="F31" s="71">
        <v>10</v>
      </c>
      <c r="G31" s="71">
        <v>10</v>
      </c>
      <c r="H31" s="71">
        <v>10</v>
      </c>
      <c r="I31" s="71">
        <v>427.2678</v>
      </c>
      <c r="J31" s="71">
        <v>432.531</v>
      </c>
      <c r="K31" s="71">
        <v>408.5669</v>
      </c>
      <c r="L31" s="71">
        <v>414.0387</v>
      </c>
      <c r="M31" s="71">
        <v>426.8999</v>
      </c>
      <c r="N31" s="71">
        <v>450.0339</v>
      </c>
      <c r="O31" s="71">
        <v>507.6915</v>
      </c>
      <c r="P31" s="71">
        <v>631.3812</v>
      </c>
      <c r="Q31" s="71">
        <v>1283.313</v>
      </c>
      <c r="R31" s="71">
        <v>1722.422</v>
      </c>
      <c r="S31" s="71">
        <v>2092.704</v>
      </c>
      <c r="T31" s="71">
        <v>2183.363</v>
      </c>
      <c r="U31" s="71">
        <v>2263.395</v>
      </c>
      <c r="V31" s="71">
        <v>2314.61</v>
      </c>
      <c r="W31" s="71">
        <v>2354.213</v>
      </c>
      <c r="X31" s="71">
        <v>2401.065</v>
      </c>
      <c r="Y31" s="71">
        <v>2413.56</v>
      </c>
      <c r="Z31" s="71">
        <v>2417.802</v>
      </c>
      <c r="AA31" s="71">
        <v>2376.804</v>
      </c>
      <c r="AB31" s="71">
        <v>2348.978</v>
      </c>
      <c r="AC31" s="71">
        <v>2184.417</v>
      </c>
      <c r="AD31" s="71">
        <v>962.7532</v>
      </c>
      <c r="AE31" s="71">
        <v>512.9666</v>
      </c>
      <c r="AF31" s="71">
        <v>482.1006</v>
      </c>
      <c r="AG31" s="71">
        <v>436.3285</v>
      </c>
      <c r="AH31" s="71">
        <v>441.7033</v>
      </c>
      <c r="AI31" s="71">
        <v>417.2311</v>
      </c>
      <c r="AJ31" s="71">
        <v>422.8189</v>
      </c>
      <c r="AK31" s="71">
        <v>435.9528</v>
      </c>
      <c r="AL31" s="71">
        <v>459.5774</v>
      </c>
      <c r="AM31" s="71">
        <v>518.4577</v>
      </c>
      <c r="AN31" s="71">
        <v>644.7703</v>
      </c>
      <c r="AO31" s="71">
        <v>1310.527</v>
      </c>
      <c r="AP31" s="71">
        <v>1758.948</v>
      </c>
      <c r="AQ31" s="71">
        <v>2110.432</v>
      </c>
      <c r="AR31" s="71">
        <v>2045.925</v>
      </c>
      <c r="AS31" s="71">
        <v>2120.919</v>
      </c>
      <c r="AT31" s="71">
        <v>2168.91</v>
      </c>
      <c r="AU31" s="71">
        <v>2206.021</v>
      </c>
      <c r="AV31" s="71">
        <v>2249.923</v>
      </c>
      <c r="AW31" s="71">
        <v>2261.631</v>
      </c>
      <c r="AX31" s="71">
        <v>2265.607</v>
      </c>
      <c r="AY31" s="71">
        <v>2227.19</v>
      </c>
      <c r="AZ31" s="71">
        <v>2368.877</v>
      </c>
      <c r="BA31" s="71">
        <v>2230.74</v>
      </c>
      <c r="BB31" s="71">
        <v>983.1694</v>
      </c>
      <c r="BC31" s="71">
        <v>523.8446</v>
      </c>
      <c r="BD31" s="71">
        <v>492.3241</v>
      </c>
      <c r="BE31" s="71">
        <v>-13.26777</v>
      </c>
      <c r="BF31" s="71">
        <v>-13.4312</v>
      </c>
      <c r="BG31" s="71">
        <v>-12.68706</v>
      </c>
      <c r="BH31" s="71">
        <v>-12.85697</v>
      </c>
      <c r="BI31" s="71">
        <v>-13.25634</v>
      </c>
      <c r="BJ31" s="71">
        <v>-13.97472</v>
      </c>
      <c r="BK31" s="71">
        <v>-15.76513</v>
      </c>
      <c r="BL31" s="71">
        <v>-19.60601</v>
      </c>
      <c r="BM31" s="71">
        <v>-39.85018</v>
      </c>
      <c r="BN31" s="71">
        <v>-53.48565</v>
      </c>
      <c r="BO31" s="71">
        <v>-56.3229</v>
      </c>
      <c r="BP31" s="71">
        <v>111.2148</v>
      </c>
      <c r="BQ31" s="71">
        <v>115.2915</v>
      </c>
      <c r="BR31" s="71">
        <v>117.9002</v>
      </c>
      <c r="BS31" s="71">
        <v>119.9175</v>
      </c>
      <c r="BT31" s="71">
        <v>122.304</v>
      </c>
      <c r="BU31" s="71">
        <v>122.9404</v>
      </c>
      <c r="BV31" s="71">
        <v>123.1565</v>
      </c>
      <c r="BW31" s="71">
        <v>121.0682</v>
      </c>
      <c r="BX31" s="71">
        <v>-63.22025</v>
      </c>
      <c r="BY31" s="71">
        <v>-67.83179</v>
      </c>
      <c r="BZ31" s="71">
        <v>-29.89597</v>
      </c>
      <c r="CA31" s="71">
        <v>-15.92894</v>
      </c>
      <c r="CB31" s="71">
        <v>-14.97047</v>
      </c>
      <c r="CC31" s="71">
        <v>-10.77245</v>
      </c>
      <c r="CD31" s="71">
        <v>-10.90515</v>
      </c>
      <c r="CE31" s="71">
        <v>-10.30096</v>
      </c>
      <c r="CF31" s="71">
        <v>-10.43891</v>
      </c>
      <c r="CG31" s="71">
        <v>-10.76317</v>
      </c>
      <c r="CH31" s="71">
        <v>-11.34644</v>
      </c>
      <c r="CI31" s="71">
        <v>-12.80013</v>
      </c>
      <c r="CJ31" s="71">
        <v>-15.91864</v>
      </c>
      <c r="CK31" s="71">
        <v>-32.35541</v>
      </c>
      <c r="CL31" s="71">
        <v>-43.4264</v>
      </c>
      <c r="CM31" s="71">
        <v>-33.35179</v>
      </c>
      <c r="CN31" s="71">
        <v>126.7883</v>
      </c>
      <c r="CO31" s="71">
        <v>131.4359</v>
      </c>
      <c r="CP31" s="71">
        <v>134.4099</v>
      </c>
      <c r="CQ31" s="71">
        <v>136.7097</v>
      </c>
      <c r="CR31" s="71">
        <v>139.4304</v>
      </c>
      <c r="CS31" s="71">
        <v>140.1559</v>
      </c>
      <c r="CT31" s="71">
        <v>140.4023</v>
      </c>
      <c r="CU31" s="71">
        <v>138.0216</v>
      </c>
      <c r="CV31" s="71">
        <v>-37.43608</v>
      </c>
      <c r="CW31" s="71">
        <v>-55.07442</v>
      </c>
      <c r="CX31" s="71">
        <v>-24.27332</v>
      </c>
      <c r="CY31" s="71">
        <v>-12.93312</v>
      </c>
      <c r="CZ31" s="71">
        <v>-12.15492</v>
      </c>
      <c r="DA31" s="71">
        <v>-9.060705</v>
      </c>
      <c r="DB31" s="71">
        <v>-9.172318</v>
      </c>
      <c r="DC31" s="71">
        <v>-8.664132</v>
      </c>
      <c r="DD31" s="71">
        <v>-8.780168</v>
      </c>
      <c r="DE31" s="71">
        <v>-9.052902</v>
      </c>
      <c r="DF31" s="71">
        <v>-9.543487</v>
      </c>
      <c r="DG31" s="71">
        <v>-10.76618</v>
      </c>
      <c r="DH31" s="71">
        <v>-13.38916</v>
      </c>
      <c r="DI31" s="71">
        <v>-27.21412</v>
      </c>
      <c r="DJ31" s="71">
        <v>-36.52594</v>
      </c>
      <c r="DK31" s="71">
        <v>-17.72779</v>
      </c>
      <c r="DL31" s="71">
        <v>137.438</v>
      </c>
      <c r="DM31" s="71">
        <v>142.4759</v>
      </c>
      <c r="DN31" s="71">
        <v>145.6998</v>
      </c>
      <c r="DO31" s="71">
        <v>148.1927</v>
      </c>
      <c r="DP31" s="71">
        <v>151.1419</v>
      </c>
      <c r="DQ31" s="71">
        <v>151.9284</v>
      </c>
      <c r="DR31" s="71">
        <v>152.1955</v>
      </c>
      <c r="DS31" s="71">
        <v>149.6148</v>
      </c>
      <c r="DT31" s="71">
        <v>-19.89876</v>
      </c>
      <c r="DU31" s="71">
        <v>-46.32308</v>
      </c>
      <c r="DV31" s="71">
        <v>-20.41629</v>
      </c>
      <c r="DW31" s="71">
        <v>-10.87805</v>
      </c>
      <c r="DX31" s="71">
        <v>-10.2235</v>
      </c>
      <c r="DY31" s="71">
        <v>-7.362286</v>
      </c>
      <c r="DZ31" s="71">
        <v>-7.452977</v>
      </c>
      <c r="EA31" s="71">
        <v>-7.04005</v>
      </c>
      <c r="EB31" s="71">
        <v>-7.134335</v>
      </c>
      <c r="EC31" s="71">
        <v>-7.355947</v>
      </c>
      <c r="ED31" s="71">
        <v>-7.754571</v>
      </c>
      <c r="EE31" s="71">
        <v>-8.748074</v>
      </c>
      <c r="EF31" s="71">
        <v>-10.87938</v>
      </c>
      <c r="EG31" s="71">
        <v>-22.11287</v>
      </c>
      <c r="EH31" s="71">
        <v>-29.67919</v>
      </c>
      <c r="EI31" s="71">
        <v>-2.331758</v>
      </c>
      <c r="EJ31" s="71">
        <v>147.978</v>
      </c>
      <c r="EK31" s="71">
        <v>153.4022</v>
      </c>
      <c r="EL31" s="71">
        <v>156.8733</v>
      </c>
      <c r="EM31" s="71">
        <v>159.5574</v>
      </c>
      <c r="EN31" s="71">
        <v>162.7328</v>
      </c>
      <c r="EO31" s="71">
        <v>163.5796</v>
      </c>
      <c r="EP31" s="71">
        <v>163.8672</v>
      </c>
      <c r="EQ31" s="71">
        <v>161.0886</v>
      </c>
      <c r="ER31" s="71">
        <v>-2.617307</v>
      </c>
      <c r="ES31" s="71">
        <v>-37.63987</v>
      </c>
      <c r="ET31" s="71">
        <v>-16.58928</v>
      </c>
      <c r="EU31" s="71">
        <v>-8.838968</v>
      </c>
      <c r="EV31" s="71">
        <v>-8.307115</v>
      </c>
      <c r="EW31" s="71">
        <v>-4.933235</v>
      </c>
      <c r="EX31" s="71">
        <v>-4.994004</v>
      </c>
      <c r="EY31" s="71">
        <v>-4.717315</v>
      </c>
      <c r="EZ31" s="71">
        <v>-4.780492</v>
      </c>
      <c r="FA31" s="71">
        <v>-4.928987</v>
      </c>
      <c r="FB31" s="71">
        <v>-5.196093</v>
      </c>
      <c r="FC31" s="71">
        <v>-5.861808</v>
      </c>
      <c r="FD31" s="71">
        <v>-7.289928</v>
      </c>
      <c r="FE31" s="71">
        <v>-14.81713</v>
      </c>
      <c r="FF31" s="71">
        <v>-19.88709</v>
      </c>
      <c r="FG31" s="71">
        <v>19.50549</v>
      </c>
      <c r="FH31" s="71">
        <v>163.0058</v>
      </c>
      <c r="FI31" s="71">
        <v>168.9809</v>
      </c>
      <c r="FJ31" s="71">
        <v>172.8045</v>
      </c>
      <c r="FK31" s="71">
        <v>175.7612</v>
      </c>
      <c r="FL31" s="71">
        <v>179.259</v>
      </c>
      <c r="FM31" s="71">
        <v>180.1919</v>
      </c>
      <c r="FN31" s="71">
        <v>180.5087</v>
      </c>
      <c r="FO31" s="71">
        <v>177.4478</v>
      </c>
      <c r="FP31" s="71">
        <v>21.89415</v>
      </c>
      <c r="FQ31" s="71">
        <v>-25.22129</v>
      </c>
      <c r="FR31" s="71">
        <v>-11.11595</v>
      </c>
      <c r="FS31" s="71">
        <v>-5.922713</v>
      </c>
      <c r="FT31" s="71">
        <v>-5.566335</v>
      </c>
      <c r="FU31" s="71">
        <v>71.81111</v>
      </c>
      <c r="FV31" s="71">
        <v>68.91889</v>
      </c>
      <c r="FW31" s="71">
        <v>68.33666</v>
      </c>
      <c r="FX31" s="71">
        <v>65.81667</v>
      </c>
      <c r="FY31" s="71">
        <v>64.6</v>
      </c>
      <c r="FZ31" s="71">
        <v>63.66111</v>
      </c>
      <c r="GA31" s="71">
        <v>64.10223</v>
      </c>
      <c r="GB31" s="71">
        <v>68.72445</v>
      </c>
      <c r="GC31" s="71">
        <v>75.68889</v>
      </c>
      <c r="GD31" s="71">
        <v>82.61111</v>
      </c>
      <c r="GE31" s="71">
        <v>89.27778</v>
      </c>
      <c r="GF31" s="71">
        <v>92.42222</v>
      </c>
      <c r="GG31" s="71">
        <v>95.44444</v>
      </c>
      <c r="GH31" s="71">
        <v>96.95555</v>
      </c>
      <c r="GI31" s="71">
        <v>97.83333</v>
      </c>
      <c r="GJ31" s="71">
        <v>97.25555</v>
      </c>
      <c r="GK31" s="71">
        <v>96.68889</v>
      </c>
      <c r="GL31" s="71">
        <v>95.5</v>
      </c>
      <c r="GM31" s="71">
        <v>92.61111</v>
      </c>
      <c r="GN31" s="71">
        <v>87.04445</v>
      </c>
      <c r="GO31" s="71">
        <v>81.7</v>
      </c>
      <c r="GP31" s="71">
        <v>77.21111</v>
      </c>
      <c r="GQ31" s="71">
        <v>73.76666</v>
      </c>
      <c r="GR31" s="71">
        <v>69.86445</v>
      </c>
    </row>
    <row r="32" spans="1:200" ht="12.75">
      <c r="A32" s="69" t="s">
        <v>245</v>
      </c>
      <c r="B32" s="69" t="s">
        <v>32</v>
      </c>
      <c r="C32" s="69">
        <v>2010</v>
      </c>
      <c r="D32" s="69" t="s">
        <v>6</v>
      </c>
      <c r="E32" s="69" t="s">
        <v>239</v>
      </c>
      <c r="F32" s="71">
        <v>10</v>
      </c>
      <c r="G32" s="71">
        <v>10</v>
      </c>
      <c r="H32" s="71">
        <v>10</v>
      </c>
      <c r="I32" s="71">
        <v>499.5726</v>
      </c>
      <c r="J32" s="71">
        <v>506.1545</v>
      </c>
      <c r="K32" s="71">
        <v>479.1078</v>
      </c>
      <c r="L32" s="71">
        <v>488.2372</v>
      </c>
      <c r="M32" s="71">
        <v>503.3503</v>
      </c>
      <c r="N32" s="71">
        <v>538.5928</v>
      </c>
      <c r="O32" s="71">
        <v>620.6584</v>
      </c>
      <c r="P32" s="71">
        <v>767.0784</v>
      </c>
      <c r="Q32" s="71">
        <v>1454.752</v>
      </c>
      <c r="R32" s="71">
        <v>1928.313</v>
      </c>
      <c r="S32" s="71">
        <v>2281.949</v>
      </c>
      <c r="T32" s="71">
        <v>2338.245</v>
      </c>
      <c r="U32" s="71">
        <v>2374.417</v>
      </c>
      <c r="V32" s="71">
        <v>2408.945</v>
      </c>
      <c r="W32" s="71">
        <v>2437.993</v>
      </c>
      <c r="X32" s="71">
        <v>2498.98</v>
      </c>
      <c r="Y32" s="71">
        <v>2520.077</v>
      </c>
      <c r="Z32" s="71">
        <v>2537.851</v>
      </c>
      <c r="AA32" s="71">
        <v>2513.763</v>
      </c>
      <c r="AB32" s="71">
        <v>2533.809</v>
      </c>
      <c r="AC32" s="71">
        <v>2392.792</v>
      </c>
      <c r="AD32" s="71">
        <v>1079.693</v>
      </c>
      <c r="AE32" s="71">
        <v>588.5868</v>
      </c>
      <c r="AF32" s="71">
        <v>558.5725</v>
      </c>
      <c r="AG32" s="71">
        <v>510.1666</v>
      </c>
      <c r="AH32" s="71">
        <v>516.8881</v>
      </c>
      <c r="AI32" s="71">
        <v>489.2678</v>
      </c>
      <c r="AJ32" s="71">
        <v>498.5908</v>
      </c>
      <c r="AK32" s="71">
        <v>514.0244</v>
      </c>
      <c r="AL32" s="71">
        <v>550.0142</v>
      </c>
      <c r="AM32" s="71">
        <v>633.8202</v>
      </c>
      <c r="AN32" s="71">
        <v>783.3452</v>
      </c>
      <c r="AO32" s="71">
        <v>1485.602</v>
      </c>
      <c r="AP32" s="71">
        <v>1969.205</v>
      </c>
      <c r="AQ32" s="71">
        <v>2301.28</v>
      </c>
      <c r="AR32" s="71">
        <v>2191.058</v>
      </c>
      <c r="AS32" s="71">
        <v>2224.952</v>
      </c>
      <c r="AT32" s="71">
        <v>2257.307</v>
      </c>
      <c r="AU32" s="71">
        <v>2284.526</v>
      </c>
      <c r="AV32" s="71">
        <v>2341.675</v>
      </c>
      <c r="AW32" s="71">
        <v>2361.444</v>
      </c>
      <c r="AX32" s="71">
        <v>2378.098</v>
      </c>
      <c r="AY32" s="71">
        <v>2355.527</v>
      </c>
      <c r="AZ32" s="71">
        <v>2555.273</v>
      </c>
      <c r="BA32" s="71">
        <v>2443.534</v>
      </c>
      <c r="BB32" s="71">
        <v>1102.589</v>
      </c>
      <c r="BC32" s="71">
        <v>601.0685</v>
      </c>
      <c r="BD32" s="71">
        <v>570.4177</v>
      </c>
      <c r="BE32" s="71">
        <v>-15.51302</v>
      </c>
      <c r="BF32" s="71">
        <v>-15.71741</v>
      </c>
      <c r="BG32" s="71">
        <v>-14.87753</v>
      </c>
      <c r="BH32" s="71">
        <v>-15.16102</v>
      </c>
      <c r="BI32" s="71">
        <v>-15.63033</v>
      </c>
      <c r="BJ32" s="71">
        <v>-16.7247</v>
      </c>
      <c r="BK32" s="71">
        <v>-19.27305</v>
      </c>
      <c r="BL32" s="71">
        <v>-23.81977</v>
      </c>
      <c r="BM32" s="71">
        <v>-45.17381</v>
      </c>
      <c r="BN32" s="71">
        <v>-59.87911</v>
      </c>
      <c r="BO32" s="71">
        <v>-61.41623</v>
      </c>
      <c r="BP32" s="71">
        <v>119.1041</v>
      </c>
      <c r="BQ32" s="71">
        <v>120.9466</v>
      </c>
      <c r="BR32" s="71">
        <v>122.7054</v>
      </c>
      <c r="BS32" s="71">
        <v>124.185</v>
      </c>
      <c r="BT32" s="71">
        <v>127.2915</v>
      </c>
      <c r="BU32" s="71">
        <v>128.3662</v>
      </c>
      <c r="BV32" s="71">
        <v>129.2715</v>
      </c>
      <c r="BW32" s="71">
        <v>128.0445</v>
      </c>
      <c r="BX32" s="71">
        <v>-68.19476</v>
      </c>
      <c r="BY32" s="71">
        <v>-74.30238</v>
      </c>
      <c r="BZ32" s="71">
        <v>-33.52726</v>
      </c>
      <c r="CA32" s="71">
        <v>-18.27714</v>
      </c>
      <c r="CB32" s="71">
        <v>-17.34512</v>
      </c>
      <c r="CC32" s="71">
        <v>-12.59543</v>
      </c>
      <c r="CD32" s="71">
        <v>-12.76137</v>
      </c>
      <c r="CE32" s="71">
        <v>-12.07946</v>
      </c>
      <c r="CF32" s="71">
        <v>-12.30963</v>
      </c>
      <c r="CG32" s="71">
        <v>-12.69067</v>
      </c>
      <c r="CH32" s="71">
        <v>-13.57922</v>
      </c>
      <c r="CI32" s="71">
        <v>-15.64829</v>
      </c>
      <c r="CJ32" s="71">
        <v>-19.33989</v>
      </c>
      <c r="CK32" s="71">
        <v>-36.6778</v>
      </c>
      <c r="CL32" s="71">
        <v>-48.61742</v>
      </c>
      <c r="CM32" s="71">
        <v>-36.36782</v>
      </c>
      <c r="CN32" s="71">
        <v>135.7824</v>
      </c>
      <c r="CO32" s="71">
        <v>137.8829</v>
      </c>
      <c r="CP32" s="71">
        <v>139.888</v>
      </c>
      <c r="CQ32" s="71">
        <v>141.5748</v>
      </c>
      <c r="CR32" s="71">
        <v>145.1163</v>
      </c>
      <c r="CS32" s="71">
        <v>146.3414</v>
      </c>
      <c r="CT32" s="71">
        <v>147.3735</v>
      </c>
      <c r="CU32" s="71">
        <v>145.9748</v>
      </c>
      <c r="CV32" s="71">
        <v>-40.38175</v>
      </c>
      <c r="CW32" s="71">
        <v>-60.32806</v>
      </c>
      <c r="CX32" s="71">
        <v>-27.22166</v>
      </c>
      <c r="CY32" s="71">
        <v>-14.83969</v>
      </c>
      <c r="CZ32" s="71">
        <v>-14.08296</v>
      </c>
      <c r="DA32" s="71">
        <v>-10.59401</v>
      </c>
      <c r="DB32" s="71">
        <v>-10.73359</v>
      </c>
      <c r="DC32" s="71">
        <v>-10.16003</v>
      </c>
      <c r="DD32" s="71">
        <v>-10.35363</v>
      </c>
      <c r="DE32" s="71">
        <v>-10.67412</v>
      </c>
      <c r="DF32" s="71">
        <v>-11.42148</v>
      </c>
      <c r="DG32" s="71">
        <v>-13.16177</v>
      </c>
      <c r="DH32" s="71">
        <v>-16.26678</v>
      </c>
      <c r="DI32" s="71">
        <v>-30.84969</v>
      </c>
      <c r="DJ32" s="71">
        <v>-40.8921</v>
      </c>
      <c r="DK32" s="71">
        <v>-19.33093</v>
      </c>
      <c r="DL32" s="71">
        <v>147.1876</v>
      </c>
      <c r="DM32" s="71">
        <v>149.4645</v>
      </c>
      <c r="DN32" s="71">
        <v>151.638</v>
      </c>
      <c r="DO32" s="71">
        <v>153.4664</v>
      </c>
      <c r="DP32" s="71">
        <v>157.3055</v>
      </c>
      <c r="DQ32" s="71">
        <v>158.6335</v>
      </c>
      <c r="DR32" s="71">
        <v>159.7523</v>
      </c>
      <c r="DS32" s="71">
        <v>158.236</v>
      </c>
      <c r="DT32" s="71">
        <v>-21.4645</v>
      </c>
      <c r="DU32" s="71">
        <v>-50.74191</v>
      </c>
      <c r="DV32" s="71">
        <v>-22.89613</v>
      </c>
      <c r="DW32" s="71">
        <v>-12.48166</v>
      </c>
      <c r="DX32" s="71">
        <v>-11.84517</v>
      </c>
      <c r="DY32" s="71">
        <v>-8.608175</v>
      </c>
      <c r="DZ32" s="71">
        <v>-8.721589</v>
      </c>
      <c r="EA32" s="71">
        <v>-8.255545</v>
      </c>
      <c r="EB32" s="71">
        <v>-8.412853</v>
      </c>
      <c r="EC32" s="71">
        <v>-8.673269</v>
      </c>
      <c r="ED32" s="71">
        <v>-9.280535</v>
      </c>
      <c r="EE32" s="71">
        <v>-10.69462</v>
      </c>
      <c r="EF32" s="71">
        <v>-13.21759</v>
      </c>
      <c r="EG32" s="71">
        <v>-25.06695</v>
      </c>
      <c r="EH32" s="71">
        <v>-33.22692</v>
      </c>
      <c r="EI32" s="71">
        <v>-2.542621</v>
      </c>
      <c r="EJ32" s="71">
        <v>158.4752</v>
      </c>
      <c r="EK32" s="71">
        <v>160.9267</v>
      </c>
      <c r="EL32" s="71">
        <v>163.2669</v>
      </c>
      <c r="EM32" s="71">
        <v>165.2356</v>
      </c>
      <c r="EN32" s="71">
        <v>169.369</v>
      </c>
      <c r="EO32" s="71">
        <v>170.7989</v>
      </c>
      <c r="EP32" s="71">
        <v>172.0035</v>
      </c>
      <c r="EQ32" s="71">
        <v>170.3709</v>
      </c>
      <c r="ER32" s="71">
        <v>-2.823251</v>
      </c>
      <c r="ES32" s="71">
        <v>-41.2304</v>
      </c>
      <c r="ET32" s="71">
        <v>-18.60428</v>
      </c>
      <c r="EU32" s="71">
        <v>-10.14199</v>
      </c>
      <c r="EV32" s="71">
        <v>-9.624807</v>
      </c>
      <c r="EW32" s="71">
        <v>-5.768066</v>
      </c>
      <c r="EX32" s="71">
        <v>-5.844061</v>
      </c>
      <c r="EY32" s="71">
        <v>-5.531779</v>
      </c>
      <c r="EZ32" s="71">
        <v>-5.637187</v>
      </c>
      <c r="FA32" s="71">
        <v>-5.811684</v>
      </c>
      <c r="FB32" s="71">
        <v>-6.218594</v>
      </c>
      <c r="FC32" s="71">
        <v>-7.166124</v>
      </c>
      <c r="FD32" s="71">
        <v>-8.856689</v>
      </c>
      <c r="FE32" s="71">
        <v>-16.79657</v>
      </c>
      <c r="FF32" s="71">
        <v>-22.26431</v>
      </c>
      <c r="FG32" s="71">
        <v>21.26939</v>
      </c>
      <c r="FH32" s="71">
        <v>174.5691</v>
      </c>
      <c r="FI32" s="71">
        <v>177.2696</v>
      </c>
      <c r="FJ32" s="71">
        <v>179.8474</v>
      </c>
      <c r="FK32" s="71">
        <v>182.016</v>
      </c>
      <c r="FL32" s="71">
        <v>186.5692</v>
      </c>
      <c r="FM32" s="71">
        <v>188.1443</v>
      </c>
      <c r="FN32" s="71">
        <v>189.4713</v>
      </c>
      <c r="FO32" s="71">
        <v>187.6729</v>
      </c>
      <c r="FP32" s="71">
        <v>23.6169</v>
      </c>
      <c r="FQ32" s="71">
        <v>-27.62719</v>
      </c>
      <c r="FR32" s="71">
        <v>-12.46614</v>
      </c>
      <c r="FS32" s="71">
        <v>-6.795825</v>
      </c>
      <c r="FT32" s="71">
        <v>-6.44928</v>
      </c>
      <c r="FU32" s="71">
        <v>78.94444</v>
      </c>
      <c r="FV32" s="71">
        <v>73.81111</v>
      </c>
      <c r="FW32" s="71">
        <v>71.31111</v>
      </c>
      <c r="FX32" s="71">
        <v>70.54111</v>
      </c>
      <c r="FY32" s="71">
        <v>68.64222</v>
      </c>
      <c r="FZ32" s="71">
        <v>67.45111</v>
      </c>
      <c r="GA32" s="71">
        <v>68.86777</v>
      </c>
      <c r="GB32" s="71">
        <v>72.67778</v>
      </c>
      <c r="GC32" s="71">
        <v>79.38889</v>
      </c>
      <c r="GD32" s="71">
        <v>87.07777</v>
      </c>
      <c r="GE32" s="71">
        <v>93.75556</v>
      </c>
      <c r="GF32" s="71">
        <v>95.97778</v>
      </c>
      <c r="GG32" s="71">
        <v>97.1</v>
      </c>
      <c r="GH32" s="71">
        <v>97.83333</v>
      </c>
      <c r="GI32" s="71">
        <v>98.3</v>
      </c>
      <c r="GJ32" s="71">
        <v>98.34444</v>
      </c>
      <c r="GK32" s="71">
        <v>98.12222</v>
      </c>
      <c r="GL32" s="71">
        <v>97.42223</v>
      </c>
      <c r="GM32" s="71">
        <v>95.21111</v>
      </c>
      <c r="GN32" s="71">
        <v>91.01112</v>
      </c>
      <c r="GO32" s="71">
        <v>86.76666</v>
      </c>
      <c r="GP32" s="71">
        <v>82.31111</v>
      </c>
      <c r="GQ32" s="71">
        <v>78.44444</v>
      </c>
      <c r="GR32" s="71">
        <v>76.32222</v>
      </c>
    </row>
    <row r="33" spans="1:200" ht="12.75">
      <c r="A33" s="69" t="s">
        <v>245</v>
      </c>
      <c r="B33" s="69" t="s">
        <v>33</v>
      </c>
      <c r="C33" s="69">
        <v>2010</v>
      </c>
      <c r="D33" s="69" t="s">
        <v>6</v>
      </c>
      <c r="E33" s="69" t="s">
        <v>239</v>
      </c>
      <c r="F33" s="71">
        <v>10</v>
      </c>
      <c r="G33" s="71">
        <v>10</v>
      </c>
      <c r="H33" s="71">
        <v>10</v>
      </c>
      <c r="I33" s="71">
        <v>511.4846</v>
      </c>
      <c r="J33" s="71">
        <v>518.2581</v>
      </c>
      <c r="K33" s="71">
        <v>493.2564</v>
      </c>
      <c r="L33" s="71">
        <v>502.3977</v>
      </c>
      <c r="M33" s="71">
        <v>513.1199</v>
      </c>
      <c r="N33" s="71">
        <v>540.2662</v>
      </c>
      <c r="O33" s="71">
        <v>584.1981</v>
      </c>
      <c r="P33" s="71">
        <v>703.287</v>
      </c>
      <c r="Q33" s="71">
        <v>1341.87</v>
      </c>
      <c r="R33" s="71">
        <v>1785.606</v>
      </c>
      <c r="S33" s="71">
        <v>2166.03</v>
      </c>
      <c r="T33" s="71">
        <v>2334.67</v>
      </c>
      <c r="U33" s="71">
        <v>2442.728</v>
      </c>
      <c r="V33" s="71">
        <v>2518.963</v>
      </c>
      <c r="W33" s="71">
        <v>2561.943</v>
      </c>
      <c r="X33" s="71">
        <v>2589.977</v>
      </c>
      <c r="Y33" s="71">
        <v>2564.219</v>
      </c>
      <c r="Z33" s="71">
        <v>2543.589</v>
      </c>
      <c r="AA33" s="71">
        <v>2526.083</v>
      </c>
      <c r="AB33" s="71">
        <v>2531.897</v>
      </c>
      <c r="AC33" s="71">
        <v>2356.519</v>
      </c>
      <c r="AD33" s="71">
        <v>1077.404</v>
      </c>
      <c r="AE33" s="71">
        <v>601.2012</v>
      </c>
      <c r="AF33" s="71">
        <v>569.8711</v>
      </c>
      <c r="AG33" s="71">
        <v>522.3313</v>
      </c>
      <c r="AH33" s="71">
        <v>529.2484</v>
      </c>
      <c r="AI33" s="71">
        <v>503.7165</v>
      </c>
      <c r="AJ33" s="71">
        <v>513.0516</v>
      </c>
      <c r="AK33" s="71">
        <v>524.0012</v>
      </c>
      <c r="AL33" s="71">
        <v>551.7231</v>
      </c>
      <c r="AM33" s="71">
        <v>596.5868</v>
      </c>
      <c r="AN33" s="71">
        <v>718.201</v>
      </c>
      <c r="AO33" s="71">
        <v>1370.326</v>
      </c>
      <c r="AP33" s="71">
        <v>1823.472</v>
      </c>
      <c r="AQ33" s="71">
        <v>2184.379</v>
      </c>
      <c r="AR33" s="71">
        <v>2187.708</v>
      </c>
      <c r="AS33" s="71">
        <v>2288.963</v>
      </c>
      <c r="AT33" s="71">
        <v>2360.399</v>
      </c>
      <c r="AU33" s="71">
        <v>2400.674</v>
      </c>
      <c r="AV33" s="71">
        <v>2426.943</v>
      </c>
      <c r="AW33" s="71">
        <v>2402.807</v>
      </c>
      <c r="AX33" s="71">
        <v>2383.475</v>
      </c>
      <c r="AY33" s="71">
        <v>2367.072</v>
      </c>
      <c r="AZ33" s="71">
        <v>2553.345</v>
      </c>
      <c r="BA33" s="71">
        <v>2406.491</v>
      </c>
      <c r="BB33" s="71">
        <v>1100.251</v>
      </c>
      <c r="BC33" s="71">
        <v>613.9504</v>
      </c>
      <c r="BD33" s="71">
        <v>581.9559</v>
      </c>
      <c r="BE33" s="71">
        <v>-15.88292</v>
      </c>
      <c r="BF33" s="71">
        <v>-16.09325</v>
      </c>
      <c r="BG33" s="71">
        <v>-15.31689</v>
      </c>
      <c r="BH33" s="71">
        <v>-15.60075</v>
      </c>
      <c r="BI33" s="71">
        <v>-15.9337</v>
      </c>
      <c r="BJ33" s="71">
        <v>-16.77666</v>
      </c>
      <c r="BK33" s="71">
        <v>-18.14086</v>
      </c>
      <c r="BL33" s="71">
        <v>-21.83888</v>
      </c>
      <c r="BM33" s="71">
        <v>-41.66853</v>
      </c>
      <c r="BN33" s="71">
        <v>-55.44767</v>
      </c>
      <c r="BO33" s="71">
        <v>-58.29639</v>
      </c>
      <c r="BP33" s="71">
        <v>118.922</v>
      </c>
      <c r="BQ33" s="71">
        <v>124.4262</v>
      </c>
      <c r="BR33" s="71">
        <v>128.3094</v>
      </c>
      <c r="BS33" s="71">
        <v>130.4987</v>
      </c>
      <c r="BT33" s="71">
        <v>131.9267</v>
      </c>
      <c r="BU33" s="71">
        <v>130.6146</v>
      </c>
      <c r="BV33" s="71">
        <v>129.5638</v>
      </c>
      <c r="BW33" s="71">
        <v>128.6721</v>
      </c>
      <c r="BX33" s="71">
        <v>-68.14331</v>
      </c>
      <c r="BY33" s="71">
        <v>-73.17599</v>
      </c>
      <c r="BZ33" s="71">
        <v>-33.45617</v>
      </c>
      <c r="CA33" s="71">
        <v>-18.66885</v>
      </c>
      <c r="CB33" s="71">
        <v>-17.69597</v>
      </c>
      <c r="CC33" s="71">
        <v>-12.89576</v>
      </c>
      <c r="CD33" s="71">
        <v>-13.06653</v>
      </c>
      <c r="CE33" s="71">
        <v>-12.43618</v>
      </c>
      <c r="CF33" s="71">
        <v>-12.66666</v>
      </c>
      <c r="CG33" s="71">
        <v>-12.93699</v>
      </c>
      <c r="CH33" s="71">
        <v>-13.62141</v>
      </c>
      <c r="CI33" s="71">
        <v>-14.72904</v>
      </c>
      <c r="CJ33" s="71">
        <v>-17.73156</v>
      </c>
      <c r="CK33" s="71">
        <v>-33.83177</v>
      </c>
      <c r="CL33" s="71">
        <v>-45.01942</v>
      </c>
      <c r="CM33" s="71">
        <v>-34.52039</v>
      </c>
      <c r="CN33" s="71">
        <v>135.5748</v>
      </c>
      <c r="CO33" s="71">
        <v>141.8497</v>
      </c>
      <c r="CP33" s="71">
        <v>146.2767</v>
      </c>
      <c r="CQ33" s="71">
        <v>148.7726</v>
      </c>
      <c r="CR33" s="71">
        <v>150.4005</v>
      </c>
      <c r="CS33" s="71">
        <v>148.9047</v>
      </c>
      <c r="CT33" s="71">
        <v>147.7068</v>
      </c>
      <c r="CU33" s="71">
        <v>146.6902</v>
      </c>
      <c r="CV33" s="71">
        <v>-40.35129</v>
      </c>
      <c r="CW33" s="71">
        <v>-59.41351</v>
      </c>
      <c r="CX33" s="71">
        <v>-27.16394</v>
      </c>
      <c r="CY33" s="71">
        <v>-15.15773</v>
      </c>
      <c r="CZ33" s="71">
        <v>-14.36782</v>
      </c>
      <c r="DA33" s="71">
        <v>-10.84662</v>
      </c>
      <c r="DB33" s="71">
        <v>-10.99026</v>
      </c>
      <c r="DC33" s="71">
        <v>-10.46007</v>
      </c>
      <c r="DD33" s="71">
        <v>-10.65392</v>
      </c>
      <c r="DE33" s="71">
        <v>-10.8813</v>
      </c>
      <c r="DF33" s="71">
        <v>-11.45697</v>
      </c>
      <c r="DG33" s="71">
        <v>-12.38859</v>
      </c>
      <c r="DH33" s="71">
        <v>-14.91401</v>
      </c>
      <c r="DI33" s="71">
        <v>-28.4559</v>
      </c>
      <c r="DJ33" s="71">
        <v>-37.86583</v>
      </c>
      <c r="DK33" s="71">
        <v>-18.34895</v>
      </c>
      <c r="DL33" s="71">
        <v>146.9625</v>
      </c>
      <c r="DM33" s="71">
        <v>153.7645</v>
      </c>
      <c r="DN33" s="71">
        <v>158.5634</v>
      </c>
      <c r="DO33" s="71">
        <v>161.2689</v>
      </c>
      <c r="DP33" s="71">
        <v>163.0335</v>
      </c>
      <c r="DQ33" s="71">
        <v>161.4121</v>
      </c>
      <c r="DR33" s="71">
        <v>160.1135</v>
      </c>
      <c r="DS33" s="71">
        <v>159.0116</v>
      </c>
      <c r="DT33" s="71">
        <v>-21.4483</v>
      </c>
      <c r="DU33" s="71">
        <v>-49.97269</v>
      </c>
      <c r="DV33" s="71">
        <v>-22.84758</v>
      </c>
      <c r="DW33" s="71">
        <v>-12.74916</v>
      </c>
      <c r="DX33" s="71">
        <v>-12.08477</v>
      </c>
      <c r="DY33" s="71">
        <v>-8.813433</v>
      </c>
      <c r="DZ33" s="71">
        <v>-8.930148</v>
      </c>
      <c r="EA33" s="71">
        <v>-8.499341</v>
      </c>
      <c r="EB33" s="71">
        <v>-8.656856</v>
      </c>
      <c r="EC33" s="71">
        <v>-8.84161</v>
      </c>
      <c r="ED33" s="71">
        <v>-9.30937</v>
      </c>
      <c r="EE33" s="71">
        <v>-10.06637</v>
      </c>
      <c r="EF33" s="71">
        <v>-12.1184</v>
      </c>
      <c r="EG33" s="71">
        <v>-23.12187</v>
      </c>
      <c r="EH33" s="71">
        <v>-30.76792</v>
      </c>
      <c r="EI33" s="71">
        <v>-2.41346</v>
      </c>
      <c r="EJ33" s="71">
        <v>158.2329</v>
      </c>
      <c r="EK33" s="71">
        <v>165.5565</v>
      </c>
      <c r="EL33" s="71">
        <v>170.7234</v>
      </c>
      <c r="EM33" s="71">
        <v>173.6364</v>
      </c>
      <c r="EN33" s="71">
        <v>175.5364</v>
      </c>
      <c r="EO33" s="71">
        <v>173.7906</v>
      </c>
      <c r="EP33" s="71">
        <v>172.3924</v>
      </c>
      <c r="EQ33" s="71">
        <v>171.206</v>
      </c>
      <c r="ER33" s="71">
        <v>-2.82112</v>
      </c>
      <c r="ES33" s="71">
        <v>-40.60536</v>
      </c>
      <c r="ET33" s="71">
        <v>-18.56483</v>
      </c>
      <c r="EU33" s="71">
        <v>-10.35935</v>
      </c>
      <c r="EV33" s="71">
        <v>-9.819495</v>
      </c>
      <c r="EW33" s="71">
        <v>-5.905603</v>
      </c>
      <c r="EX33" s="71">
        <v>-5.98381</v>
      </c>
      <c r="EY33" s="71">
        <v>-5.69514</v>
      </c>
      <c r="EZ33" s="71">
        <v>-5.800685</v>
      </c>
      <c r="FA33" s="71">
        <v>-5.924483</v>
      </c>
      <c r="FB33" s="71">
        <v>-6.237915</v>
      </c>
      <c r="FC33" s="71">
        <v>-6.745153</v>
      </c>
      <c r="FD33" s="71">
        <v>-8.120154</v>
      </c>
      <c r="FE33" s="71">
        <v>-15.49323</v>
      </c>
      <c r="FF33" s="71">
        <v>-20.61661</v>
      </c>
      <c r="FG33" s="71">
        <v>20.18894</v>
      </c>
      <c r="FH33" s="71">
        <v>174.3022</v>
      </c>
      <c r="FI33" s="71">
        <v>182.3695</v>
      </c>
      <c r="FJ33" s="71">
        <v>188.0611</v>
      </c>
      <c r="FK33" s="71">
        <v>191.27</v>
      </c>
      <c r="FL33" s="71">
        <v>193.3629</v>
      </c>
      <c r="FM33" s="71">
        <v>191.4398</v>
      </c>
      <c r="FN33" s="71">
        <v>189.8997</v>
      </c>
      <c r="FO33" s="71">
        <v>188.5927</v>
      </c>
      <c r="FP33" s="71">
        <v>23.59908</v>
      </c>
      <c r="FQ33" s="71">
        <v>-27.20837</v>
      </c>
      <c r="FR33" s="71">
        <v>-12.4397</v>
      </c>
      <c r="FS33" s="71">
        <v>-6.941471</v>
      </c>
      <c r="FT33" s="71">
        <v>-6.579733</v>
      </c>
      <c r="FU33" s="71">
        <v>75.67777</v>
      </c>
      <c r="FV33" s="71">
        <v>72.72222</v>
      </c>
      <c r="FW33" s="71">
        <v>70.91112</v>
      </c>
      <c r="FX33" s="71">
        <v>69.01334</v>
      </c>
      <c r="FY33" s="71">
        <v>65.92333</v>
      </c>
      <c r="FZ33" s="71">
        <v>65.00777</v>
      </c>
      <c r="GA33" s="71">
        <v>63.49556</v>
      </c>
      <c r="GB33" s="71">
        <v>67.59111</v>
      </c>
      <c r="GC33" s="71">
        <v>74.65556</v>
      </c>
      <c r="GD33" s="71">
        <v>81.77778</v>
      </c>
      <c r="GE33" s="71">
        <v>88.67778</v>
      </c>
      <c r="GF33" s="71">
        <v>95.2</v>
      </c>
      <c r="GG33" s="71">
        <v>99.63333</v>
      </c>
      <c r="GH33" s="71">
        <v>102.0778</v>
      </c>
      <c r="GI33" s="71">
        <v>102.9444</v>
      </c>
      <c r="GJ33" s="71">
        <v>101.4445</v>
      </c>
      <c r="GK33" s="71">
        <v>99.22222</v>
      </c>
      <c r="GL33" s="71">
        <v>97</v>
      </c>
      <c r="GM33" s="71">
        <v>94.97778</v>
      </c>
      <c r="GN33" s="71">
        <v>90.31111</v>
      </c>
      <c r="GO33" s="71">
        <v>84.87778</v>
      </c>
      <c r="GP33" s="71">
        <v>80.43333</v>
      </c>
      <c r="GQ33" s="71">
        <v>76.54444</v>
      </c>
      <c r="GR33" s="71">
        <v>74.37778</v>
      </c>
    </row>
    <row r="34" spans="1:200" ht="12.75">
      <c r="A34" s="69" t="s">
        <v>245</v>
      </c>
      <c r="B34" s="69" t="s">
        <v>34</v>
      </c>
      <c r="C34" s="69">
        <v>2010</v>
      </c>
      <c r="D34" s="69" t="s">
        <v>6</v>
      </c>
      <c r="E34" s="69" t="s">
        <v>239</v>
      </c>
      <c r="F34" s="71">
        <v>10</v>
      </c>
      <c r="G34" s="71">
        <v>10</v>
      </c>
      <c r="H34" s="71">
        <v>10</v>
      </c>
      <c r="I34" s="71">
        <v>434.3254</v>
      </c>
      <c r="J34" s="71">
        <v>440.6817</v>
      </c>
      <c r="K34" s="71">
        <v>417.3321</v>
      </c>
      <c r="L34" s="71">
        <v>421.3607</v>
      </c>
      <c r="M34" s="71">
        <v>430.29</v>
      </c>
      <c r="N34" s="71">
        <v>439.894</v>
      </c>
      <c r="O34" s="71">
        <v>474.3948</v>
      </c>
      <c r="P34" s="71">
        <v>531.9103</v>
      </c>
      <c r="Q34" s="71">
        <v>1088.073</v>
      </c>
      <c r="R34" s="71">
        <v>1561.147</v>
      </c>
      <c r="S34" s="71">
        <v>2005.019</v>
      </c>
      <c r="T34" s="71">
        <v>2238.591</v>
      </c>
      <c r="U34" s="71">
        <v>2350.797</v>
      </c>
      <c r="V34" s="71">
        <v>2402.994</v>
      </c>
      <c r="W34" s="71">
        <v>2459.375</v>
      </c>
      <c r="X34" s="71">
        <v>2503.538</v>
      </c>
      <c r="Y34" s="71">
        <v>2519.078</v>
      </c>
      <c r="Z34" s="71">
        <v>2479.994</v>
      </c>
      <c r="AA34" s="71">
        <v>2401.411</v>
      </c>
      <c r="AB34" s="71">
        <v>2421.084</v>
      </c>
      <c r="AC34" s="71">
        <v>2317.204</v>
      </c>
      <c r="AD34" s="71">
        <v>1021.382</v>
      </c>
      <c r="AE34" s="71">
        <v>526.8513</v>
      </c>
      <c r="AF34" s="71">
        <v>498.1886</v>
      </c>
      <c r="AG34" s="71">
        <v>443.5357</v>
      </c>
      <c r="AH34" s="71">
        <v>450.0269</v>
      </c>
      <c r="AI34" s="71">
        <v>426.1821</v>
      </c>
      <c r="AJ34" s="71">
        <v>430.2961</v>
      </c>
      <c r="AK34" s="71">
        <v>439.4148</v>
      </c>
      <c r="AL34" s="71">
        <v>449.2224</v>
      </c>
      <c r="AM34" s="71">
        <v>484.4549</v>
      </c>
      <c r="AN34" s="71">
        <v>543.1901</v>
      </c>
      <c r="AO34" s="71">
        <v>1111.146</v>
      </c>
      <c r="AP34" s="71">
        <v>1594.253</v>
      </c>
      <c r="AQ34" s="71">
        <v>2022.004</v>
      </c>
      <c r="AR34" s="71">
        <v>2097.677</v>
      </c>
      <c r="AS34" s="71">
        <v>2202.82</v>
      </c>
      <c r="AT34" s="71">
        <v>2251.731</v>
      </c>
      <c r="AU34" s="71">
        <v>2304.563</v>
      </c>
      <c r="AV34" s="71">
        <v>2345.946</v>
      </c>
      <c r="AW34" s="71">
        <v>2360.508</v>
      </c>
      <c r="AX34" s="71">
        <v>2323.884</v>
      </c>
      <c r="AY34" s="71">
        <v>2250.247</v>
      </c>
      <c r="AZ34" s="71">
        <v>2441.593</v>
      </c>
      <c r="BA34" s="71">
        <v>2366.343</v>
      </c>
      <c r="BB34" s="71">
        <v>1043.041</v>
      </c>
      <c r="BC34" s="71">
        <v>538.0237</v>
      </c>
      <c r="BD34" s="71">
        <v>508.7532</v>
      </c>
      <c r="BE34" s="71">
        <v>-13.48692</v>
      </c>
      <c r="BF34" s="71">
        <v>-13.6843</v>
      </c>
      <c r="BG34" s="71">
        <v>-12.95924</v>
      </c>
      <c r="BH34" s="71">
        <v>-13.08434</v>
      </c>
      <c r="BI34" s="71">
        <v>-13.36162</v>
      </c>
      <c r="BJ34" s="71">
        <v>-13.65984</v>
      </c>
      <c r="BK34" s="71">
        <v>-14.73118</v>
      </c>
      <c r="BL34" s="71">
        <v>-16.51719</v>
      </c>
      <c r="BM34" s="71">
        <v>-33.78747</v>
      </c>
      <c r="BN34" s="71">
        <v>-48.47766</v>
      </c>
      <c r="BO34" s="71">
        <v>-53.96296</v>
      </c>
      <c r="BP34" s="71">
        <v>114.028</v>
      </c>
      <c r="BQ34" s="71">
        <v>119.7435</v>
      </c>
      <c r="BR34" s="71">
        <v>122.4023</v>
      </c>
      <c r="BS34" s="71">
        <v>125.2742</v>
      </c>
      <c r="BT34" s="71">
        <v>127.5237</v>
      </c>
      <c r="BU34" s="71">
        <v>128.3153</v>
      </c>
      <c r="BV34" s="71">
        <v>126.3244</v>
      </c>
      <c r="BW34" s="71">
        <v>122.3216</v>
      </c>
      <c r="BX34" s="71">
        <v>-65.1609</v>
      </c>
      <c r="BY34" s="71">
        <v>-71.95518</v>
      </c>
      <c r="BZ34" s="71">
        <v>-31.71654</v>
      </c>
      <c r="CA34" s="71">
        <v>-16.36009</v>
      </c>
      <c r="CB34" s="71">
        <v>-15.47004</v>
      </c>
      <c r="CC34" s="71">
        <v>-10.95039</v>
      </c>
      <c r="CD34" s="71">
        <v>-11.11065</v>
      </c>
      <c r="CE34" s="71">
        <v>-10.52195</v>
      </c>
      <c r="CF34" s="71">
        <v>-10.62352</v>
      </c>
      <c r="CG34" s="71">
        <v>-10.84865</v>
      </c>
      <c r="CH34" s="71">
        <v>-11.09079</v>
      </c>
      <c r="CI34" s="71">
        <v>-11.96064</v>
      </c>
      <c r="CJ34" s="71">
        <v>-13.41074</v>
      </c>
      <c r="CK34" s="71">
        <v>-27.43293</v>
      </c>
      <c r="CL34" s="71">
        <v>-39.36028</v>
      </c>
      <c r="CM34" s="71">
        <v>-31.95434</v>
      </c>
      <c r="CN34" s="71">
        <v>129.9955</v>
      </c>
      <c r="CO34" s="71">
        <v>136.5113</v>
      </c>
      <c r="CP34" s="71">
        <v>139.5424</v>
      </c>
      <c r="CQ34" s="71">
        <v>142.8164</v>
      </c>
      <c r="CR34" s="71">
        <v>145.381</v>
      </c>
      <c r="CS34" s="71">
        <v>146.2834</v>
      </c>
      <c r="CT34" s="71">
        <v>144.0138</v>
      </c>
      <c r="CU34" s="71">
        <v>139.4505</v>
      </c>
      <c r="CV34" s="71">
        <v>-38.58524</v>
      </c>
      <c r="CW34" s="71">
        <v>-58.4223</v>
      </c>
      <c r="CX34" s="71">
        <v>-25.75149</v>
      </c>
      <c r="CY34" s="71">
        <v>-13.28319</v>
      </c>
      <c r="CZ34" s="71">
        <v>-12.56053</v>
      </c>
      <c r="DA34" s="71">
        <v>-9.210369</v>
      </c>
      <c r="DB34" s="71">
        <v>-9.345161</v>
      </c>
      <c r="DC34" s="71">
        <v>-8.850006</v>
      </c>
      <c r="DD34" s="71">
        <v>-8.935437</v>
      </c>
      <c r="DE34" s="71">
        <v>-9.124795</v>
      </c>
      <c r="DF34" s="71">
        <v>-9.328458</v>
      </c>
      <c r="DG34" s="71">
        <v>-10.06009</v>
      </c>
      <c r="DH34" s="71">
        <v>-11.27977</v>
      </c>
      <c r="DI34" s="71">
        <v>-23.07383</v>
      </c>
      <c r="DJ34" s="71">
        <v>-33.10593</v>
      </c>
      <c r="DK34" s="71">
        <v>-16.98499</v>
      </c>
      <c r="DL34" s="71">
        <v>140.9145</v>
      </c>
      <c r="DM34" s="71">
        <v>147.9777</v>
      </c>
      <c r="DN34" s="71">
        <v>151.2634</v>
      </c>
      <c r="DO34" s="71">
        <v>154.8124</v>
      </c>
      <c r="DP34" s="71">
        <v>157.5924</v>
      </c>
      <c r="DQ34" s="71">
        <v>158.5706</v>
      </c>
      <c r="DR34" s="71">
        <v>156.1104</v>
      </c>
      <c r="DS34" s="71">
        <v>151.1637</v>
      </c>
      <c r="DT34" s="71">
        <v>-20.50958</v>
      </c>
      <c r="DU34" s="71">
        <v>-49.13898</v>
      </c>
      <c r="DV34" s="71">
        <v>-21.65957</v>
      </c>
      <c r="DW34" s="71">
        <v>-11.17249</v>
      </c>
      <c r="DX34" s="71">
        <v>-10.56466</v>
      </c>
      <c r="DY34" s="71">
        <v>-7.483895</v>
      </c>
      <c r="DZ34" s="71">
        <v>-7.593422</v>
      </c>
      <c r="EA34" s="71">
        <v>-7.191083</v>
      </c>
      <c r="EB34" s="71">
        <v>-7.260499</v>
      </c>
      <c r="EC34" s="71">
        <v>-7.414362</v>
      </c>
      <c r="ED34" s="71">
        <v>-7.579849</v>
      </c>
      <c r="EE34" s="71">
        <v>-8.174335</v>
      </c>
      <c r="EF34" s="71">
        <v>-9.16539</v>
      </c>
      <c r="EG34" s="71">
        <v>-18.74867</v>
      </c>
      <c r="EH34" s="71">
        <v>-26.90026</v>
      </c>
      <c r="EI34" s="71">
        <v>-2.234056</v>
      </c>
      <c r="EJ34" s="71">
        <v>151.7211</v>
      </c>
      <c r="EK34" s="71">
        <v>159.3259</v>
      </c>
      <c r="EL34" s="71">
        <v>162.8636</v>
      </c>
      <c r="EM34" s="71">
        <v>166.6848</v>
      </c>
      <c r="EN34" s="71">
        <v>169.678</v>
      </c>
      <c r="EO34" s="71">
        <v>170.7312</v>
      </c>
      <c r="EP34" s="71">
        <v>168.0823</v>
      </c>
      <c r="EQ34" s="71">
        <v>162.7563</v>
      </c>
      <c r="ER34" s="71">
        <v>-2.697649</v>
      </c>
      <c r="ES34" s="71">
        <v>-39.92794</v>
      </c>
      <c r="ET34" s="71">
        <v>-17.59951</v>
      </c>
      <c r="EU34" s="71">
        <v>-9.078216</v>
      </c>
      <c r="EV34" s="71">
        <v>-8.584328</v>
      </c>
      <c r="EW34" s="71">
        <v>-5.014722</v>
      </c>
      <c r="EX34" s="71">
        <v>-5.088112</v>
      </c>
      <c r="EY34" s="71">
        <v>-4.818517</v>
      </c>
      <c r="EZ34" s="71">
        <v>-4.865031</v>
      </c>
      <c r="FA34" s="71">
        <v>-4.96813</v>
      </c>
      <c r="FB34" s="71">
        <v>-5.079017</v>
      </c>
      <c r="FC34" s="71">
        <v>-5.477364</v>
      </c>
      <c r="FD34" s="71">
        <v>-6.141438</v>
      </c>
      <c r="FE34" s="71">
        <v>-12.56289</v>
      </c>
      <c r="FF34" s="71">
        <v>-18.02501</v>
      </c>
      <c r="FG34" s="71">
        <v>18.6882</v>
      </c>
      <c r="FH34" s="71">
        <v>167.1291</v>
      </c>
      <c r="FI34" s="71">
        <v>175.5062</v>
      </c>
      <c r="FJ34" s="71">
        <v>179.4031</v>
      </c>
      <c r="FK34" s="71">
        <v>183.6124</v>
      </c>
      <c r="FL34" s="71">
        <v>186.9095</v>
      </c>
      <c r="FM34" s="71">
        <v>188.0697</v>
      </c>
      <c r="FN34" s="71">
        <v>185.1518</v>
      </c>
      <c r="FO34" s="71">
        <v>179.2849</v>
      </c>
      <c r="FP34" s="71">
        <v>22.56622</v>
      </c>
      <c r="FQ34" s="71">
        <v>-26.75445</v>
      </c>
      <c r="FR34" s="71">
        <v>-11.79287</v>
      </c>
      <c r="FS34" s="71">
        <v>-6.083026</v>
      </c>
      <c r="FT34" s="71">
        <v>-5.752087</v>
      </c>
      <c r="FU34" s="71">
        <v>65.94667</v>
      </c>
      <c r="FV34" s="71">
        <v>64.07222</v>
      </c>
      <c r="FW34" s="71">
        <v>62.92</v>
      </c>
      <c r="FX34" s="71">
        <v>61.84889</v>
      </c>
      <c r="FY34" s="71">
        <v>60.12667</v>
      </c>
      <c r="FZ34" s="71">
        <v>59.52555</v>
      </c>
      <c r="GA34" s="71">
        <v>59.35889</v>
      </c>
      <c r="GB34" s="71">
        <v>61.22556</v>
      </c>
      <c r="GC34" s="71">
        <v>68.00444</v>
      </c>
      <c r="GD34" s="71">
        <v>76.77778</v>
      </c>
      <c r="GE34" s="71">
        <v>85.27778</v>
      </c>
      <c r="GF34" s="71">
        <v>94.2</v>
      </c>
      <c r="GG34" s="71">
        <v>98.76666</v>
      </c>
      <c r="GH34" s="71">
        <v>100.1667</v>
      </c>
      <c r="GI34" s="71">
        <v>101.6111</v>
      </c>
      <c r="GJ34" s="71">
        <v>100.8</v>
      </c>
      <c r="GK34" s="71">
        <v>100.2333</v>
      </c>
      <c r="GL34" s="71">
        <v>97.3</v>
      </c>
      <c r="GM34" s="71">
        <v>93.03333</v>
      </c>
      <c r="GN34" s="71">
        <v>89.05556</v>
      </c>
      <c r="GO34" s="71">
        <v>86.12222</v>
      </c>
      <c r="GP34" s="71">
        <v>82.32222</v>
      </c>
      <c r="GQ34" s="71">
        <v>80.31111</v>
      </c>
      <c r="GR34" s="71">
        <v>77.27778</v>
      </c>
    </row>
    <row r="35" spans="1:200" ht="12.75">
      <c r="A35" s="69" t="s">
        <v>245</v>
      </c>
      <c r="B35" s="69" t="s">
        <v>35</v>
      </c>
      <c r="C35" s="69">
        <v>2010</v>
      </c>
      <c r="D35" s="69" t="s">
        <v>6</v>
      </c>
      <c r="E35" s="69" t="s">
        <v>239</v>
      </c>
      <c r="F35" s="71">
        <v>10</v>
      </c>
      <c r="G35" s="71">
        <v>10</v>
      </c>
      <c r="H35" s="71">
        <v>10</v>
      </c>
      <c r="I35" s="71">
        <v>453.6573</v>
      </c>
      <c r="J35" s="71">
        <v>462.6685</v>
      </c>
      <c r="K35" s="71">
        <v>439.5999</v>
      </c>
      <c r="L35" s="71">
        <v>450.5751</v>
      </c>
      <c r="M35" s="71">
        <v>468.9917</v>
      </c>
      <c r="N35" s="71">
        <v>519.6498</v>
      </c>
      <c r="O35" s="71">
        <v>605.417</v>
      </c>
      <c r="P35" s="71">
        <v>683.1782</v>
      </c>
      <c r="Q35" s="71">
        <v>1264.695</v>
      </c>
      <c r="R35" s="71">
        <v>1588.812</v>
      </c>
      <c r="S35" s="71">
        <v>1896.882</v>
      </c>
      <c r="T35" s="71">
        <v>2010.064</v>
      </c>
      <c r="U35" s="71">
        <v>2064.933</v>
      </c>
      <c r="V35" s="71">
        <v>2100.902</v>
      </c>
      <c r="W35" s="71">
        <v>2134.393</v>
      </c>
      <c r="X35" s="71">
        <v>2208.722</v>
      </c>
      <c r="Y35" s="71">
        <v>2231.868</v>
      </c>
      <c r="Z35" s="71">
        <v>2232.247</v>
      </c>
      <c r="AA35" s="71">
        <v>2199.861</v>
      </c>
      <c r="AB35" s="71">
        <v>2166.309</v>
      </c>
      <c r="AC35" s="71">
        <v>2008.653</v>
      </c>
      <c r="AD35" s="71">
        <v>938.602</v>
      </c>
      <c r="AE35" s="71">
        <v>540.8751</v>
      </c>
      <c r="AF35" s="71">
        <v>507.8208</v>
      </c>
      <c r="AG35" s="71">
        <v>463.2776</v>
      </c>
      <c r="AH35" s="71">
        <v>472.4799</v>
      </c>
      <c r="AI35" s="71">
        <v>448.9221</v>
      </c>
      <c r="AJ35" s="71">
        <v>460.1301</v>
      </c>
      <c r="AK35" s="71">
        <v>478.9372</v>
      </c>
      <c r="AL35" s="71">
        <v>530.6696</v>
      </c>
      <c r="AM35" s="71">
        <v>618.2556</v>
      </c>
      <c r="AN35" s="71">
        <v>697.6658</v>
      </c>
      <c r="AO35" s="71">
        <v>1291.514</v>
      </c>
      <c r="AP35" s="71">
        <v>1622.505</v>
      </c>
      <c r="AQ35" s="71">
        <v>1912.951</v>
      </c>
      <c r="AR35" s="71">
        <v>1883.535</v>
      </c>
      <c r="AS35" s="71">
        <v>1934.95</v>
      </c>
      <c r="AT35" s="71">
        <v>1968.654</v>
      </c>
      <c r="AU35" s="71">
        <v>2000.037</v>
      </c>
      <c r="AV35" s="71">
        <v>2069.688</v>
      </c>
      <c r="AW35" s="71">
        <v>2091.376</v>
      </c>
      <c r="AX35" s="71">
        <v>2091.731</v>
      </c>
      <c r="AY35" s="71">
        <v>2061.385</v>
      </c>
      <c r="AZ35" s="71">
        <v>2184.66</v>
      </c>
      <c r="BA35" s="71">
        <v>2051.249</v>
      </c>
      <c r="BB35" s="71">
        <v>958.5061</v>
      </c>
      <c r="BC35" s="71">
        <v>552.345</v>
      </c>
      <c r="BD35" s="71">
        <v>518.5897</v>
      </c>
      <c r="BE35" s="71">
        <v>-14.08723</v>
      </c>
      <c r="BF35" s="71">
        <v>-14.36705</v>
      </c>
      <c r="BG35" s="71">
        <v>-13.65071</v>
      </c>
      <c r="BH35" s="71">
        <v>-13.99152</v>
      </c>
      <c r="BI35" s="71">
        <v>-14.5634</v>
      </c>
      <c r="BJ35" s="71">
        <v>-16.13647</v>
      </c>
      <c r="BK35" s="71">
        <v>-18.79976</v>
      </c>
      <c r="BL35" s="71">
        <v>-21.21445</v>
      </c>
      <c r="BM35" s="71">
        <v>-39.27203</v>
      </c>
      <c r="BN35" s="71">
        <v>-49.33672</v>
      </c>
      <c r="BO35" s="71">
        <v>-51.05256</v>
      </c>
      <c r="BP35" s="71">
        <v>102.3875</v>
      </c>
      <c r="BQ35" s="71">
        <v>105.1823</v>
      </c>
      <c r="BR35" s="71">
        <v>107.0145</v>
      </c>
      <c r="BS35" s="71">
        <v>108.7204</v>
      </c>
      <c r="BT35" s="71">
        <v>112.5066</v>
      </c>
      <c r="BU35" s="71">
        <v>113.6855</v>
      </c>
      <c r="BV35" s="71">
        <v>113.7048</v>
      </c>
      <c r="BW35" s="71">
        <v>112.0552</v>
      </c>
      <c r="BX35" s="71">
        <v>-58.30389</v>
      </c>
      <c r="BY35" s="71">
        <v>-62.37386</v>
      </c>
      <c r="BZ35" s="71">
        <v>-29.14602</v>
      </c>
      <c r="CA35" s="71">
        <v>-16.79557</v>
      </c>
      <c r="CB35" s="71">
        <v>-15.76915</v>
      </c>
      <c r="CC35" s="71">
        <v>-11.43779</v>
      </c>
      <c r="CD35" s="71">
        <v>-11.66499</v>
      </c>
      <c r="CE35" s="71">
        <v>-11.08337</v>
      </c>
      <c r="CF35" s="71">
        <v>-11.36008</v>
      </c>
      <c r="CG35" s="71">
        <v>-11.82441</v>
      </c>
      <c r="CH35" s="71">
        <v>-13.10162</v>
      </c>
      <c r="CI35" s="71">
        <v>-15.26402</v>
      </c>
      <c r="CJ35" s="71">
        <v>-17.22457</v>
      </c>
      <c r="CK35" s="71">
        <v>-31.886</v>
      </c>
      <c r="CL35" s="71">
        <v>-40.05779</v>
      </c>
      <c r="CM35" s="71">
        <v>-30.23094</v>
      </c>
      <c r="CN35" s="71">
        <v>116.7249</v>
      </c>
      <c r="CO35" s="71">
        <v>119.9111</v>
      </c>
      <c r="CP35" s="71">
        <v>121.9998</v>
      </c>
      <c r="CQ35" s="71">
        <v>123.9446</v>
      </c>
      <c r="CR35" s="71">
        <v>128.261</v>
      </c>
      <c r="CS35" s="71">
        <v>129.605</v>
      </c>
      <c r="CT35" s="71">
        <v>129.627</v>
      </c>
      <c r="CU35" s="71">
        <v>127.7464</v>
      </c>
      <c r="CV35" s="71">
        <v>-34.52484</v>
      </c>
      <c r="CW35" s="71">
        <v>-50.64297</v>
      </c>
      <c r="CX35" s="71">
        <v>-23.66442</v>
      </c>
      <c r="CY35" s="71">
        <v>-13.63676</v>
      </c>
      <c r="CZ35" s="71">
        <v>-12.80338</v>
      </c>
      <c r="DA35" s="71">
        <v>-9.620325</v>
      </c>
      <c r="DB35" s="71">
        <v>-9.811418</v>
      </c>
      <c r="DC35" s="71">
        <v>-9.322221</v>
      </c>
      <c r="DD35" s="71">
        <v>-9.554964</v>
      </c>
      <c r="DE35" s="71">
        <v>-9.945508</v>
      </c>
      <c r="DF35" s="71">
        <v>-11.01977</v>
      </c>
      <c r="DG35" s="71">
        <v>-12.83856</v>
      </c>
      <c r="DH35" s="71">
        <v>-14.48758</v>
      </c>
      <c r="DI35" s="71">
        <v>-26.81931</v>
      </c>
      <c r="DJ35" s="71">
        <v>-33.69259</v>
      </c>
      <c r="DK35" s="71">
        <v>-16.06894</v>
      </c>
      <c r="DL35" s="71">
        <v>126.5293</v>
      </c>
      <c r="DM35" s="71">
        <v>129.9831</v>
      </c>
      <c r="DN35" s="71">
        <v>132.2473</v>
      </c>
      <c r="DO35" s="71">
        <v>134.3555</v>
      </c>
      <c r="DP35" s="71">
        <v>139.0344</v>
      </c>
      <c r="DQ35" s="71">
        <v>140.4913</v>
      </c>
      <c r="DR35" s="71">
        <v>140.5152</v>
      </c>
      <c r="DS35" s="71">
        <v>138.4766</v>
      </c>
      <c r="DT35" s="71">
        <v>-18.35132</v>
      </c>
      <c r="DU35" s="71">
        <v>-42.59579</v>
      </c>
      <c r="DV35" s="71">
        <v>-19.90413</v>
      </c>
      <c r="DW35" s="71">
        <v>-11.46988</v>
      </c>
      <c r="DX35" s="71">
        <v>-10.76892</v>
      </c>
      <c r="DY35" s="71">
        <v>-7.817006</v>
      </c>
      <c r="DZ35" s="71">
        <v>-7.972278</v>
      </c>
      <c r="EA35" s="71">
        <v>-7.574781</v>
      </c>
      <c r="EB35" s="71">
        <v>-7.763896</v>
      </c>
      <c r="EC35" s="71">
        <v>-8.081233</v>
      </c>
      <c r="ED35" s="71">
        <v>-8.954128</v>
      </c>
      <c r="EE35" s="71">
        <v>-10.43199</v>
      </c>
      <c r="EF35" s="71">
        <v>-11.7719</v>
      </c>
      <c r="EG35" s="71">
        <v>-21.79206</v>
      </c>
      <c r="EH35" s="71">
        <v>-27.37695</v>
      </c>
      <c r="EI35" s="71">
        <v>-2.113566</v>
      </c>
      <c r="EJ35" s="71">
        <v>136.2326</v>
      </c>
      <c r="EK35" s="71">
        <v>139.9514</v>
      </c>
      <c r="EL35" s="71">
        <v>142.3892</v>
      </c>
      <c r="EM35" s="71">
        <v>144.659</v>
      </c>
      <c r="EN35" s="71">
        <v>149.6967</v>
      </c>
      <c r="EO35" s="71">
        <v>151.2654</v>
      </c>
      <c r="EP35" s="71">
        <v>151.2911</v>
      </c>
      <c r="EQ35" s="71">
        <v>149.0962</v>
      </c>
      <c r="ER35" s="71">
        <v>-2.41377</v>
      </c>
      <c r="ES35" s="71">
        <v>-34.61126</v>
      </c>
      <c r="ET35" s="71">
        <v>-16.17313</v>
      </c>
      <c r="EU35" s="71">
        <v>-9.319862</v>
      </c>
      <c r="EV35" s="71">
        <v>-8.750301</v>
      </c>
      <c r="EW35" s="71">
        <v>-5.237928</v>
      </c>
      <c r="EX35" s="71">
        <v>-5.341971</v>
      </c>
      <c r="EY35" s="71">
        <v>-5.075622</v>
      </c>
      <c r="EZ35" s="71">
        <v>-5.202342</v>
      </c>
      <c r="FA35" s="71">
        <v>-5.414979</v>
      </c>
      <c r="FB35" s="71">
        <v>-5.999878</v>
      </c>
      <c r="FC35" s="71">
        <v>-6.990146</v>
      </c>
      <c r="FD35" s="71">
        <v>-7.887978</v>
      </c>
      <c r="FE35" s="71">
        <v>-14.60217</v>
      </c>
      <c r="FF35" s="71">
        <v>-18.34443</v>
      </c>
      <c r="FG35" s="71">
        <v>17.68029</v>
      </c>
      <c r="FH35" s="71">
        <v>150.0677</v>
      </c>
      <c r="FI35" s="71">
        <v>154.1641</v>
      </c>
      <c r="FJ35" s="71">
        <v>156.8494</v>
      </c>
      <c r="FK35" s="71">
        <v>159.3498</v>
      </c>
      <c r="FL35" s="71">
        <v>164.8991</v>
      </c>
      <c r="FM35" s="71">
        <v>166.6271</v>
      </c>
      <c r="FN35" s="71">
        <v>166.6554</v>
      </c>
      <c r="FO35" s="71">
        <v>164.2376</v>
      </c>
      <c r="FP35" s="71">
        <v>20.19154</v>
      </c>
      <c r="FQ35" s="71">
        <v>-23.19191</v>
      </c>
      <c r="FR35" s="71">
        <v>-10.8371</v>
      </c>
      <c r="FS35" s="71">
        <v>-6.244946</v>
      </c>
      <c r="FT35" s="71">
        <v>-5.8633</v>
      </c>
      <c r="FU35" s="71">
        <v>68.30111</v>
      </c>
      <c r="FV35" s="71">
        <v>68.95778</v>
      </c>
      <c r="FW35" s="71">
        <v>69.29667</v>
      </c>
      <c r="FX35" s="71">
        <v>69.07445</v>
      </c>
      <c r="FY35" s="71">
        <v>69.33334</v>
      </c>
      <c r="FZ35" s="71">
        <v>69.33112</v>
      </c>
      <c r="GA35" s="71">
        <v>68.91889</v>
      </c>
      <c r="GB35" s="71">
        <v>69.73667</v>
      </c>
      <c r="GC35" s="71">
        <v>72.89889</v>
      </c>
      <c r="GD35" s="71">
        <v>76.44778</v>
      </c>
      <c r="GE35" s="71">
        <v>79.77556</v>
      </c>
      <c r="GF35" s="71">
        <v>82.66666</v>
      </c>
      <c r="GG35" s="71">
        <v>84.2</v>
      </c>
      <c r="GH35" s="71">
        <v>85.54444</v>
      </c>
      <c r="GI35" s="71">
        <v>86.56667</v>
      </c>
      <c r="GJ35" s="71">
        <v>87.46667</v>
      </c>
      <c r="GK35" s="71">
        <v>87.7</v>
      </c>
      <c r="GL35" s="71">
        <v>86.86667</v>
      </c>
      <c r="GM35" s="71">
        <v>84.11111</v>
      </c>
      <c r="GN35" s="71">
        <v>79.03333</v>
      </c>
      <c r="GO35" s="71">
        <v>73.33556</v>
      </c>
      <c r="GP35" s="71">
        <v>68.88445</v>
      </c>
      <c r="GQ35" s="71">
        <v>65.64667</v>
      </c>
      <c r="GR35" s="71">
        <v>62.43111</v>
      </c>
    </row>
    <row r="36" spans="1:200" ht="12.75">
      <c r="A36" s="69" t="s">
        <v>245</v>
      </c>
      <c r="B36" s="69" t="s">
        <v>8</v>
      </c>
      <c r="C36" s="69">
        <v>2010</v>
      </c>
      <c r="D36" s="69" t="s">
        <v>6</v>
      </c>
      <c r="E36" s="69" t="s">
        <v>239</v>
      </c>
      <c r="F36" s="71">
        <v>10</v>
      </c>
      <c r="G36" s="71">
        <v>10</v>
      </c>
      <c r="H36" s="71">
        <v>10</v>
      </c>
      <c r="I36" s="71">
        <v>510.3996</v>
      </c>
      <c r="J36" s="71">
        <v>516.7368</v>
      </c>
      <c r="K36" s="71">
        <v>491.7844</v>
      </c>
      <c r="L36" s="71">
        <v>498.8644</v>
      </c>
      <c r="M36" s="71">
        <v>510.9046</v>
      </c>
      <c r="N36" s="71">
        <v>534.8066</v>
      </c>
      <c r="O36" s="71">
        <v>589.3071</v>
      </c>
      <c r="P36" s="71">
        <v>702.1676</v>
      </c>
      <c r="Q36" s="71">
        <v>1335.755</v>
      </c>
      <c r="R36" s="71">
        <v>1793.125</v>
      </c>
      <c r="S36" s="71">
        <v>2180.179</v>
      </c>
      <c r="T36" s="71">
        <v>2317.47</v>
      </c>
      <c r="U36" s="71">
        <v>2401.587</v>
      </c>
      <c r="V36" s="71">
        <v>2455.131</v>
      </c>
      <c r="W36" s="71">
        <v>2497.134</v>
      </c>
      <c r="X36" s="71">
        <v>2542.143</v>
      </c>
      <c r="Y36" s="71">
        <v>2547.987</v>
      </c>
      <c r="Z36" s="71">
        <v>2538.562</v>
      </c>
      <c r="AA36" s="71">
        <v>2498.269</v>
      </c>
      <c r="AB36" s="71">
        <v>2502.695</v>
      </c>
      <c r="AC36" s="71">
        <v>2356.487</v>
      </c>
      <c r="AD36" s="71">
        <v>1079.061</v>
      </c>
      <c r="AE36" s="71">
        <v>600.9826</v>
      </c>
      <c r="AF36" s="71">
        <v>569.8289</v>
      </c>
      <c r="AG36" s="71">
        <v>521.2232</v>
      </c>
      <c r="AH36" s="71">
        <v>527.6948</v>
      </c>
      <c r="AI36" s="71">
        <v>502.2133</v>
      </c>
      <c r="AJ36" s="71">
        <v>509.4434</v>
      </c>
      <c r="AK36" s="71">
        <v>521.7389</v>
      </c>
      <c r="AL36" s="71">
        <v>546.1478</v>
      </c>
      <c r="AM36" s="71">
        <v>601.8041</v>
      </c>
      <c r="AN36" s="71">
        <v>717.0579</v>
      </c>
      <c r="AO36" s="71">
        <v>1364.082</v>
      </c>
      <c r="AP36" s="71">
        <v>1831.151</v>
      </c>
      <c r="AQ36" s="71">
        <v>2198.648</v>
      </c>
      <c r="AR36" s="71">
        <v>2171.591</v>
      </c>
      <c r="AS36" s="71">
        <v>2250.413</v>
      </c>
      <c r="AT36" s="71">
        <v>2300.586</v>
      </c>
      <c r="AU36" s="71">
        <v>2339.945</v>
      </c>
      <c r="AV36" s="71">
        <v>2382.121</v>
      </c>
      <c r="AW36" s="71">
        <v>2387.597</v>
      </c>
      <c r="AX36" s="71">
        <v>2378.765</v>
      </c>
      <c r="AY36" s="71">
        <v>2341.008</v>
      </c>
      <c r="AZ36" s="71">
        <v>2523.896</v>
      </c>
      <c r="BA36" s="71">
        <v>2406.459</v>
      </c>
      <c r="BB36" s="71">
        <v>1101.944</v>
      </c>
      <c r="BC36" s="71">
        <v>613.7272</v>
      </c>
      <c r="BD36" s="71">
        <v>581.9128</v>
      </c>
      <c r="BE36" s="71">
        <v>-15.84923</v>
      </c>
      <c r="BF36" s="71">
        <v>-16.04601</v>
      </c>
      <c r="BG36" s="71">
        <v>-15.27118</v>
      </c>
      <c r="BH36" s="71">
        <v>-15.49103</v>
      </c>
      <c r="BI36" s="71">
        <v>-15.86491</v>
      </c>
      <c r="BJ36" s="71">
        <v>-16.60713</v>
      </c>
      <c r="BK36" s="71">
        <v>-18.29951</v>
      </c>
      <c r="BL36" s="71">
        <v>-21.80412</v>
      </c>
      <c r="BM36" s="71">
        <v>-41.47865</v>
      </c>
      <c r="BN36" s="71">
        <v>-55.68118</v>
      </c>
      <c r="BO36" s="71">
        <v>-58.6772</v>
      </c>
      <c r="BP36" s="71">
        <v>118.0459</v>
      </c>
      <c r="BQ36" s="71">
        <v>122.3306</v>
      </c>
      <c r="BR36" s="71">
        <v>125.058</v>
      </c>
      <c r="BS36" s="71">
        <v>127.1975</v>
      </c>
      <c r="BT36" s="71">
        <v>129.4902</v>
      </c>
      <c r="BU36" s="71">
        <v>129.7878</v>
      </c>
      <c r="BV36" s="71">
        <v>129.3078</v>
      </c>
      <c r="BW36" s="71">
        <v>127.2553</v>
      </c>
      <c r="BX36" s="71">
        <v>-67.35738</v>
      </c>
      <c r="BY36" s="71">
        <v>-73.175</v>
      </c>
      <c r="BZ36" s="71">
        <v>-33.50764</v>
      </c>
      <c r="CA36" s="71">
        <v>-18.66206</v>
      </c>
      <c r="CB36" s="71">
        <v>-17.69466</v>
      </c>
      <c r="CC36" s="71">
        <v>-12.8684</v>
      </c>
      <c r="CD36" s="71">
        <v>-13.02818</v>
      </c>
      <c r="CE36" s="71">
        <v>-12.39907</v>
      </c>
      <c r="CF36" s="71">
        <v>-12.57757</v>
      </c>
      <c r="CG36" s="71">
        <v>-12.88113</v>
      </c>
      <c r="CH36" s="71">
        <v>-13.48376</v>
      </c>
      <c r="CI36" s="71">
        <v>-14.85785</v>
      </c>
      <c r="CJ36" s="71">
        <v>-17.70333</v>
      </c>
      <c r="CK36" s="71">
        <v>-33.6776</v>
      </c>
      <c r="CL36" s="71">
        <v>-45.20901</v>
      </c>
      <c r="CM36" s="71">
        <v>-34.7459</v>
      </c>
      <c r="CN36" s="71">
        <v>134.576</v>
      </c>
      <c r="CO36" s="71">
        <v>139.4607</v>
      </c>
      <c r="CP36" s="71">
        <v>142.57</v>
      </c>
      <c r="CQ36" s="71">
        <v>145.0091</v>
      </c>
      <c r="CR36" s="71">
        <v>147.6228</v>
      </c>
      <c r="CS36" s="71">
        <v>147.9622</v>
      </c>
      <c r="CT36" s="71">
        <v>147.4149</v>
      </c>
      <c r="CU36" s="71">
        <v>145.075</v>
      </c>
      <c r="CV36" s="71">
        <v>-39.88589</v>
      </c>
      <c r="CW36" s="71">
        <v>-59.4127</v>
      </c>
      <c r="CX36" s="71">
        <v>-27.20573</v>
      </c>
      <c r="CY36" s="71">
        <v>-15.15222</v>
      </c>
      <c r="CZ36" s="71">
        <v>-14.36676</v>
      </c>
      <c r="DA36" s="71">
        <v>-10.82361</v>
      </c>
      <c r="DB36" s="71">
        <v>-10.958</v>
      </c>
      <c r="DC36" s="71">
        <v>-10.42885</v>
      </c>
      <c r="DD36" s="71">
        <v>-10.57899</v>
      </c>
      <c r="DE36" s="71">
        <v>-10.83432</v>
      </c>
      <c r="DF36" s="71">
        <v>-11.34119</v>
      </c>
      <c r="DG36" s="71">
        <v>-12.49693</v>
      </c>
      <c r="DH36" s="71">
        <v>-14.89027</v>
      </c>
      <c r="DI36" s="71">
        <v>-28.32623</v>
      </c>
      <c r="DJ36" s="71">
        <v>-38.02529</v>
      </c>
      <c r="DK36" s="71">
        <v>-18.46881</v>
      </c>
      <c r="DL36" s="71">
        <v>145.8798</v>
      </c>
      <c r="DM36" s="71">
        <v>151.1748</v>
      </c>
      <c r="DN36" s="71">
        <v>154.5453</v>
      </c>
      <c r="DO36" s="71">
        <v>157.1893</v>
      </c>
      <c r="DP36" s="71">
        <v>160.0225</v>
      </c>
      <c r="DQ36" s="71">
        <v>160.3903</v>
      </c>
      <c r="DR36" s="71">
        <v>159.7971</v>
      </c>
      <c r="DS36" s="71">
        <v>157.2607</v>
      </c>
      <c r="DT36" s="71">
        <v>-21.20093</v>
      </c>
      <c r="DU36" s="71">
        <v>-49.97201</v>
      </c>
      <c r="DV36" s="71">
        <v>-22.88273</v>
      </c>
      <c r="DW36" s="71">
        <v>-12.74453</v>
      </c>
      <c r="DX36" s="71">
        <v>-12.08388</v>
      </c>
      <c r="DY36" s="71">
        <v>-8.794736</v>
      </c>
      <c r="DZ36" s="71">
        <v>-8.903934</v>
      </c>
      <c r="EA36" s="71">
        <v>-8.473977</v>
      </c>
      <c r="EB36" s="71">
        <v>-8.595973</v>
      </c>
      <c r="EC36" s="71">
        <v>-8.803438</v>
      </c>
      <c r="ED36" s="71">
        <v>-9.215297</v>
      </c>
      <c r="EE36" s="71">
        <v>-10.1544</v>
      </c>
      <c r="EF36" s="71">
        <v>-12.09911</v>
      </c>
      <c r="EG36" s="71">
        <v>-23.01651</v>
      </c>
      <c r="EH36" s="71">
        <v>-30.89749</v>
      </c>
      <c r="EI36" s="71">
        <v>-2.429225</v>
      </c>
      <c r="EJ36" s="71">
        <v>157.0672</v>
      </c>
      <c r="EK36" s="71">
        <v>162.7682</v>
      </c>
      <c r="EL36" s="71">
        <v>166.3972</v>
      </c>
      <c r="EM36" s="71">
        <v>169.2439</v>
      </c>
      <c r="EN36" s="71">
        <v>172.2944</v>
      </c>
      <c r="EO36" s="71">
        <v>172.6905</v>
      </c>
      <c r="EP36" s="71">
        <v>172.0517</v>
      </c>
      <c r="EQ36" s="71">
        <v>169.3208</v>
      </c>
      <c r="ER36" s="71">
        <v>-2.788583</v>
      </c>
      <c r="ES36" s="71">
        <v>-40.60481</v>
      </c>
      <c r="ET36" s="71">
        <v>-18.59339</v>
      </c>
      <c r="EU36" s="71">
        <v>-10.35558</v>
      </c>
      <c r="EV36" s="71">
        <v>-9.818768</v>
      </c>
      <c r="EW36" s="71">
        <v>-5.893075</v>
      </c>
      <c r="EX36" s="71">
        <v>-5.966244</v>
      </c>
      <c r="EY36" s="71">
        <v>-5.678144</v>
      </c>
      <c r="EZ36" s="71">
        <v>-5.75989</v>
      </c>
      <c r="FA36" s="71">
        <v>-5.898905</v>
      </c>
      <c r="FB36" s="71">
        <v>-6.174879</v>
      </c>
      <c r="FC36" s="71">
        <v>-6.804142</v>
      </c>
      <c r="FD36" s="71">
        <v>-8.107229</v>
      </c>
      <c r="FE36" s="71">
        <v>-15.42263</v>
      </c>
      <c r="FF36" s="71">
        <v>-20.70343</v>
      </c>
      <c r="FG36" s="71">
        <v>20.32082</v>
      </c>
      <c r="FH36" s="71">
        <v>173.0181</v>
      </c>
      <c r="FI36" s="71">
        <v>179.2981</v>
      </c>
      <c r="FJ36" s="71">
        <v>183.2956</v>
      </c>
      <c r="FK36" s="71">
        <v>186.4314</v>
      </c>
      <c r="FL36" s="71">
        <v>189.7917</v>
      </c>
      <c r="FM36" s="71">
        <v>190.228</v>
      </c>
      <c r="FN36" s="71">
        <v>189.5244</v>
      </c>
      <c r="FO36" s="71">
        <v>186.5161</v>
      </c>
      <c r="FP36" s="71">
        <v>23.3269</v>
      </c>
      <c r="FQ36" s="71">
        <v>-27.208</v>
      </c>
      <c r="FR36" s="71">
        <v>-12.45884</v>
      </c>
      <c r="FS36" s="71">
        <v>-6.938947</v>
      </c>
      <c r="FT36" s="71">
        <v>-6.579246</v>
      </c>
      <c r="FU36" s="71">
        <v>73.09499</v>
      </c>
      <c r="FV36" s="71">
        <v>69.88111</v>
      </c>
      <c r="FW36" s="71">
        <v>68.36972</v>
      </c>
      <c r="FX36" s="71">
        <v>66.805</v>
      </c>
      <c r="FY36" s="71">
        <v>64.82305</v>
      </c>
      <c r="FZ36" s="71">
        <v>63.91139</v>
      </c>
      <c r="GA36" s="71">
        <v>63.95611</v>
      </c>
      <c r="GB36" s="71">
        <v>67.55472</v>
      </c>
      <c r="GC36" s="71">
        <v>74.43445</v>
      </c>
      <c r="GD36" s="71">
        <v>82.06111</v>
      </c>
      <c r="GE36" s="71">
        <v>89.24722</v>
      </c>
      <c r="GF36" s="71">
        <v>94.45</v>
      </c>
      <c r="GG36" s="71">
        <v>97.73611</v>
      </c>
      <c r="GH36" s="71">
        <v>99.25833</v>
      </c>
      <c r="GI36" s="71">
        <v>100.1722</v>
      </c>
      <c r="GJ36" s="71">
        <v>99.46111</v>
      </c>
      <c r="GK36" s="71">
        <v>98.56667</v>
      </c>
      <c r="GL36" s="71">
        <v>96.80555</v>
      </c>
      <c r="GM36" s="71">
        <v>93.95834</v>
      </c>
      <c r="GN36" s="71">
        <v>89.35556</v>
      </c>
      <c r="GO36" s="71">
        <v>84.86667</v>
      </c>
      <c r="GP36" s="71">
        <v>80.56944</v>
      </c>
      <c r="GQ36" s="71">
        <v>77.26667</v>
      </c>
      <c r="GR36" s="71">
        <v>74.46056</v>
      </c>
    </row>
    <row r="37" spans="1:200" ht="12.75">
      <c r="A37" s="69" t="s">
        <v>245</v>
      </c>
      <c r="B37" s="69" t="s">
        <v>30</v>
      </c>
      <c r="C37" s="69">
        <v>2010</v>
      </c>
      <c r="D37" s="69" t="s">
        <v>7</v>
      </c>
      <c r="E37" s="69" t="s">
        <v>239</v>
      </c>
      <c r="F37" s="71">
        <v>7</v>
      </c>
      <c r="G37" s="71">
        <v>7</v>
      </c>
      <c r="H37" s="71">
        <v>7</v>
      </c>
      <c r="I37" s="71">
        <v>327.6454</v>
      </c>
      <c r="J37" s="71">
        <v>333.0491</v>
      </c>
      <c r="K37" s="71">
        <v>316.3215</v>
      </c>
      <c r="L37" s="71">
        <v>320.0719</v>
      </c>
      <c r="M37" s="71">
        <v>329.4031</v>
      </c>
      <c r="N37" s="71">
        <v>350.7581</v>
      </c>
      <c r="O37" s="71">
        <v>394.108</v>
      </c>
      <c r="P37" s="71">
        <v>492.1653</v>
      </c>
      <c r="Q37" s="71">
        <v>941.1321</v>
      </c>
      <c r="R37" s="71">
        <v>1248.512</v>
      </c>
      <c r="S37" s="71">
        <v>1484.67</v>
      </c>
      <c r="T37" s="71">
        <v>1569.997</v>
      </c>
      <c r="U37" s="71">
        <v>1627.195</v>
      </c>
      <c r="V37" s="71">
        <v>1650.844</v>
      </c>
      <c r="W37" s="71">
        <v>1644.022</v>
      </c>
      <c r="X37" s="71">
        <v>1647.622</v>
      </c>
      <c r="Y37" s="71">
        <v>1652.403</v>
      </c>
      <c r="Z37" s="71">
        <v>1654.709</v>
      </c>
      <c r="AA37" s="71">
        <v>1622</v>
      </c>
      <c r="AB37" s="71">
        <v>1565.336</v>
      </c>
      <c r="AC37" s="71">
        <v>1470.228</v>
      </c>
      <c r="AD37" s="71">
        <v>678.8271</v>
      </c>
      <c r="AE37" s="71">
        <v>384.2876</v>
      </c>
      <c r="AF37" s="71">
        <v>363.5412</v>
      </c>
      <c r="AG37" s="71">
        <v>334.5934</v>
      </c>
      <c r="AH37" s="71">
        <v>340.1118</v>
      </c>
      <c r="AI37" s="71">
        <v>323.0294</v>
      </c>
      <c r="AJ37" s="71">
        <v>326.8594</v>
      </c>
      <c r="AK37" s="71">
        <v>336.3885</v>
      </c>
      <c r="AL37" s="71">
        <v>358.1964</v>
      </c>
      <c r="AM37" s="71">
        <v>402.4655</v>
      </c>
      <c r="AN37" s="71">
        <v>502.6023</v>
      </c>
      <c r="AO37" s="71">
        <v>961.09</v>
      </c>
      <c r="AP37" s="71">
        <v>1274.988</v>
      </c>
      <c r="AQ37" s="71">
        <v>1497.247</v>
      </c>
      <c r="AR37" s="71">
        <v>1471.169</v>
      </c>
      <c r="AS37" s="71">
        <v>1524.767</v>
      </c>
      <c r="AT37" s="71">
        <v>1546.927</v>
      </c>
      <c r="AU37" s="71">
        <v>1540.535</v>
      </c>
      <c r="AV37" s="71">
        <v>1543.908</v>
      </c>
      <c r="AW37" s="71">
        <v>1548.387</v>
      </c>
      <c r="AX37" s="71">
        <v>1550.549</v>
      </c>
      <c r="AY37" s="71">
        <v>1519.898</v>
      </c>
      <c r="AZ37" s="71">
        <v>1578.596</v>
      </c>
      <c r="BA37" s="71">
        <v>1501.406</v>
      </c>
      <c r="BB37" s="71">
        <v>693.2224</v>
      </c>
      <c r="BC37" s="71">
        <v>392.4369</v>
      </c>
      <c r="BD37" s="71">
        <v>371.2505</v>
      </c>
      <c r="BE37" s="71">
        <v>-10.17423</v>
      </c>
      <c r="BF37" s="71">
        <v>-10.34204</v>
      </c>
      <c r="BG37" s="71">
        <v>-9.822598</v>
      </c>
      <c r="BH37" s="71">
        <v>-9.939059</v>
      </c>
      <c r="BI37" s="71">
        <v>-10.22882</v>
      </c>
      <c r="BJ37" s="71">
        <v>-10.89195</v>
      </c>
      <c r="BK37" s="71">
        <v>-12.23807</v>
      </c>
      <c r="BL37" s="71">
        <v>-15.283</v>
      </c>
      <c r="BM37" s="71">
        <v>-29.22458</v>
      </c>
      <c r="BN37" s="71">
        <v>-38.76952</v>
      </c>
      <c r="BO37" s="71">
        <v>-39.95832</v>
      </c>
      <c r="BP37" s="71">
        <v>79.97154</v>
      </c>
      <c r="BQ37" s="71">
        <v>82.8851</v>
      </c>
      <c r="BR37" s="71">
        <v>84.0897</v>
      </c>
      <c r="BS37" s="71">
        <v>83.74222</v>
      </c>
      <c r="BT37" s="71">
        <v>83.9256</v>
      </c>
      <c r="BU37" s="71">
        <v>84.16909</v>
      </c>
      <c r="BV37" s="71">
        <v>84.28657</v>
      </c>
      <c r="BW37" s="71">
        <v>82.62045</v>
      </c>
      <c r="BX37" s="71">
        <v>-42.12936</v>
      </c>
      <c r="BY37" s="71">
        <v>-45.65438</v>
      </c>
      <c r="BZ37" s="71">
        <v>-21.07933</v>
      </c>
      <c r="CA37" s="71">
        <v>-11.93312</v>
      </c>
      <c r="CB37" s="71">
        <v>-11.28889</v>
      </c>
      <c r="CC37" s="71">
        <v>-8.260728</v>
      </c>
      <c r="CD37" s="71">
        <v>-8.396971</v>
      </c>
      <c r="CE37" s="71">
        <v>-7.975226</v>
      </c>
      <c r="CF37" s="71">
        <v>-8.069783</v>
      </c>
      <c r="CG37" s="71">
        <v>-8.305045</v>
      </c>
      <c r="CH37" s="71">
        <v>-8.843457</v>
      </c>
      <c r="CI37" s="71">
        <v>-9.936411</v>
      </c>
      <c r="CJ37" s="71">
        <v>-12.40867</v>
      </c>
      <c r="CK37" s="71">
        <v>-23.72821</v>
      </c>
      <c r="CL37" s="71">
        <v>-31.478</v>
      </c>
      <c r="CM37" s="71">
        <v>-23.66145</v>
      </c>
      <c r="CN37" s="71">
        <v>91.17005</v>
      </c>
      <c r="CO37" s="71">
        <v>94.49159</v>
      </c>
      <c r="CP37" s="71">
        <v>95.86487</v>
      </c>
      <c r="CQ37" s="71">
        <v>95.46873</v>
      </c>
      <c r="CR37" s="71">
        <v>95.67779</v>
      </c>
      <c r="CS37" s="71">
        <v>95.95538</v>
      </c>
      <c r="CT37" s="71">
        <v>96.08932</v>
      </c>
      <c r="CU37" s="71">
        <v>94.18988</v>
      </c>
      <c r="CV37" s="71">
        <v>-24.94704</v>
      </c>
      <c r="CW37" s="71">
        <v>-37.06799</v>
      </c>
      <c r="CX37" s="71">
        <v>-17.11486</v>
      </c>
      <c r="CY37" s="71">
        <v>-9.688815</v>
      </c>
      <c r="CZ37" s="71">
        <v>-9.165748</v>
      </c>
      <c r="DA37" s="71">
        <v>-6.948097</v>
      </c>
      <c r="DB37" s="71">
        <v>-7.06269</v>
      </c>
      <c r="DC37" s="71">
        <v>-6.707961</v>
      </c>
      <c r="DD37" s="71">
        <v>-6.787493</v>
      </c>
      <c r="DE37" s="71">
        <v>-6.985371</v>
      </c>
      <c r="DF37" s="71">
        <v>-7.43823</v>
      </c>
      <c r="DG37" s="71">
        <v>-8.357512</v>
      </c>
      <c r="DH37" s="71">
        <v>-10.43693</v>
      </c>
      <c r="DI37" s="71">
        <v>-19.95779</v>
      </c>
      <c r="DJ37" s="71">
        <v>-26.47614</v>
      </c>
      <c r="DK37" s="71">
        <v>-12.577</v>
      </c>
      <c r="DL37" s="71">
        <v>98.82794</v>
      </c>
      <c r="DM37" s="71">
        <v>102.4285</v>
      </c>
      <c r="DN37" s="71">
        <v>103.9171</v>
      </c>
      <c r="DO37" s="71">
        <v>103.4877</v>
      </c>
      <c r="DP37" s="71">
        <v>103.7143</v>
      </c>
      <c r="DQ37" s="71">
        <v>104.0152</v>
      </c>
      <c r="DR37" s="71">
        <v>104.1604</v>
      </c>
      <c r="DS37" s="71">
        <v>102.1014</v>
      </c>
      <c r="DT37" s="71">
        <v>-13.26033</v>
      </c>
      <c r="DU37" s="71">
        <v>-31.17788</v>
      </c>
      <c r="DV37" s="71">
        <v>-14.39531</v>
      </c>
      <c r="DW37" s="71">
        <v>-8.149261</v>
      </c>
      <c r="DX37" s="71">
        <v>-7.709309</v>
      </c>
      <c r="DY37" s="71">
        <v>-5.645684</v>
      </c>
      <c r="DZ37" s="71">
        <v>-5.738797</v>
      </c>
      <c r="EA37" s="71">
        <v>-5.450561</v>
      </c>
      <c r="EB37" s="71">
        <v>-5.515185</v>
      </c>
      <c r="EC37" s="71">
        <v>-5.675971</v>
      </c>
      <c r="ED37" s="71">
        <v>-6.043942</v>
      </c>
      <c r="EE37" s="71">
        <v>-6.790906</v>
      </c>
      <c r="EF37" s="71">
        <v>-8.48054</v>
      </c>
      <c r="EG37" s="71">
        <v>-16.21672</v>
      </c>
      <c r="EH37" s="71">
        <v>-21.51321</v>
      </c>
      <c r="EI37" s="71">
        <v>-1.654267</v>
      </c>
      <c r="EJ37" s="71">
        <v>106.4069</v>
      </c>
      <c r="EK37" s="71">
        <v>110.2836</v>
      </c>
      <c r="EL37" s="71">
        <v>111.8864</v>
      </c>
      <c r="EM37" s="71">
        <v>111.424</v>
      </c>
      <c r="EN37" s="71">
        <v>111.668</v>
      </c>
      <c r="EO37" s="71">
        <v>111.992</v>
      </c>
      <c r="EP37" s="71">
        <v>112.1483</v>
      </c>
      <c r="EQ37" s="71">
        <v>109.9315</v>
      </c>
      <c r="ER37" s="71">
        <v>-1.744148</v>
      </c>
      <c r="ES37" s="71">
        <v>-25.33362</v>
      </c>
      <c r="ET37" s="71">
        <v>-11.69692</v>
      </c>
      <c r="EU37" s="71">
        <v>-6.621691</v>
      </c>
      <c r="EV37" s="71">
        <v>-6.264207</v>
      </c>
      <c r="EW37" s="71">
        <v>-3.782994</v>
      </c>
      <c r="EX37" s="71">
        <v>-3.845386</v>
      </c>
      <c r="EY37" s="71">
        <v>-3.652249</v>
      </c>
      <c r="EZ37" s="71">
        <v>-3.695551</v>
      </c>
      <c r="FA37" s="71">
        <v>-3.803289</v>
      </c>
      <c r="FB37" s="71">
        <v>-4.049854</v>
      </c>
      <c r="FC37" s="71">
        <v>-4.550372</v>
      </c>
      <c r="FD37" s="71">
        <v>-5.682542</v>
      </c>
      <c r="FE37" s="71">
        <v>-10.86631</v>
      </c>
      <c r="FF37" s="71">
        <v>-14.41532</v>
      </c>
      <c r="FG37" s="71">
        <v>13.83818</v>
      </c>
      <c r="FH37" s="71">
        <v>117.2131</v>
      </c>
      <c r="FI37" s="71">
        <v>121.4834</v>
      </c>
      <c r="FJ37" s="71">
        <v>123.249</v>
      </c>
      <c r="FK37" s="71">
        <v>122.7397</v>
      </c>
      <c r="FL37" s="71">
        <v>123.0085</v>
      </c>
      <c r="FM37" s="71">
        <v>123.3653</v>
      </c>
      <c r="FN37" s="71">
        <v>123.5375</v>
      </c>
      <c r="FO37" s="71">
        <v>121.0955</v>
      </c>
      <c r="FP37" s="71">
        <v>14.59004</v>
      </c>
      <c r="FQ37" s="71">
        <v>-16.97526</v>
      </c>
      <c r="FR37" s="71">
        <v>-7.837739</v>
      </c>
      <c r="FS37" s="71">
        <v>-4.436986</v>
      </c>
      <c r="FT37" s="71">
        <v>-4.197447</v>
      </c>
      <c r="FU37" s="71">
        <v>72.22222</v>
      </c>
      <c r="FV37" s="71">
        <v>70.17111</v>
      </c>
      <c r="FW37" s="71">
        <v>69.16444</v>
      </c>
      <c r="FX37" s="71">
        <v>67.42445</v>
      </c>
      <c r="FY37" s="71">
        <v>66.33</v>
      </c>
      <c r="FZ37" s="71">
        <v>65.86445</v>
      </c>
      <c r="GA37" s="71">
        <v>65.91111</v>
      </c>
      <c r="GB37" s="71">
        <v>70.7</v>
      </c>
      <c r="GC37" s="71">
        <v>76.71111</v>
      </c>
      <c r="GD37" s="71">
        <v>83.47778</v>
      </c>
      <c r="GE37" s="71">
        <v>88.92222</v>
      </c>
      <c r="GF37" s="71">
        <v>93.37778</v>
      </c>
      <c r="GG37" s="71">
        <v>96.48888</v>
      </c>
      <c r="GH37" s="71">
        <v>97.21111</v>
      </c>
      <c r="GI37" s="71">
        <v>96.01111</v>
      </c>
      <c r="GJ37" s="71">
        <v>93.8</v>
      </c>
      <c r="GK37" s="71">
        <v>93.12222</v>
      </c>
      <c r="GL37" s="71">
        <v>92.05555</v>
      </c>
      <c r="GM37" s="71">
        <v>88.82222</v>
      </c>
      <c r="GN37" s="71">
        <v>81.78889</v>
      </c>
      <c r="GO37" s="71">
        <v>77.13333</v>
      </c>
      <c r="GP37" s="71">
        <v>73.41111</v>
      </c>
      <c r="GQ37" s="71">
        <v>71.33333</v>
      </c>
      <c r="GR37" s="71">
        <v>69.16444</v>
      </c>
    </row>
    <row r="38" spans="1:200" ht="12.75">
      <c r="A38" s="69" t="s">
        <v>245</v>
      </c>
      <c r="B38" s="69" t="s">
        <v>31</v>
      </c>
      <c r="C38" s="69">
        <v>2010</v>
      </c>
      <c r="D38" s="69" t="s">
        <v>7</v>
      </c>
      <c r="E38" s="69" t="s">
        <v>239</v>
      </c>
      <c r="F38" s="71">
        <v>10</v>
      </c>
      <c r="G38" s="71">
        <v>10</v>
      </c>
      <c r="H38" s="71">
        <v>10</v>
      </c>
      <c r="I38" s="71">
        <v>435.4324</v>
      </c>
      <c r="J38" s="71">
        <v>442.865</v>
      </c>
      <c r="K38" s="71">
        <v>416.8682</v>
      </c>
      <c r="L38" s="71">
        <v>426.1014</v>
      </c>
      <c r="M38" s="71">
        <v>442.7197</v>
      </c>
      <c r="N38" s="71">
        <v>486.2311</v>
      </c>
      <c r="O38" s="71">
        <v>582.6026</v>
      </c>
      <c r="P38" s="71">
        <v>710.217</v>
      </c>
      <c r="Q38" s="71">
        <v>1395.195</v>
      </c>
      <c r="R38" s="71">
        <v>1893.701</v>
      </c>
      <c r="S38" s="71">
        <v>2204.363</v>
      </c>
      <c r="T38" s="71">
        <v>2302.1</v>
      </c>
      <c r="U38" s="71">
        <v>2390.34</v>
      </c>
      <c r="V38" s="71">
        <v>2443.536</v>
      </c>
      <c r="W38" s="71">
        <v>2439.077</v>
      </c>
      <c r="X38" s="71">
        <v>2463.451</v>
      </c>
      <c r="Y38" s="71">
        <v>2464.412</v>
      </c>
      <c r="Z38" s="71">
        <v>2454.348</v>
      </c>
      <c r="AA38" s="71">
        <v>2403.473</v>
      </c>
      <c r="AB38" s="71">
        <v>2422.178</v>
      </c>
      <c r="AC38" s="71">
        <v>2270.121</v>
      </c>
      <c r="AD38" s="71">
        <v>987.778</v>
      </c>
      <c r="AE38" s="71">
        <v>517.1127</v>
      </c>
      <c r="AF38" s="71">
        <v>491.2062</v>
      </c>
      <c r="AG38" s="71">
        <v>444.6663</v>
      </c>
      <c r="AH38" s="71">
        <v>452.2565</v>
      </c>
      <c r="AI38" s="71">
        <v>425.7084</v>
      </c>
      <c r="AJ38" s="71">
        <v>435.1374</v>
      </c>
      <c r="AK38" s="71">
        <v>452.108</v>
      </c>
      <c r="AL38" s="71">
        <v>496.5422</v>
      </c>
      <c r="AM38" s="71">
        <v>594.9574</v>
      </c>
      <c r="AN38" s="71">
        <v>725.278</v>
      </c>
      <c r="AO38" s="71">
        <v>1424.782</v>
      </c>
      <c r="AP38" s="71">
        <v>1933.859</v>
      </c>
      <c r="AQ38" s="71">
        <v>2223.037</v>
      </c>
      <c r="AR38" s="71">
        <v>2157.188</v>
      </c>
      <c r="AS38" s="71">
        <v>2239.873</v>
      </c>
      <c r="AT38" s="71">
        <v>2289.72</v>
      </c>
      <c r="AU38" s="71">
        <v>2285.542</v>
      </c>
      <c r="AV38" s="71">
        <v>2308.382</v>
      </c>
      <c r="AW38" s="71">
        <v>2309.282</v>
      </c>
      <c r="AX38" s="71">
        <v>2299.852</v>
      </c>
      <c r="AY38" s="71">
        <v>2252.18</v>
      </c>
      <c r="AZ38" s="71">
        <v>2442.697</v>
      </c>
      <c r="BA38" s="71">
        <v>2318.261</v>
      </c>
      <c r="BB38" s="71">
        <v>1008.725</v>
      </c>
      <c r="BC38" s="71">
        <v>528.0787</v>
      </c>
      <c r="BD38" s="71">
        <v>501.6228</v>
      </c>
      <c r="BE38" s="71">
        <v>-13.5213</v>
      </c>
      <c r="BF38" s="71">
        <v>-13.7521</v>
      </c>
      <c r="BG38" s="71">
        <v>-12.94483</v>
      </c>
      <c r="BH38" s="71">
        <v>-13.23155</v>
      </c>
      <c r="BI38" s="71">
        <v>-13.74759</v>
      </c>
      <c r="BJ38" s="71">
        <v>-15.09873</v>
      </c>
      <c r="BK38" s="71">
        <v>-18.09131</v>
      </c>
      <c r="BL38" s="71">
        <v>-22.05407</v>
      </c>
      <c r="BM38" s="71">
        <v>-43.32441</v>
      </c>
      <c r="BN38" s="71">
        <v>-58.80429</v>
      </c>
      <c r="BO38" s="71">
        <v>-59.32808</v>
      </c>
      <c r="BP38" s="71">
        <v>117.263</v>
      </c>
      <c r="BQ38" s="71">
        <v>121.7577</v>
      </c>
      <c r="BR38" s="71">
        <v>124.4674</v>
      </c>
      <c r="BS38" s="71">
        <v>124.2402</v>
      </c>
      <c r="BT38" s="71">
        <v>125.4818</v>
      </c>
      <c r="BU38" s="71">
        <v>125.5307</v>
      </c>
      <c r="BV38" s="71">
        <v>125.0181</v>
      </c>
      <c r="BW38" s="71">
        <v>122.4267</v>
      </c>
      <c r="BX38" s="71">
        <v>-65.19036</v>
      </c>
      <c r="BY38" s="71">
        <v>-70.4931</v>
      </c>
      <c r="BZ38" s="71">
        <v>-30.67306</v>
      </c>
      <c r="CA38" s="71">
        <v>-16.05769</v>
      </c>
      <c r="CB38" s="71">
        <v>-15.25322</v>
      </c>
      <c r="CC38" s="71">
        <v>-10.9783</v>
      </c>
      <c r="CD38" s="71">
        <v>-11.16569</v>
      </c>
      <c r="CE38" s="71">
        <v>-10.51025</v>
      </c>
      <c r="CF38" s="71">
        <v>-10.74304</v>
      </c>
      <c r="CG38" s="71">
        <v>-11.16203</v>
      </c>
      <c r="CH38" s="71">
        <v>-12.25906</v>
      </c>
      <c r="CI38" s="71">
        <v>-14.68882</v>
      </c>
      <c r="CJ38" s="71">
        <v>-17.90628</v>
      </c>
      <c r="CK38" s="71">
        <v>-35.17623</v>
      </c>
      <c r="CL38" s="71">
        <v>-47.74475</v>
      </c>
      <c r="CM38" s="71">
        <v>-35.13132</v>
      </c>
      <c r="CN38" s="71">
        <v>133.6835</v>
      </c>
      <c r="CO38" s="71">
        <v>138.8076</v>
      </c>
      <c r="CP38" s="71">
        <v>141.8967</v>
      </c>
      <c r="CQ38" s="71">
        <v>141.6377</v>
      </c>
      <c r="CR38" s="71">
        <v>143.0531</v>
      </c>
      <c r="CS38" s="71">
        <v>143.1089</v>
      </c>
      <c r="CT38" s="71">
        <v>142.5246</v>
      </c>
      <c r="CU38" s="71">
        <v>139.5702</v>
      </c>
      <c r="CV38" s="71">
        <v>-38.60268</v>
      </c>
      <c r="CW38" s="71">
        <v>-57.23521</v>
      </c>
      <c r="CX38" s="71">
        <v>-24.90426</v>
      </c>
      <c r="CY38" s="71">
        <v>-13.03766</v>
      </c>
      <c r="CZ38" s="71">
        <v>-12.38449</v>
      </c>
      <c r="DA38" s="71">
        <v>-9.233845</v>
      </c>
      <c r="DB38" s="71">
        <v>-9.391462</v>
      </c>
      <c r="DC38" s="71">
        <v>-8.84017</v>
      </c>
      <c r="DD38" s="71">
        <v>-9.03597</v>
      </c>
      <c r="DE38" s="71">
        <v>-9.388379</v>
      </c>
      <c r="DF38" s="71">
        <v>-10.31109</v>
      </c>
      <c r="DG38" s="71">
        <v>-12.35476</v>
      </c>
      <c r="DH38" s="71">
        <v>-15.06097</v>
      </c>
      <c r="DI38" s="71">
        <v>-29.58672</v>
      </c>
      <c r="DJ38" s="71">
        <v>-40.1581</v>
      </c>
      <c r="DK38" s="71">
        <v>-18.67369</v>
      </c>
      <c r="DL38" s="71">
        <v>144.9123</v>
      </c>
      <c r="DM38" s="71">
        <v>150.4668</v>
      </c>
      <c r="DN38" s="71">
        <v>153.8154</v>
      </c>
      <c r="DO38" s="71">
        <v>153.5347</v>
      </c>
      <c r="DP38" s="71">
        <v>155.069</v>
      </c>
      <c r="DQ38" s="71">
        <v>155.1295</v>
      </c>
      <c r="DR38" s="71">
        <v>154.496</v>
      </c>
      <c r="DS38" s="71">
        <v>151.2935</v>
      </c>
      <c r="DT38" s="71">
        <v>-20.51885</v>
      </c>
      <c r="DU38" s="71">
        <v>-48.14052</v>
      </c>
      <c r="DV38" s="71">
        <v>-20.94697</v>
      </c>
      <c r="DW38" s="71">
        <v>-10.96597</v>
      </c>
      <c r="DX38" s="71">
        <v>-10.41659</v>
      </c>
      <c r="DY38" s="71">
        <v>-7.502971</v>
      </c>
      <c r="DZ38" s="71">
        <v>-7.631043</v>
      </c>
      <c r="EA38" s="71">
        <v>-7.18309</v>
      </c>
      <c r="EB38" s="71">
        <v>-7.342187</v>
      </c>
      <c r="EC38" s="71">
        <v>-7.628538</v>
      </c>
      <c r="ED38" s="71">
        <v>-8.378287</v>
      </c>
      <c r="EE38" s="71">
        <v>-10.03887</v>
      </c>
      <c r="EF38" s="71">
        <v>-12.23781</v>
      </c>
      <c r="EG38" s="71">
        <v>-24.04072</v>
      </c>
      <c r="EH38" s="71">
        <v>-32.63051</v>
      </c>
      <c r="EI38" s="71">
        <v>-2.456172</v>
      </c>
      <c r="EJ38" s="71">
        <v>156.0254</v>
      </c>
      <c r="EK38" s="71">
        <v>162.0059</v>
      </c>
      <c r="EL38" s="71">
        <v>165.6113</v>
      </c>
      <c r="EM38" s="71">
        <v>165.3091</v>
      </c>
      <c r="EN38" s="71">
        <v>166.961</v>
      </c>
      <c r="EO38" s="71">
        <v>167.0262</v>
      </c>
      <c r="EP38" s="71">
        <v>166.3441</v>
      </c>
      <c r="EQ38" s="71">
        <v>162.896</v>
      </c>
      <c r="ER38" s="71">
        <v>-2.698869</v>
      </c>
      <c r="ES38" s="71">
        <v>-39.11663</v>
      </c>
      <c r="ET38" s="71">
        <v>-17.02048</v>
      </c>
      <c r="EU38" s="71">
        <v>-8.910411</v>
      </c>
      <c r="EV38" s="71">
        <v>-8.464013</v>
      </c>
      <c r="EW38" s="71">
        <v>-5.027503</v>
      </c>
      <c r="EX38" s="71">
        <v>-5.113321</v>
      </c>
      <c r="EY38" s="71">
        <v>-4.813161</v>
      </c>
      <c r="EZ38" s="71">
        <v>-4.919768</v>
      </c>
      <c r="FA38" s="71">
        <v>-5.111642</v>
      </c>
      <c r="FB38" s="71">
        <v>-5.614026</v>
      </c>
      <c r="FC38" s="71">
        <v>-6.726732</v>
      </c>
      <c r="FD38" s="71">
        <v>-8.200168</v>
      </c>
      <c r="FE38" s="71">
        <v>-16.10893</v>
      </c>
      <c r="FF38" s="71">
        <v>-21.86467</v>
      </c>
      <c r="FG38" s="71">
        <v>20.54623</v>
      </c>
      <c r="FH38" s="71">
        <v>171.8705</v>
      </c>
      <c r="FI38" s="71">
        <v>178.4583</v>
      </c>
      <c r="FJ38" s="71">
        <v>182.4299</v>
      </c>
      <c r="FK38" s="71">
        <v>182.097</v>
      </c>
      <c r="FL38" s="71">
        <v>183.9167</v>
      </c>
      <c r="FM38" s="71">
        <v>183.9884</v>
      </c>
      <c r="FN38" s="71">
        <v>183.2371</v>
      </c>
      <c r="FO38" s="71">
        <v>179.4389</v>
      </c>
      <c r="FP38" s="71">
        <v>22.57643</v>
      </c>
      <c r="FQ38" s="71">
        <v>-26.21082</v>
      </c>
      <c r="FR38" s="71">
        <v>-11.40489</v>
      </c>
      <c r="FS38" s="71">
        <v>-5.970585</v>
      </c>
      <c r="FT38" s="71">
        <v>-5.671468</v>
      </c>
      <c r="FU38" s="71">
        <v>76.25555</v>
      </c>
      <c r="FV38" s="71">
        <v>74.65556</v>
      </c>
      <c r="FW38" s="71">
        <v>72.37778</v>
      </c>
      <c r="FX38" s="71">
        <v>70.97778</v>
      </c>
      <c r="FY38" s="71">
        <v>71.3</v>
      </c>
      <c r="FZ38" s="71">
        <v>70.46222</v>
      </c>
      <c r="GA38" s="71">
        <v>72.44445</v>
      </c>
      <c r="GB38" s="71">
        <v>73.78889</v>
      </c>
      <c r="GC38" s="71">
        <v>80.22222</v>
      </c>
      <c r="GD38" s="71">
        <v>88.61111</v>
      </c>
      <c r="GE38" s="71">
        <v>93.83333</v>
      </c>
      <c r="GF38" s="71">
        <v>97.86667</v>
      </c>
      <c r="GG38" s="71">
        <v>101.4</v>
      </c>
      <c r="GH38" s="71">
        <v>102.7667</v>
      </c>
      <c r="GI38" s="71">
        <v>101.6222</v>
      </c>
      <c r="GJ38" s="71">
        <v>100.0444</v>
      </c>
      <c r="GK38" s="71">
        <v>98.93333</v>
      </c>
      <c r="GL38" s="71">
        <v>97.11111</v>
      </c>
      <c r="GM38" s="71">
        <v>93.85555</v>
      </c>
      <c r="GN38" s="71">
        <v>89.76667</v>
      </c>
      <c r="GO38" s="71">
        <v>85</v>
      </c>
      <c r="GP38" s="71">
        <v>80.37778</v>
      </c>
      <c r="GQ38" s="71">
        <v>77.96667</v>
      </c>
      <c r="GR38" s="71">
        <v>76.5</v>
      </c>
    </row>
    <row r="39" spans="1:200" ht="12.75">
      <c r="A39" s="69" t="s">
        <v>245</v>
      </c>
      <c r="B39" s="69" t="s">
        <v>32</v>
      </c>
      <c r="C39" s="69">
        <v>2010</v>
      </c>
      <c r="D39" s="69" t="s">
        <v>7</v>
      </c>
      <c r="E39" s="69" t="s">
        <v>239</v>
      </c>
      <c r="F39" s="71">
        <v>10</v>
      </c>
      <c r="G39" s="71">
        <v>10</v>
      </c>
      <c r="H39" s="71">
        <v>10</v>
      </c>
      <c r="I39" s="71">
        <v>503.0791</v>
      </c>
      <c r="J39" s="71">
        <v>509.9953</v>
      </c>
      <c r="K39" s="71">
        <v>484.8989</v>
      </c>
      <c r="L39" s="71">
        <v>497.4943</v>
      </c>
      <c r="M39" s="71">
        <v>512.9423</v>
      </c>
      <c r="N39" s="71">
        <v>566.2621</v>
      </c>
      <c r="O39" s="71">
        <v>658.4144</v>
      </c>
      <c r="P39" s="71">
        <v>829.0975</v>
      </c>
      <c r="Q39" s="71">
        <v>1500.341</v>
      </c>
      <c r="R39" s="71">
        <v>1903.427</v>
      </c>
      <c r="S39" s="71">
        <v>2244.387</v>
      </c>
      <c r="T39" s="71">
        <v>2368.11</v>
      </c>
      <c r="U39" s="71">
        <v>2426.417</v>
      </c>
      <c r="V39" s="71">
        <v>2467.078</v>
      </c>
      <c r="W39" s="71">
        <v>2512.024</v>
      </c>
      <c r="X39" s="71">
        <v>2560.949</v>
      </c>
      <c r="Y39" s="71">
        <v>2559.386</v>
      </c>
      <c r="Z39" s="71">
        <v>2541.253</v>
      </c>
      <c r="AA39" s="71">
        <v>2523.937</v>
      </c>
      <c r="AB39" s="71">
        <v>2557.458</v>
      </c>
      <c r="AC39" s="71">
        <v>2412.683</v>
      </c>
      <c r="AD39" s="71">
        <v>1098.2</v>
      </c>
      <c r="AE39" s="71">
        <v>589.8213</v>
      </c>
      <c r="AF39" s="71">
        <v>562.1211</v>
      </c>
      <c r="AG39" s="71">
        <v>513.7474</v>
      </c>
      <c r="AH39" s="71">
        <v>520.8104</v>
      </c>
      <c r="AI39" s="71">
        <v>495.1817</v>
      </c>
      <c r="AJ39" s="71">
        <v>508.0442</v>
      </c>
      <c r="AK39" s="71">
        <v>523.8198</v>
      </c>
      <c r="AL39" s="71">
        <v>578.2704</v>
      </c>
      <c r="AM39" s="71">
        <v>672.3768</v>
      </c>
      <c r="AN39" s="71">
        <v>846.6794</v>
      </c>
      <c r="AO39" s="71">
        <v>1532.157</v>
      </c>
      <c r="AP39" s="71">
        <v>1943.791</v>
      </c>
      <c r="AQ39" s="71">
        <v>2263.4</v>
      </c>
      <c r="AR39" s="71">
        <v>2219.042</v>
      </c>
      <c r="AS39" s="71">
        <v>2273.679</v>
      </c>
      <c r="AT39" s="71">
        <v>2311.781</v>
      </c>
      <c r="AU39" s="71">
        <v>2353.898</v>
      </c>
      <c r="AV39" s="71">
        <v>2399.743</v>
      </c>
      <c r="AW39" s="71">
        <v>2398.278</v>
      </c>
      <c r="AX39" s="71">
        <v>2381.287</v>
      </c>
      <c r="AY39" s="71">
        <v>2365.06</v>
      </c>
      <c r="AZ39" s="71">
        <v>2579.122</v>
      </c>
      <c r="BA39" s="71">
        <v>2463.847</v>
      </c>
      <c r="BB39" s="71">
        <v>1121.489</v>
      </c>
      <c r="BC39" s="71">
        <v>602.3292</v>
      </c>
      <c r="BD39" s="71">
        <v>574.0415</v>
      </c>
      <c r="BE39" s="71">
        <v>-15.6219</v>
      </c>
      <c r="BF39" s="71">
        <v>-15.83667</v>
      </c>
      <c r="BG39" s="71">
        <v>-15.05736</v>
      </c>
      <c r="BH39" s="71">
        <v>-15.44848</v>
      </c>
      <c r="BI39" s="71">
        <v>-15.92818</v>
      </c>
      <c r="BJ39" s="71">
        <v>-17.5839</v>
      </c>
      <c r="BK39" s="71">
        <v>-20.44547</v>
      </c>
      <c r="BL39" s="71">
        <v>-25.74562</v>
      </c>
      <c r="BM39" s="71">
        <v>-46.58945</v>
      </c>
      <c r="BN39" s="71">
        <v>-59.10631</v>
      </c>
      <c r="BO39" s="71">
        <v>-60.4053</v>
      </c>
      <c r="BP39" s="71">
        <v>120.6254</v>
      </c>
      <c r="BQ39" s="71">
        <v>123.5954</v>
      </c>
      <c r="BR39" s="71">
        <v>125.6665</v>
      </c>
      <c r="BS39" s="71">
        <v>127.956</v>
      </c>
      <c r="BT39" s="71">
        <v>130.4481</v>
      </c>
      <c r="BU39" s="71">
        <v>130.3685</v>
      </c>
      <c r="BV39" s="71">
        <v>129.4448</v>
      </c>
      <c r="BW39" s="71">
        <v>128.5628</v>
      </c>
      <c r="BX39" s="71">
        <v>-68.83125</v>
      </c>
      <c r="BY39" s="71">
        <v>-74.92003</v>
      </c>
      <c r="BZ39" s="71">
        <v>-34.10195</v>
      </c>
      <c r="CA39" s="71">
        <v>-18.31548</v>
      </c>
      <c r="CB39" s="71">
        <v>-17.45531</v>
      </c>
      <c r="CC39" s="71">
        <v>-12.68383</v>
      </c>
      <c r="CD39" s="71">
        <v>-12.85821</v>
      </c>
      <c r="CE39" s="71">
        <v>-12.22547</v>
      </c>
      <c r="CF39" s="71">
        <v>-12.54303</v>
      </c>
      <c r="CG39" s="71">
        <v>-12.93251</v>
      </c>
      <c r="CH39" s="71">
        <v>-14.27683</v>
      </c>
      <c r="CI39" s="71">
        <v>-16.60021</v>
      </c>
      <c r="CJ39" s="71">
        <v>-20.90355</v>
      </c>
      <c r="CK39" s="71">
        <v>-37.8272</v>
      </c>
      <c r="CL39" s="71">
        <v>-47.98997</v>
      </c>
      <c r="CM39" s="71">
        <v>-35.7692</v>
      </c>
      <c r="CN39" s="71">
        <v>137.5166</v>
      </c>
      <c r="CO39" s="71">
        <v>140.9026</v>
      </c>
      <c r="CP39" s="71">
        <v>143.2637</v>
      </c>
      <c r="CQ39" s="71">
        <v>145.8738</v>
      </c>
      <c r="CR39" s="71">
        <v>148.7149</v>
      </c>
      <c r="CS39" s="71">
        <v>148.6241</v>
      </c>
      <c r="CT39" s="71">
        <v>147.5711</v>
      </c>
      <c r="CU39" s="71">
        <v>146.5656</v>
      </c>
      <c r="CV39" s="71">
        <v>-40.75865</v>
      </c>
      <c r="CW39" s="71">
        <v>-60.82954</v>
      </c>
      <c r="CX39" s="71">
        <v>-27.68827</v>
      </c>
      <c r="CY39" s="71">
        <v>-14.87082</v>
      </c>
      <c r="CZ39" s="71">
        <v>-14.17243</v>
      </c>
      <c r="DA39" s="71">
        <v>-10.66837</v>
      </c>
      <c r="DB39" s="71">
        <v>-10.81504</v>
      </c>
      <c r="DC39" s="71">
        <v>-10.28284</v>
      </c>
      <c r="DD39" s="71">
        <v>-10.54994</v>
      </c>
      <c r="DE39" s="71">
        <v>-10.87753</v>
      </c>
      <c r="DF39" s="71">
        <v>-12.00824</v>
      </c>
      <c r="DG39" s="71">
        <v>-13.96244</v>
      </c>
      <c r="DH39" s="71">
        <v>-17.58197</v>
      </c>
      <c r="DI39" s="71">
        <v>-31.81645</v>
      </c>
      <c r="DJ39" s="71">
        <v>-40.36435</v>
      </c>
      <c r="DK39" s="71">
        <v>-19.01274</v>
      </c>
      <c r="DL39" s="71">
        <v>149.0675</v>
      </c>
      <c r="DM39" s="71">
        <v>152.7378</v>
      </c>
      <c r="DN39" s="71">
        <v>155.2973</v>
      </c>
      <c r="DO39" s="71">
        <v>158.1266</v>
      </c>
      <c r="DP39" s="71">
        <v>161.2063</v>
      </c>
      <c r="DQ39" s="71">
        <v>161.1079</v>
      </c>
      <c r="DR39" s="71">
        <v>159.9665</v>
      </c>
      <c r="DS39" s="71">
        <v>158.8764</v>
      </c>
      <c r="DT39" s="71">
        <v>-21.66483</v>
      </c>
      <c r="DU39" s="71">
        <v>-51.16371</v>
      </c>
      <c r="DV39" s="71">
        <v>-23.2886</v>
      </c>
      <c r="DW39" s="71">
        <v>-12.50784</v>
      </c>
      <c r="DX39" s="71">
        <v>-11.92042</v>
      </c>
      <c r="DY39" s="71">
        <v>-8.668596</v>
      </c>
      <c r="DZ39" s="71">
        <v>-8.78777</v>
      </c>
      <c r="EA39" s="71">
        <v>-8.355331</v>
      </c>
      <c r="EB39" s="71">
        <v>-8.572364</v>
      </c>
      <c r="EC39" s="71">
        <v>-8.83855</v>
      </c>
      <c r="ED39" s="71">
        <v>-9.757309</v>
      </c>
      <c r="EE39" s="71">
        <v>-11.34519</v>
      </c>
      <c r="EF39" s="71">
        <v>-14.28625</v>
      </c>
      <c r="EG39" s="71">
        <v>-25.85249</v>
      </c>
      <c r="EH39" s="71">
        <v>-32.7981</v>
      </c>
      <c r="EI39" s="71">
        <v>-2.500768</v>
      </c>
      <c r="EJ39" s="71">
        <v>160.4993</v>
      </c>
      <c r="EK39" s="71">
        <v>164.4511</v>
      </c>
      <c r="EL39" s="71">
        <v>167.2068</v>
      </c>
      <c r="EM39" s="71">
        <v>170.2531</v>
      </c>
      <c r="EN39" s="71">
        <v>173.569</v>
      </c>
      <c r="EO39" s="71">
        <v>173.4631</v>
      </c>
      <c r="EP39" s="71">
        <v>172.2341</v>
      </c>
      <c r="EQ39" s="71">
        <v>171.0605</v>
      </c>
      <c r="ER39" s="71">
        <v>-2.849601</v>
      </c>
      <c r="ES39" s="71">
        <v>-41.57314</v>
      </c>
      <c r="ET39" s="71">
        <v>-18.92318</v>
      </c>
      <c r="EU39" s="71">
        <v>-10.16326</v>
      </c>
      <c r="EV39" s="71">
        <v>-9.685954</v>
      </c>
      <c r="EW39" s="71">
        <v>-5.808553</v>
      </c>
      <c r="EX39" s="71">
        <v>-5.888407</v>
      </c>
      <c r="EY39" s="71">
        <v>-5.598643</v>
      </c>
      <c r="EZ39" s="71">
        <v>-5.744071</v>
      </c>
      <c r="FA39" s="71">
        <v>-5.922432</v>
      </c>
      <c r="FB39" s="71">
        <v>-6.538064</v>
      </c>
      <c r="FC39" s="71">
        <v>-7.602055</v>
      </c>
      <c r="FD39" s="71">
        <v>-9.572762</v>
      </c>
      <c r="FE39" s="71">
        <v>-17.32294</v>
      </c>
      <c r="FF39" s="71">
        <v>-21.97697</v>
      </c>
      <c r="FG39" s="71">
        <v>20.91928</v>
      </c>
      <c r="FH39" s="71">
        <v>176.7987</v>
      </c>
      <c r="FI39" s="71">
        <v>181.1518</v>
      </c>
      <c r="FJ39" s="71">
        <v>184.1875</v>
      </c>
      <c r="FK39" s="71">
        <v>187.5431</v>
      </c>
      <c r="FL39" s="71">
        <v>191.1957</v>
      </c>
      <c r="FM39" s="71">
        <v>191.0791</v>
      </c>
      <c r="FN39" s="71">
        <v>189.7253</v>
      </c>
      <c r="FO39" s="71">
        <v>188.4325</v>
      </c>
      <c r="FP39" s="71">
        <v>23.83732</v>
      </c>
      <c r="FQ39" s="71">
        <v>-27.85684</v>
      </c>
      <c r="FR39" s="71">
        <v>-12.67982</v>
      </c>
      <c r="FS39" s="71">
        <v>-6.810079</v>
      </c>
      <c r="FT39" s="71">
        <v>-6.490252</v>
      </c>
      <c r="FU39" s="71">
        <v>77.73333</v>
      </c>
      <c r="FV39" s="71">
        <v>76.2</v>
      </c>
      <c r="FW39" s="71">
        <v>75.71111</v>
      </c>
      <c r="FX39" s="71">
        <v>74.85556</v>
      </c>
      <c r="FY39" s="71">
        <v>73.42223</v>
      </c>
      <c r="FZ39" s="71">
        <v>73.06667</v>
      </c>
      <c r="GA39" s="71">
        <v>73.44444</v>
      </c>
      <c r="GB39" s="71">
        <v>76.65556</v>
      </c>
      <c r="GC39" s="71">
        <v>81.26667</v>
      </c>
      <c r="GD39" s="71">
        <v>86.34444</v>
      </c>
      <c r="GE39" s="71">
        <v>92.38889</v>
      </c>
      <c r="GF39" s="71">
        <v>97.38889</v>
      </c>
      <c r="GG39" s="71">
        <v>99.56667</v>
      </c>
      <c r="GH39" s="71">
        <v>100.4667</v>
      </c>
      <c r="GI39" s="71">
        <v>101.4556</v>
      </c>
      <c r="GJ39" s="71">
        <v>100.8444</v>
      </c>
      <c r="GK39" s="71">
        <v>99.57777</v>
      </c>
      <c r="GL39" s="71">
        <v>97.42223</v>
      </c>
      <c r="GM39" s="71">
        <v>95.45556</v>
      </c>
      <c r="GN39" s="71">
        <v>91.68889</v>
      </c>
      <c r="GO39" s="71">
        <v>87.45555</v>
      </c>
      <c r="GP39" s="71">
        <v>84.45556</v>
      </c>
      <c r="GQ39" s="71">
        <v>82.24445</v>
      </c>
      <c r="GR39" s="71">
        <v>80.13333</v>
      </c>
    </row>
    <row r="40" spans="1:200" ht="12.75">
      <c r="A40" s="69" t="s">
        <v>245</v>
      </c>
      <c r="B40" s="69" t="s">
        <v>33</v>
      </c>
      <c r="C40" s="69">
        <v>2010</v>
      </c>
      <c r="D40" s="69" t="s">
        <v>7</v>
      </c>
      <c r="E40" s="69" t="s">
        <v>239</v>
      </c>
      <c r="F40" s="71">
        <v>10</v>
      </c>
      <c r="G40" s="71">
        <v>10</v>
      </c>
      <c r="H40" s="71">
        <v>10</v>
      </c>
      <c r="I40" s="71">
        <v>514.5925</v>
      </c>
      <c r="J40" s="71">
        <v>521.9854</v>
      </c>
      <c r="K40" s="71">
        <v>498.0312</v>
      </c>
      <c r="L40" s="71">
        <v>508.4845</v>
      </c>
      <c r="M40" s="71">
        <v>523.4597</v>
      </c>
      <c r="N40" s="71">
        <v>567.9424</v>
      </c>
      <c r="O40" s="71">
        <v>639.9618</v>
      </c>
      <c r="P40" s="71">
        <v>783.7643</v>
      </c>
      <c r="Q40" s="71">
        <v>1459.124</v>
      </c>
      <c r="R40" s="71">
        <v>1915.959</v>
      </c>
      <c r="S40" s="71">
        <v>2281.5</v>
      </c>
      <c r="T40" s="71">
        <v>2391.11</v>
      </c>
      <c r="U40" s="71">
        <v>2463.328</v>
      </c>
      <c r="V40" s="71">
        <v>2539.621</v>
      </c>
      <c r="W40" s="71">
        <v>2575.533</v>
      </c>
      <c r="X40" s="71">
        <v>2620.66</v>
      </c>
      <c r="Y40" s="71">
        <v>2589.084</v>
      </c>
      <c r="Z40" s="71">
        <v>2588.301</v>
      </c>
      <c r="AA40" s="71">
        <v>2550.874</v>
      </c>
      <c r="AB40" s="71">
        <v>2552.462</v>
      </c>
      <c r="AC40" s="71">
        <v>2400.38</v>
      </c>
      <c r="AD40" s="71">
        <v>1106.49</v>
      </c>
      <c r="AE40" s="71">
        <v>602.6962</v>
      </c>
      <c r="AF40" s="71">
        <v>574.1423</v>
      </c>
      <c r="AG40" s="71">
        <v>525.5051</v>
      </c>
      <c r="AH40" s="71">
        <v>533.0547</v>
      </c>
      <c r="AI40" s="71">
        <v>508.5925</v>
      </c>
      <c r="AJ40" s="71">
        <v>519.2675</v>
      </c>
      <c r="AK40" s="71">
        <v>534.5603</v>
      </c>
      <c r="AL40" s="71">
        <v>579.9863</v>
      </c>
      <c r="AM40" s="71">
        <v>653.533</v>
      </c>
      <c r="AN40" s="71">
        <v>800.3849</v>
      </c>
      <c r="AO40" s="71">
        <v>1490.066</v>
      </c>
      <c r="AP40" s="71">
        <v>1956.589</v>
      </c>
      <c r="AQ40" s="71">
        <v>2300.827</v>
      </c>
      <c r="AR40" s="71">
        <v>2240.594</v>
      </c>
      <c r="AS40" s="71">
        <v>2308.267</v>
      </c>
      <c r="AT40" s="71">
        <v>2379.757</v>
      </c>
      <c r="AU40" s="71">
        <v>2413.408</v>
      </c>
      <c r="AV40" s="71">
        <v>2455.695</v>
      </c>
      <c r="AW40" s="71">
        <v>2426.107</v>
      </c>
      <c r="AX40" s="71">
        <v>2425.373</v>
      </c>
      <c r="AY40" s="71">
        <v>2390.302</v>
      </c>
      <c r="AZ40" s="71">
        <v>2574.084</v>
      </c>
      <c r="BA40" s="71">
        <v>2451.283</v>
      </c>
      <c r="BB40" s="71">
        <v>1129.954</v>
      </c>
      <c r="BC40" s="71">
        <v>615.4771</v>
      </c>
      <c r="BD40" s="71">
        <v>586.3176</v>
      </c>
      <c r="BE40" s="71">
        <v>-15.97943</v>
      </c>
      <c r="BF40" s="71">
        <v>-16.20899</v>
      </c>
      <c r="BG40" s="71">
        <v>-15.46515</v>
      </c>
      <c r="BH40" s="71">
        <v>-15.78976</v>
      </c>
      <c r="BI40" s="71">
        <v>-16.25478</v>
      </c>
      <c r="BJ40" s="71">
        <v>-17.63608</v>
      </c>
      <c r="BK40" s="71">
        <v>-19.87247</v>
      </c>
      <c r="BL40" s="71">
        <v>-24.3379</v>
      </c>
      <c r="BM40" s="71">
        <v>-45.30956</v>
      </c>
      <c r="BN40" s="71">
        <v>-59.49547</v>
      </c>
      <c r="BO40" s="71">
        <v>-61.40415</v>
      </c>
      <c r="BP40" s="71">
        <v>121.7969</v>
      </c>
      <c r="BQ40" s="71">
        <v>125.4755</v>
      </c>
      <c r="BR40" s="71">
        <v>129.3617</v>
      </c>
      <c r="BS40" s="71">
        <v>131.1909</v>
      </c>
      <c r="BT40" s="71">
        <v>133.4896</v>
      </c>
      <c r="BU40" s="71">
        <v>131.8812</v>
      </c>
      <c r="BV40" s="71">
        <v>131.8413</v>
      </c>
      <c r="BW40" s="71">
        <v>129.9349</v>
      </c>
      <c r="BX40" s="71">
        <v>-68.69679</v>
      </c>
      <c r="BY40" s="71">
        <v>-74.53801</v>
      </c>
      <c r="BZ40" s="71">
        <v>-34.35936</v>
      </c>
      <c r="CA40" s="71">
        <v>-18.71527</v>
      </c>
      <c r="CB40" s="71">
        <v>-17.8286</v>
      </c>
      <c r="CC40" s="71">
        <v>-12.97412</v>
      </c>
      <c r="CD40" s="71">
        <v>-13.16051</v>
      </c>
      <c r="CE40" s="71">
        <v>-12.55656</v>
      </c>
      <c r="CF40" s="71">
        <v>-12.82012</v>
      </c>
      <c r="CG40" s="71">
        <v>-13.19768</v>
      </c>
      <c r="CH40" s="71">
        <v>-14.31919</v>
      </c>
      <c r="CI40" s="71">
        <v>-16.13498</v>
      </c>
      <c r="CJ40" s="71">
        <v>-19.76058</v>
      </c>
      <c r="CK40" s="71">
        <v>-36.78802</v>
      </c>
      <c r="CL40" s="71">
        <v>-48.30594</v>
      </c>
      <c r="CM40" s="71">
        <v>-36.36067</v>
      </c>
      <c r="CN40" s="71">
        <v>138.8523</v>
      </c>
      <c r="CO40" s="71">
        <v>143.046</v>
      </c>
      <c r="CP40" s="71">
        <v>147.4763</v>
      </c>
      <c r="CQ40" s="71">
        <v>149.5618</v>
      </c>
      <c r="CR40" s="71">
        <v>152.1823</v>
      </c>
      <c r="CS40" s="71">
        <v>150.3487</v>
      </c>
      <c r="CT40" s="71">
        <v>150.3032</v>
      </c>
      <c r="CU40" s="71">
        <v>148.1298</v>
      </c>
      <c r="CV40" s="71">
        <v>-40.67903</v>
      </c>
      <c r="CW40" s="71">
        <v>-60.51937</v>
      </c>
      <c r="CX40" s="71">
        <v>-27.89726</v>
      </c>
      <c r="CY40" s="71">
        <v>-15.19542</v>
      </c>
      <c r="CZ40" s="71">
        <v>-14.47551</v>
      </c>
      <c r="DA40" s="71">
        <v>-10.91253</v>
      </c>
      <c r="DB40" s="71">
        <v>-11.0693</v>
      </c>
      <c r="DC40" s="71">
        <v>-10.56132</v>
      </c>
      <c r="DD40" s="71">
        <v>-10.783</v>
      </c>
      <c r="DE40" s="71">
        <v>-11.10056</v>
      </c>
      <c r="DF40" s="71">
        <v>-12.04387</v>
      </c>
      <c r="DG40" s="71">
        <v>-13.57113</v>
      </c>
      <c r="DH40" s="71">
        <v>-16.62062</v>
      </c>
      <c r="DI40" s="71">
        <v>-30.9424</v>
      </c>
      <c r="DJ40" s="71">
        <v>-40.63011</v>
      </c>
      <c r="DK40" s="71">
        <v>-19.32713</v>
      </c>
      <c r="DL40" s="71">
        <v>150.5153</v>
      </c>
      <c r="DM40" s="71">
        <v>155.0612</v>
      </c>
      <c r="DN40" s="71">
        <v>159.8637</v>
      </c>
      <c r="DO40" s="71">
        <v>162.1243</v>
      </c>
      <c r="DP40" s="71">
        <v>164.965</v>
      </c>
      <c r="DQ40" s="71">
        <v>162.9774</v>
      </c>
      <c r="DR40" s="71">
        <v>162.928</v>
      </c>
      <c r="DS40" s="71">
        <v>160.5721</v>
      </c>
      <c r="DT40" s="71">
        <v>-21.62251</v>
      </c>
      <c r="DU40" s="71">
        <v>-50.90282</v>
      </c>
      <c r="DV40" s="71">
        <v>-23.46438</v>
      </c>
      <c r="DW40" s="71">
        <v>-12.78087</v>
      </c>
      <c r="DX40" s="71">
        <v>-12.17535</v>
      </c>
      <c r="DY40" s="71">
        <v>-8.866986</v>
      </c>
      <c r="DZ40" s="71">
        <v>-8.994372</v>
      </c>
      <c r="EA40" s="71">
        <v>-8.581615</v>
      </c>
      <c r="EB40" s="71">
        <v>-8.761738</v>
      </c>
      <c r="EC40" s="71">
        <v>-9.019777</v>
      </c>
      <c r="ED40" s="71">
        <v>-9.786262</v>
      </c>
      <c r="EE40" s="71">
        <v>-11.02723</v>
      </c>
      <c r="EF40" s="71">
        <v>-13.50511</v>
      </c>
      <c r="EG40" s="71">
        <v>-25.14228</v>
      </c>
      <c r="EH40" s="71">
        <v>-33.01405</v>
      </c>
      <c r="EI40" s="71">
        <v>-2.54212</v>
      </c>
      <c r="EJ40" s="71">
        <v>162.0581</v>
      </c>
      <c r="EK40" s="71">
        <v>166.9527</v>
      </c>
      <c r="EL40" s="71">
        <v>172.1235</v>
      </c>
      <c r="EM40" s="71">
        <v>174.5574</v>
      </c>
      <c r="EN40" s="71">
        <v>177.6159</v>
      </c>
      <c r="EO40" s="71">
        <v>175.4759</v>
      </c>
      <c r="EP40" s="71">
        <v>175.4228</v>
      </c>
      <c r="EQ40" s="71">
        <v>172.8861</v>
      </c>
      <c r="ER40" s="71">
        <v>-2.844034</v>
      </c>
      <c r="ES40" s="71">
        <v>-41.36115</v>
      </c>
      <c r="ET40" s="71">
        <v>-19.06601</v>
      </c>
      <c r="EU40" s="71">
        <v>-10.38511</v>
      </c>
      <c r="EV40" s="71">
        <v>-9.893092</v>
      </c>
      <c r="EW40" s="71">
        <v>-5.941487</v>
      </c>
      <c r="EX40" s="71">
        <v>-6.026845</v>
      </c>
      <c r="EY40" s="71">
        <v>-5.750269</v>
      </c>
      <c r="EZ40" s="71">
        <v>-5.870964</v>
      </c>
      <c r="FA40" s="71">
        <v>-6.043868</v>
      </c>
      <c r="FB40" s="71">
        <v>-6.557465</v>
      </c>
      <c r="FC40" s="71">
        <v>-7.389001</v>
      </c>
      <c r="FD40" s="71">
        <v>-9.049344</v>
      </c>
      <c r="FE40" s="71">
        <v>-16.84705</v>
      </c>
      <c r="FF40" s="71">
        <v>-22.12167</v>
      </c>
      <c r="FG40" s="71">
        <v>21.2652</v>
      </c>
      <c r="FH40" s="71">
        <v>178.5159</v>
      </c>
      <c r="FI40" s="71">
        <v>183.9075</v>
      </c>
      <c r="FJ40" s="71">
        <v>189.6034</v>
      </c>
      <c r="FK40" s="71">
        <v>192.2845</v>
      </c>
      <c r="FL40" s="71">
        <v>195.6537</v>
      </c>
      <c r="FM40" s="71">
        <v>193.2963</v>
      </c>
      <c r="FN40" s="71">
        <v>193.2378</v>
      </c>
      <c r="FO40" s="71">
        <v>190.4435</v>
      </c>
      <c r="FP40" s="71">
        <v>23.79076</v>
      </c>
      <c r="FQ40" s="71">
        <v>-27.7148</v>
      </c>
      <c r="FR40" s="71">
        <v>-12.77553</v>
      </c>
      <c r="FS40" s="71">
        <v>-6.958732</v>
      </c>
      <c r="FT40" s="71">
        <v>-6.629048</v>
      </c>
      <c r="FU40" s="71">
        <v>76.76667</v>
      </c>
      <c r="FV40" s="71">
        <v>75.58889</v>
      </c>
      <c r="FW40" s="71">
        <v>73.9</v>
      </c>
      <c r="FX40" s="71">
        <v>72.51111</v>
      </c>
      <c r="FY40" s="71">
        <v>71.32223</v>
      </c>
      <c r="FZ40" s="71">
        <v>70.61111</v>
      </c>
      <c r="GA40" s="71">
        <v>69.80222</v>
      </c>
      <c r="GB40" s="71">
        <v>72.87778</v>
      </c>
      <c r="GC40" s="71">
        <v>79.21111</v>
      </c>
      <c r="GD40" s="71">
        <v>86.33333</v>
      </c>
      <c r="GE40" s="71">
        <v>93.32222</v>
      </c>
      <c r="GF40" s="71">
        <v>97.81111</v>
      </c>
      <c r="GG40" s="71">
        <v>100.6444</v>
      </c>
      <c r="GH40" s="71">
        <v>103.0222</v>
      </c>
      <c r="GI40" s="71">
        <v>103.5</v>
      </c>
      <c r="GJ40" s="71">
        <v>102.6778</v>
      </c>
      <c r="GK40" s="71">
        <v>100.1778</v>
      </c>
      <c r="GL40" s="71">
        <v>98.61111</v>
      </c>
      <c r="GM40" s="71">
        <v>95.91111</v>
      </c>
      <c r="GN40" s="71">
        <v>91.03333</v>
      </c>
      <c r="GO40" s="71">
        <v>86.46667</v>
      </c>
      <c r="GP40" s="71">
        <v>83.82223</v>
      </c>
      <c r="GQ40" s="71">
        <v>80.92223</v>
      </c>
      <c r="GR40" s="71">
        <v>78.48889</v>
      </c>
    </row>
    <row r="41" spans="1:200" ht="12.75">
      <c r="A41" s="69" t="s">
        <v>245</v>
      </c>
      <c r="B41" s="69" t="s">
        <v>34</v>
      </c>
      <c r="C41" s="69">
        <v>2010</v>
      </c>
      <c r="D41" s="69" t="s">
        <v>7</v>
      </c>
      <c r="E41" s="69" t="s">
        <v>239</v>
      </c>
      <c r="F41" s="71">
        <v>10</v>
      </c>
      <c r="G41" s="71">
        <v>10</v>
      </c>
      <c r="H41" s="71">
        <v>10</v>
      </c>
      <c r="I41" s="71">
        <v>448.3817</v>
      </c>
      <c r="J41" s="71">
        <v>454.598</v>
      </c>
      <c r="K41" s="71">
        <v>428.7329</v>
      </c>
      <c r="L41" s="71">
        <v>445.1714</v>
      </c>
      <c r="M41" s="71">
        <v>463.874</v>
      </c>
      <c r="N41" s="71">
        <v>526.9113</v>
      </c>
      <c r="O41" s="71">
        <v>620.5215</v>
      </c>
      <c r="P41" s="71">
        <v>785.1224</v>
      </c>
      <c r="Q41" s="71">
        <v>1478.573</v>
      </c>
      <c r="R41" s="71">
        <v>1924.445</v>
      </c>
      <c r="S41" s="71">
        <v>2189.118</v>
      </c>
      <c r="T41" s="71">
        <v>2253.916</v>
      </c>
      <c r="U41" s="71">
        <v>2311.442</v>
      </c>
      <c r="V41" s="71">
        <v>2353.084</v>
      </c>
      <c r="W41" s="71">
        <v>2384.616</v>
      </c>
      <c r="X41" s="71">
        <v>2416.5</v>
      </c>
      <c r="Y41" s="71">
        <v>2398.755</v>
      </c>
      <c r="Z41" s="71">
        <v>2382.483</v>
      </c>
      <c r="AA41" s="71">
        <v>2319.561</v>
      </c>
      <c r="AB41" s="71">
        <v>2328.589</v>
      </c>
      <c r="AC41" s="71">
        <v>2236.27</v>
      </c>
      <c r="AD41" s="71">
        <v>996.2756</v>
      </c>
      <c r="AE41" s="71">
        <v>525.7287</v>
      </c>
      <c r="AF41" s="71">
        <v>498.1486</v>
      </c>
      <c r="AG41" s="71">
        <v>457.8901</v>
      </c>
      <c r="AH41" s="71">
        <v>464.2383</v>
      </c>
      <c r="AI41" s="71">
        <v>437.8247</v>
      </c>
      <c r="AJ41" s="71">
        <v>454.6118</v>
      </c>
      <c r="AK41" s="71">
        <v>473.711</v>
      </c>
      <c r="AL41" s="71">
        <v>538.085</v>
      </c>
      <c r="AM41" s="71">
        <v>633.6804</v>
      </c>
      <c r="AN41" s="71">
        <v>801.7718</v>
      </c>
      <c r="AO41" s="71">
        <v>1509.928</v>
      </c>
      <c r="AP41" s="71">
        <v>1965.255</v>
      </c>
      <c r="AQ41" s="71">
        <v>2207.662</v>
      </c>
      <c r="AR41" s="71">
        <v>2112.037</v>
      </c>
      <c r="AS41" s="71">
        <v>2165.942</v>
      </c>
      <c r="AT41" s="71">
        <v>2204.962</v>
      </c>
      <c r="AU41" s="71">
        <v>2234.509</v>
      </c>
      <c r="AV41" s="71">
        <v>2264.387</v>
      </c>
      <c r="AW41" s="71">
        <v>2247.758</v>
      </c>
      <c r="AX41" s="71">
        <v>2232.51</v>
      </c>
      <c r="AY41" s="71">
        <v>2173.55</v>
      </c>
      <c r="AZ41" s="71">
        <v>2348.315</v>
      </c>
      <c r="BA41" s="71">
        <v>2283.692</v>
      </c>
      <c r="BB41" s="71">
        <v>1017.403</v>
      </c>
      <c r="BC41" s="71">
        <v>536.8774</v>
      </c>
      <c r="BD41" s="71">
        <v>508.7124</v>
      </c>
      <c r="BE41" s="71">
        <v>-13.92341</v>
      </c>
      <c r="BF41" s="71">
        <v>-14.11644</v>
      </c>
      <c r="BG41" s="71">
        <v>-13.31326</v>
      </c>
      <c r="BH41" s="71">
        <v>-13.82372</v>
      </c>
      <c r="BI41" s="71">
        <v>-14.40449</v>
      </c>
      <c r="BJ41" s="71">
        <v>-16.36196</v>
      </c>
      <c r="BK41" s="71">
        <v>-19.2688</v>
      </c>
      <c r="BL41" s="71">
        <v>-24.38008</v>
      </c>
      <c r="BM41" s="71">
        <v>-45.91351</v>
      </c>
      <c r="BN41" s="71">
        <v>-59.75897</v>
      </c>
      <c r="BO41" s="71">
        <v>-58.91777</v>
      </c>
      <c r="BP41" s="71">
        <v>114.8086</v>
      </c>
      <c r="BQ41" s="71">
        <v>117.7388</v>
      </c>
      <c r="BR41" s="71">
        <v>119.86</v>
      </c>
      <c r="BS41" s="71">
        <v>121.4661</v>
      </c>
      <c r="BT41" s="71">
        <v>123.0902</v>
      </c>
      <c r="BU41" s="71">
        <v>122.1863</v>
      </c>
      <c r="BV41" s="71">
        <v>121.3575</v>
      </c>
      <c r="BW41" s="71">
        <v>118.1524</v>
      </c>
      <c r="BX41" s="71">
        <v>-62.67149</v>
      </c>
      <c r="BY41" s="71">
        <v>-69.44195</v>
      </c>
      <c r="BZ41" s="71">
        <v>-30.93693</v>
      </c>
      <c r="CA41" s="71">
        <v>-16.32523</v>
      </c>
      <c r="CB41" s="71">
        <v>-15.4688</v>
      </c>
      <c r="CC41" s="71">
        <v>-11.30478</v>
      </c>
      <c r="CD41" s="71">
        <v>-11.46151</v>
      </c>
      <c r="CE41" s="71">
        <v>-10.80939</v>
      </c>
      <c r="CF41" s="71">
        <v>-11.22384</v>
      </c>
      <c r="CG41" s="71">
        <v>-11.69538</v>
      </c>
      <c r="CH41" s="71">
        <v>-13.2847</v>
      </c>
      <c r="CI41" s="71">
        <v>-15.64484</v>
      </c>
      <c r="CJ41" s="71">
        <v>-19.79482</v>
      </c>
      <c r="CK41" s="71">
        <v>-37.27839</v>
      </c>
      <c r="CL41" s="71">
        <v>-48.51988</v>
      </c>
      <c r="CM41" s="71">
        <v>-34.88835</v>
      </c>
      <c r="CN41" s="71">
        <v>130.8854</v>
      </c>
      <c r="CO41" s="71">
        <v>134.2259</v>
      </c>
      <c r="CP41" s="71">
        <v>136.6441</v>
      </c>
      <c r="CQ41" s="71">
        <v>138.4752</v>
      </c>
      <c r="CR41" s="71">
        <v>140.3267</v>
      </c>
      <c r="CS41" s="71">
        <v>139.2962</v>
      </c>
      <c r="CT41" s="71">
        <v>138.3513</v>
      </c>
      <c r="CU41" s="71">
        <v>134.6974</v>
      </c>
      <c r="CV41" s="71">
        <v>-37.11113</v>
      </c>
      <c r="CW41" s="71">
        <v>-56.38174</v>
      </c>
      <c r="CX41" s="71">
        <v>-25.11851</v>
      </c>
      <c r="CY41" s="71">
        <v>-13.25489</v>
      </c>
      <c r="CZ41" s="71">
        <v>-12.55952</v>
      </c>
      <c r="DA41" s="71">
        <v>-9.50845</v>
      </c>
      <c r="DB41" s="71">
        <v>-9.640273</v>
      </c>
      <c r="DC41" s="71">
        <v>-9.091776</v>
      </c>
      <c r="DD41" s="71">
        <v>-9.440372</v>
      </c>
      <c r="DE41" s="71">
        <v>-9.836981</v>
      </c>
      <c r="DF41" s="71">
        <v>-11.17376</v>
      </c>
      <c r="DG41" s="71">
        <v>-13.15887</v>
      </c>
      <c r="DH41" s="71">
        <v>-16.64942</v>
      </c>
      <c r="DI41" s="71">
        <v>-31.35484</v>
      </c>
      <c r="DJ41" s="71">
        <v>-40.81006</v>
      </c>
      <c r="DK41" s="71">
        <v>-18.54454</v>
      </c>
      <c r="DL41" s="71">
        <v>141.8792</v>
      </c>
      <c r="DM41" s="71">
        <v>145.5004</v>
      </c>
      <c r="DN41" s="71">
        <v>148.1216</v>
      </c>
      <c r="DO41" s="71">
        <v>150.1065</v>
      </c>
      <c r="DP41" s="71">
        <v>152.1135</v>
      </c>
      <c r="DQ41" s="71">
        <v>150.9965</v>
      </c>
      <c r="DR41" s="71">
        <v>149.9722</v>
      </c>
      <c r="DS41" s="71">
        <v>146.0114</v>
      </c>
      <c r="DT41" s="71">
        <v>-19.72603</v>
      </c>
      <c r="DU41" s="71">
        <v>-47.42267</v>
      </c>
      <c r="DV41" s="71">
        <v>-21.12717</v>
      </c>
      <c r="DW41" s="71">
        <v>-11.14868</v>
      </c>
      <c r="DX41" s="71">
        <v>-10.56381</v>
      </c>
      <c r="DY41" s="71">
        <v>-7.726101</v>
      </c>
      <c r="DZ41" s="71">
        <v>-7.833214</v>
      </c>
      <c r="EA41" s="71">
        <v>-7.387532</v>
      </c>
      <c r="EB41" s="71">
        <v>-7.670784</v>
      </c>
      <c r="EC41" s="71">
        <v>-7.99305</v>
      </c>
      <c r="ED41" s="71">
        <v>-9.07925</v>
      </c>
      <c r="EE41" s="71">
        <v>-10.69226</v>
      </c>
      <c r="EF41" s="71">
        <v>-13.52851</v>
      </c>
      <c r="EG41" s="71">
        <v>-25.47741</v>
      </c>
      <c r="EH41" s="71">
        <v>-33.16026</v>
      </c>
      <c r="EI41" s="71">
        <v>-2.439185</v>
      </c>
      <c r="EJ41" s="71">
        <v>152.7598</v>
      </c>
      <c r="EK41" s="71">
        <v>156.6586</v>
      </c>
      <c r="EL41" s="71">
        <v>159.4809</v>
      </c>
      <c r="EM41" s="71">
        <v>161.618</v>
      </c>
      <c r="EN41" s="71">
        <v>163.7789</v>
      </c>
      <c r="EO41" s="71">
        <v>162.5762</v>
      </c>
      <c r="EP41" s="71">
        <v>161.4734</v>
      </c>
      <c r="EQ41" s="71">
        <v>157.2089</v>
      </c>
      <c r="ER41" s="71">
        <v>-2.594588</v>
      </c>
      <c r="ES41" s="71">
        <v>-38.53334</v>
      </c>
      <c r="ET41" s="71">
        <v>-17.1669</v>
      </c>
      <c r="EU41" s="71">
        <v>-9.058874</v>
      </c>
      <c r="EV41" s="71">
        <v>-8.583638</v>
      </c>
      <c r="EW41" s="71">
        <v>-5.177016</v>
      </c>
      <c r="EX41" s="71">
        <v>-5.248789</v>
      </c>
      <c r="EY41" s="71">
        <v>-4.950152</v>
      </c>
      <c r="EZ41" s="71">
        <v>-5.13995</v>
      </c>
      <c r="FA41" s="71">
        <v>-5.35589</v>
      </c>
      <c r="FB41" s="71">
        <v>-6.083719</v>
      </c>
      <c r="FC41" s="71">
        <v>-7.164543</v>
      </c>
      <c r="FD41" s="71">
        <v>-9.065025</v>
      </c>
      <c r="FE41" s="71">
        <v>-17.07161</v>
      </c>
      <c r="FF41" s="71">
        <v>-22.21964</v>
      </c>
      <c r="FG41" s="71">
        <v>20.40413</v>
      </c>
      <c r="FH41" s="71">
        <v>168.2732</v>
      </c>
      <c r="FI41" s="71">
        <v>172.568</v>
      </c>
      <c r="FJ41" s="71">
        <v>175.6769</v>
      </c>
      <c r="FK41" s="71">
        <v>178.031</v>
      </c>
      <c r="FL41" s="71">
        <v>180.4115</v>
      </c>
      <c r="FM41" s="71">
        <v>179.0866</v>
      </c>
      <c r="FN41" s="71">
        <v>177.8718</v>
      </c>
      <c r="FO41" s="71">
        <v>173.1741</v>
      </c>
      <c r="FP41" s="71">
        <v>21.7041</v>
      </c>
      <c r="FQ41" s="71">
        <v>-25.81998</v>
      </c>
      <c r="FR41" s="71">
        <v>-11.503</v>
      </c>
      <c r="FS41" s="71">
        <v>-6.070065</v>
      </c>
      <c r="FT41" s="71">
        <v>-5.751625</v>
      </c>
      <c r="FU41" s="71">
        <v>83.7</v>
      </c>
      <c r="FV41" s="71">
        <v>83.05556</v>
      </c>
      <c r="FW41" s="71">
        <v>82.01111</v>
      </c>
      <c r="FX41" s="71">
        <v>79.46667</v>
      </c>
      <c r="FY41" s="71">
        <v>78.81111</v>
      </c>
      <c r="FZ41" s="71">
        <v>76.86667</v>
      </c>
      <c r="GA41" s="71">
        <v>75.61111</v>
      </c>
      <c r="GB41" s="71">
        <v>77.71111</v>
      </c>
      <c r="GC41" s="71">
        <v>82.56667</v>
      </c>
      <c r="GD41" s="71">
        <v>88.97778</v>
      </c>
      <c r="GE41" s="71">
        <v>92.56667</v>
      </c>
      <c r="GF41" s="71">
        <v>94.94445</v>
      </c>
      <c r="GG41" s="71">
        <v>96.96667</v>
      </c>
      <c r="GH41" s="71">
        <v>97.97778</v>
      </c>
      <c r="GI41" s="71">
        <v>98.46667</v>
      </c>
      <c r="GJ41" s="71">
        <v>97.27778</v>
      </c>
      <c r="GK41" s="71">
        <v>95.53333</v>
      </c>
      <c r="GL41" s="71">
        <v>93.63333</v>
      </c>
      <c r="GM41" s="71">
        <v>89.84444</v>
      </c>
      <c r="GN41" s="71">
        <v>85.71111</v>
      </c>
      <c r="GO41" s="71">
        <v>82.95555</v>
      </c>
      <c r="GP41" s="71">
        <v>79.13333</v>
      </c>
      <c r="GQ41" s="71">
        <v>77.55556</v>
      </c>
      <c r="GR41" s="71">
        <v>77.64444</v>
      </c>
    </row>
    <row r="42" spans="1:200" ht="12.75">
      <c r="A42" s="69" t="s">
        <v>245</v>
      </c>
      <c r="B42" s="69" t="s">
        <v>35</v>
      </c>
      <c r="C42" s="69">
        <v>2010</v>
      </c>
      <c r="D42" s="69" t="s">
        <v>7</v>
      </c>
      <c r="E42" s="69" t="s">
        <v>239</v>
      </c>
      <c r="F42" s="71">
        <v>10</v>
      </c>
      <c r="G42" s="71">
        <v>10</v>
      </c>
      <c r="H42" s="71">
        <v>10</v>
      </c>
      <c r="I42" s="71">
        <v>458.492</v>
      </c>
      <c r="J42" s="71">
        <v>465.6697</v>
      </c>
      <c r="K42" s="71">
        <v>441.6509</v>
      </c>
      <c r="L42" s="71">
        <v>441.9193</v>
      </c>
      <c r="M42" s="71">
        <v>450.9821</v>
      </c>
      <c r="N42" s="71">
        <v>448.7227</v>
      </c>
      <c r="O42" s="71">
        <v>470.8099</v>
      </c>
      <c r="P42" s="71">
        <v>471.5634</v>
      </c>
      <c r="Q42" s="71">
        <v>939.798</v>
      </c>
      <c r="R42" s="71">
        <v>1375.308</v>
      </c>
      <c r="S42" s="71">
        <v>1869.404</v>
      </c>
      <c r="T42" s="71">
        <v>2131.642</v>
      </c>
      <c r="U42" s="71">
        <v>2298.379</v>
      </c>
      <c r="V42" s="71">
        <v>2353.823</v>
      </c>
      <c r="W42" s="71">
        <v>2400.701</v>
      </c>
      <c r="X42" s="71">
        <v>2475.869</v>
      </c>
      <c r="Y42" s="71">
        <v>2433.958</v>
      </c>
      <c r="Z42" s="71">
        <v>2361.701</v>
      </c>
      <c r="AA42" s="71">
        <v>2237.173</v>
      </c>
      <c r="AB42" s="71">
        <v>2154.046</v>
      </c>
      <c r="AC42" s="71">
        <v>2042.289</v>
      </c>
      <c r="AD42" s="71">
        <v>947.9013</v>
      </c>
      <c r="AE42" s="71">
        <v>545.8217</v>
      </c>
      <c r="AF42" s="71">
        <v>514.8378</v>
      </c>
      <c r="AG42" s="71">
        <v>468.2149</v>
      </c>
      <c r="AH42" s="71">
        <v>475.5448</v>
      </c>
      <c r="AI42" s="71">
        <v>451.0166</v>
      </c>
      <c r="AJ42" s="71">
        <v>451.2907</v>
      </c>
      <c r="AK42" s="71">
        <v>460.5457</v>
      </c>
      <c r="AL42" s="71">
        <v>458.2384</v>
      </c>
      <c r="AM42" s="71">
        <v>480.7939</v>
      </c>
      <c r="AN42" s="71">
        <v>481.5634</v>
      </c>
      <c r="AO42" s="71">
        <v>959.7275</v>
      </c>
      <c r="AP42" s="71">
        <v>1404.473</v>
      </c>
      <c r="AQ42" s="71">
        <v>1885.24</v>
      </c>
      <c r="AR42" s="71">
        <v>1997.46</v>
      </c>
      <c r="AS42" s="71">
        <v>2153.701</v>
      </c>
      <c r="AT42" s="71">
        <v>2205.655</v>
      </c>
      <c r="AU42" s="71">
        <v>2249.582</v>
      </c>
      <c r="AV42" s="71">
        <v>2320.019</v>
      </c>
      <c r="AW42" s="71">
        <v>2280.746</v>
      </c>
      <c r="AX42" s="71">
        <v>2213.037</v>
      </c>
      <c r="AY42" s="71">
        <v>2096.347</v>
      </c>
      <c r="AZ42" s="71">
        <v>2172.294</v>
      </c>
      <c r="BA42" s="71">
        <v>2085.598</v>
      </c>
      <c r="BB42" s="71">
        <v>968.0026</v>
      </c>
      <c r="BC42" s="71">
        <v>557.3965</v>
      </c>
      <c r="BD42" s="71">
        <v>525.7555</v>
      </c>
      <c r="BE42" s="71">
        <v>-14.23736</v>
      </c>
      <c r="BF42" s="71">
        <v>-14.46025</v>
      </c>
      <c r="BG42" s="71">
        <v>-13.7144</v>
      </c>
      <c r="BH42" s="71">
        <v>-13.72273</v>
      </c>
      <c r="BI42" s="71">
        <v>-14.00416</v>
      </c>
      <c r="BJ42" s="71">
        <v>-13.934</v>
      </c>
      <c r="BK42" s="71">
        <v>-14.61986</v>
      </c>
      <c r="BL42" s="71">
        <v>-14.64326</v>
      </c>
      <c r="BM42" s="71">
        <v>-29.18316</v>
      </c>
      <c r="BN42" s="71">
        <v>-42.70686</v>
      </c>
      <c r="BO42" s="71">
        <v>-50.31301</v>
      </c>
      <c r="BP42" s="71">
        <v>108.5803</v>
      </c>
      <c r="BQ42" s="71">
        <v>117.0735</v>
      </c>
      <c r="BR42" s="71">
        <v>119.8976</v>
      </c>
      <c r="BS42" s="71">
        <v>122.2855</v>
      </c>
      <c r="BT42" s="71">
        <v>126.1143</v>
      </c>
      <c r="BU42" s="71">
        <v>123.9795</v>
      </c>
      <c r="BV42" s="71">
        <v>120.2989</v>
      </c>
      <c r="BW42" s="71">
        <v>113.9558</v>
      </c>
      <c r="BX42" s="71">
        <v>-57.97387</v>
      </c>
      <c r="BY42" s="71">
        <v>-63.41835</v>
      </c>
      <c r="BZ42" s="71">
        <v>-29.43478</v>
      </c>
      <c r="CA42" s="71">
        <v>-16.94917</v>
      </c>
      <c r="CB42" s="71">
        <v>-15.98704</v>
      </c>
      <c r="CC42" s="71">
        <v>-11.55969</v>
      </c>
      <c r="CD42" s="71">
        <v>-11.74065</v>
      </c>
      <c r="CE42" s="71">
        <v>-11.13508</v>
      </c>
      <c r="CF42" s="71">
        <v>-11.14185</v>
      </c>
      <c r="CG42" s="71">
        <v>-11.37034</v>
      </c>
      <c r="CH42" s="71">
        <v>-11.31338</v>
      </c>
      <c r="CI42" s="71">
        <v>-11.87025</v>
      </c>
      <c r="CJ42" s="71">
        <v>-11.88925</v>
      </c>
      <c r="CK42" s="71">
        <v>-23.69457</v>
      </c>
      <c r="CL42" s="71">
        <v>-34.67482</v>
      </c>
      <c r="CM42" s="71">
        <v>-29.79301</v>
      </c>
      <c r="CN42" s="71">
        <v>123.7849</v>
      </c>
      <c r="CO42" s="71">
        <v>133.4674</v>
      </c>
      <c r="CP42" s="71">
        <v>136.687</v>
      </c>
      <c r="CQ42" s="71">
        <v>139.4092</v>
      </c>
      <c r="CR42" s="71">
        <v>143.7743</v>
      </c>
      <c r="CS42" s="71">
        <v>141.3405</v>
      </c>
      <c r="CT42" s="71">
        <v>137.1445</v>
      </c>
      <c r="CU42" s="71">
        <v>129.9131</v>
      </c>
      <c r="CV42" s="71">
        <v>-34.32941</v>
      </c>
      <c r="CW42" s="71">
        <v>-51.49103</v>
      </c>
      <c r="CX42" s="71">
        <v>-23.89887</v>
      </c>
      <c r="CY42" s="71">
        <v>-13.76148</v>
      </c>
      <c r="CZ42" s="71">
        <v>-12.9803</v>
      </c>
      <c r="DA42" s="71">
        <v>-9.722851</v>
      </c>
      <c r="DB42" s="71">
        <v>-9.875063</v>
      </c>
      <c r="DC42" s="71">
        <v>-9.365715</v>
      </c>
      <c r="DD42" s="71">
        <v>-9.371407</v>
      </c>
      <c r="DE42" s="71">
        <v>-9.563594</v>
      </c>
      <c r="DF42" s="71">
        <v>-9.515681</v>
      </c>
      <c r="DG42" s="71">
        <v>-9.984065</v>
      </c>
      <c r="DH42" s="71">
        <v>-10.00004</v>
      </c>
      <c r="DI42" s="71">
        <v>-19.9295</v>
      </c>
      <c r="DJ42" s="71">
        <v>-29.16498</v>
      </c>
      <c r="DK42" s="71">
        <v>-15.83616</v>
      </c>
      <c r="DL42" s="71">
        <v>134.1823</v>
      </c>
      <c r="DM42" s="71">
        <v>144.6781</v>
      </c>
      <c r="DN42" s="71">
        <v>148.1681</v>
      </c>
      <c r="DO42" s="71">
        <v>151.119</v>
      </c>
      <c r="DP42" s="71">
        <v>155.8507</v>
      </c>
      <c r="DQ42" s="71">
        <v>153.2125</v>
      </c>
      <c r="DR42" s="71">
        <v>148.6641</v>
      </c>
      <c r="DS42" s="71">
        <v>140.8253</v>
      </c>
      <c r="DT42" s="71">
        <v>-18.24744</v>
      </c>
      <c r="DU42" s="71">
        <v>-43.30909</v>
      </c>
      <c r="DV42" s="71">
        <v>-20.10134</v>
      </c>
      <c r="DW42" s="71">
        <v>-11.57478</v>
      </c>
      <c r="DX42" s="71">
        <v>-10.91773</v>
      </c>
      <c r="DY42" s="71">
        <v>-7.900313</v>
      </c>
      <c r="DZ42" s="71">
        <v>-8.023993</v>
      </c>
      <c r="EA42" s="71">
        <v>-7.610122</v>
      </c>
      <c r="EB42" s="71">
        <v>-7.614747</v>
      </c>
      <c r="EC42" s="71">
        <v>-7.770909</v>
      </c>
      <c r="ED42" s="71">
        <v>-7.731977</v>
      </c>
      <c r="EE42" s="71">
        <v>-8.112563</v>
      </c>
      <c r="EF42" s="71">
        <v>-8.125546</v>
      </c>
      <c r="EG42" s="71">
        <v>-16.19374</v>
      </c>
      <c r="EH42" s="71">
        <v>-23.69804</v>
      </c>
      <c r="EI42" s="71">
        <v>-2.082949</v>
      </c>
      <c r="EJ42" s="71">
        <v>144.4726</v>
      </c>
      <c r="EK42" s="71">
        <v>155.7733</v>
      </c>
      <c r="EL42" s="71">
        <v>159.531</v>
      </c>
      <c r="EM42" s="71">
        <v>162.7081</v>
      </c>
      <c r="EN42" s="71">
        <v>167.8027</v>
      </c>
      <c r="EO42" s="71">
        <v>164.9622</v>
      </c>
      <c r="EP42" s="71">
        <v>160.0649</v>
      </c>
      <c r="EQ42" s="71">
        <v>151.625</v>
      </c>
      <c r="ER42" s="71">
        <v>-2.400107</v>
      </c>
      <c r="ES42" s="71">
        <v>-35.19085</v>
      </c>
      <c r="ET42" s="71">
        <v>-16.33336</v>
      </c>
      <c r="EU42" s="71">
        <v>-9.405098</v>
      </c>
      <c r="EV42" s="71">
        <v>-8.871211</v>
      </c>
      <c r="EW42" s="71">
        <v>-5.29375</v>
      </c>
      <c r="EX42" s="71">
        <v>-5.376624</v>
      </c>
      <c r="EY42" s="71">
        <v>-5.099302</v>
      </c>
      <c r="EZ42" s="71">
        <v>-5.102401</v>
      </c>
      <c r="FA42" s="71">
        <v>-5.20704</v>
      </c>
      <c r="FB42" s="71">
        <v>-5.180954</v>
      </c>
      <c r="FC42" s="71">
        <v>-5.435972</v>
      </c>
      <c r="FD42" s="71">
        <v>-5.444672</v>
      </c>
      <c r="FE42" s="71">
        <v>-10.85091</v>
      </c>
      <c r="FF42" s="71">
        <v>-15.87931</v>
      </c>
      <c r="FG42" s="71">
        <v>17.42417</v>
      </c>
      <c r="FH42" s="71">
        <v>159.1445</v>
      </c>
      <c r="FI42" s="71">
        <v>171.5928</v>
      </c>
      <c r="FJ42" s="71">
        <v>175.7321</v>
      </c>
      <c r="FK42" s="71">
        <v>179.2319</v>
      </c>
      <c r="FL42" s="71">
        <v>184.8438</v>
      </c>
      <c r="FM42" s="71">
        <v>181.7148</v>
      </c>
      <c r="FN42" s="71">
        <v>176.3203</v>
      </c>
      <c r="FO42" s="71">
        <v>167.0232</v>
      </c>
      <c r="FP42" s="71">
        <v>20.07724</v>
      </c>
      <c r="FQ42" s="71">
        <v>-23.58027</v>
      </c>
      <c r="FR42" s="71">
        <v>-10.94447</v>
      </c>
      <c r="FS42" s="71">
        <v>-6.302059</v>
      </c>
      <c r="FT42" s="71">
        <v>-5.944318</v>
      </c>
      <c r="FU42" s="71">
        <v>64.13222</v>
      </c>
      <c r="FV42" s="71">
        <v>61.97444</v>
      </c>
      <c r="FW42" s="71">
        <v>59.71111</v>
      </c>
      <c r="FX42" s="71">
        <v>59.18</v>
      </c>
      <c r="FY42" s="71">
        <v>57.15667</v>
      </c>
      <c r="FZ42" s="71">
        <v>56.02111</v>
      </c>
      <c r="GA42" s="71">
        <v>55.92444</v>
      </c>
      <c r="GB42" s="71">
        <v>55.75111</v>
      </c>
      <c r="GC42" s="71">
        <v>61.35667</v>
      </c>
      <c r="GD42" s="71">
        <v>69.55556</v>
      </c>
      <c r="GE42" s="71">
        <v>78.89999</v>
      </c>
      <c r="GF42" s="71">
        <v>88.24444</v>
      </c>
      <c r="GG42" s="71">
        <v>95.13333</v>
      </c>
      <c r="GH42" s="71">
        <v>96.84444</v>
      </c>
      <c r="GI42" s="71">
        <v>98.01111</v>
      </c>
      <c r="GJ42" s="71">
        <v>98.56667</v>
      </c>
      <c r="GK42" s="71">
        <v>95.85555</v>
      </c>
      <c r="GL42" s="71">
        <v>91.91112</v>
      </c>
      <c r="GM42" s="71">
        <v>85.76667</v>
      </c>
      <c r="GN42" s="71">
        <v>78.86667</v>
      </c>
      <c r="GO42" s="71">
        <v>74.81111</v>
      </c>
      <c r="GP42" s="71">
        <v>70.47778</v>
      </c>
      <c r="GQ42" s="71">
        <v>68.4</v>
      </c>
      <c r="GR42" s="71">
        <v>66.31778</v>
      </c>
    </row>
    <row r="43" spans="1:200" ht="12.75">
      <c r="A43" s="69" t="s">
        <v>245</v>
      </c>
      <c r="B43" s="69" t="s">
        <v>8</v>
      </c>
      <c r="C43" s="69">
        <v>2010</v>
      </c>
      <c r="D43" s="69" t="s">
        <v>7</v>
      </c>
      <c r="E43" s="69" t="s">
        <v>239</v>
      </c>
      <c r="F43" s="71">
        <v>10</v>
      </c>
      <c r="G43" s="71">
        <v>10</v>
      </c>
      <c r="H43" s="71">
        <v>10</v>
      </c>
      <c r="I43" s="71">
        <v>517.6473</v>
      </c>
      <c r="J43" s="71">
        <v>524.7106</v>
      </c>
      <c r="K43" s="71">
        <v>499.689</v>
      </c>
      <c r="L43" s="71">
        <v>511.9601</v>
      </c>
      <c r="M43" s="71">
        <v>528.2427</v>
      </c>
      <c r="N43" s="71">
        <v>579.3226</v>
      </c>
      <c r="O43" s="71">
        <v>667.855</v>
      </c>
      <c r="P43" s="71">
        <v>820.5565</v>
      </c>
      <c r="Q43" s="71">
        <v>1502.062</v>
      </c>
      <c r="R43" s="71">
        <v>1953.136</v>
      </c>
      <c r="S43" s="71">
        <v>2273.595</v>
      </c>
      <c r="T43" s="71">
        <v>2372.562</v>
      </c>
      <c r="U43" s="71">
        <v>2441.635</v>
      </c>
      <c r="V43" s="71">
        <v>2494.583</v>
      </c>
      <c r="W43" s="71">
        <v>2521.566</v>
      </c>
      <c r="X43" s="71">
        <v>2559.143</v>
      </c>
      <c r="Y43" s="71">
        <v>2546.663</v>
      </c>
      <c r="Z43" s="71">
        <v>2535.35</v>
      </c>
      <c r="AA43" s="71">
        <v>2493.214</v>
      </c>
      <c r="AB43" s="71">
        <v>2508.925</v>
      </c>
      <c r="AC43" s="71">
        <v>2373.617</v>
      </c>
      <c r="AD43" s="71">
        <v>1090.939</v>
      </c>
      <c r="AE43" s="71">
        <v>602.1387</v>
      </c>
      <c r="AF43" s="71">
        <v>573.5972</v>
      </c>
      <c r="AG43" s="71">
        <v>528.6247</v>
      </c>
      <c r="AH43" s="71">
        <v>535.8376</v>
      </c>
      <c r="AI43" s="71">
        <v>510.2855</v>
      </c>
      <c r="AJ43" s="71">
        <v>522.8168</v>
      </c>
      <c r="AK43" s="71">
        <v>539.4447</v>
      </c>
      <c r="AL43" s="71">
        <v>591.6078</v>
      </c>
      <c r="AM43" s="71">
        <v>682.0176</v>
      </c>
      <c r="AN43" s="71">
        <v>837.9573</v>
      </c>
      <c r="AO43" s="71">
        <v>1533.914</v>
      </c>
      <c r="AP43" s="71">
        <v>1994.554</v>
      </c>
      <c r="AQ43" s="71">
        <v>2292.855</v>
      </c>
      <c r="AR43" s="71">
        <v>2223.215</v>
      </c>
      <c r="AS43" s="71">
        <v>2287.939</v>
      </c>
      <c r="AT43" s="71">
        <v>2337.554</v>
      </c>
      <c r="AU43" s="71">
        <v>2362.839</v>
      </c>
      <c r="AV43" s="71">
        <v>2398.051</v>
      </c>
      <c r="AW43" s="71">
        <v>2386.355</v>
      </c>
      <c r="AX43" s="71">
        <v>2375.755</v>
      </c>
      <c r="AY43" s="71">
        <v>2336.272</v>
      </c>
      <c r="AZ43" s="71">
        <v>2530.179</v>
      </c>
      <c r="BA43" s="71">
        <v>2423.952</v>
      </c>
      <c r="BB43" s="71">
        <v>1114.074</v>
      </c>
      <c r="BC43" s="71">
        <v>614.9078</v>
      </c>
      <c r="BD43" s="71">
        <v>585.761</v>
      </c>
      <c r="BE43" s="71">
        <v>-16.07429</v>
      </c>
      <c r="BF43" s="71">
        <v>-16.29362</v>
      </c>
      <c r="BG43" s="71">
        <v>-15.51663</v>
      </c>
      <c r="BH43" s="71">
        <v>-15.89768</v>
      </c>
      <c r="BI43" s="71">
        <v>-16.4033</v>
      </c>
      <c r="BJ43" s="71">
        <v>-17.98946</v>
      </c>
      <c r="BK43" s="71">
        <v>-20.73862</v>
      </c>
      <c r="BL43" s="71">
        <v>-25.4804</v>
      </c>
      <c r="BM43" s="71">
        <v>-46.64288</v>
      </c>
      <c r="BN43" s="71">
        <v>-60.64991</v>
      </c>
      <c r="BO43" s="71">
        <v>-61.19141</v>
      </c>
      <c r="BP43" s="71">
        <v>120.8521</v>
      </c>
      <c r="BQ43" s="71">
        <v>124.3705</v>
      </c>
      <c r="BR43" s="71">
        <v>127.0676</v>
      </c>
      <c r="BS43" s="71">
        <v>128.442</v>
      </c>
      <c r="BT43" s="71">
        <v>130.3561</v>
      </c>
      <c r="BU43" s="71">
        <v>129.7204</v>
      </c>
      <c r="BV43" s="71">
        <v>129.1441</v>
      </c>
      <c r="BW43" s="71">
        <v>126.9979</v>
      </c>
      <c r="BX43" s="71">
        <v>-67.52505</v>
      </c>
      <c r="BY43" s="71">
        <v>-73.70693</v>
      </c>
      <c r="BZ43" s="71">
        <v>-33.87648</v>
      </c>
      <c r="CA43" s="71">
        <v>-18.69796</v>
      </c>
      <c r="CB43" s="71">
        <v>-17.81167</v>
      </c>
      <c r="CC43" s="71">
        <v>-13.05114</v>
      </c>
      <c r="CD43" s="71">
        <v>-13.22922</v>
      </c>
      <c r="CE43" s="71">
        <v>-12.59836</v>
      </c>
      <c r="CF43" s="71">
        <v>-12.90775</v>
      </c>
      <c r="CG43" s="71">
        <v>-13.31827</v>
      </c>
      <c r="CH43" s="71">
        <v>-14.60612</v>
      </c>
      <c r="CI43" s="71">
        <v>-16.83823</v>
      </c>
      <c r="CJ43" s="71">
        <v>-20.68821</v>
      </c>
      <c r="CK43" s="71">
        <v>-37.87059</v>
      </c>
      <c r="CL43" s="71">
        <v>-49.24326</v>
      </c>
      <c r="CM43" s="71">
        <v>-36.23469</v>
      </c>
      <c r="CN43" s="71">
        <v>137.7752</v>
      </c>
      <c r="CO43" s="71">
        <v>141.7863</v>
      </c>
      <c r="CP43" s="71">
        <v>144.861</v>
      </c>
      <c r="CQ43" s="71">
        <v>146.4279</v>
      </c>
      <c r="CR43" s="71">
        <v>148.61</v>
      </c>
      <c r="CS43" s="71">
        <v>147.8853</v>
      </c>
      <c r="CT43" s="71">
        <v>147.2283</v>
      </c>
      <c r="CU43" s="71">
        <v>144.7815</v>
      </c>
      <c r="CV43" s="71">
        <v>-39.98518</v>
      </c>
      <c r="CW43" s="71">
        <v>-59.84459</v>
      </c>
      <c r="CX43" s="71">
        <v>-27.50521</v>
      </c>
      <c r="CY43" s="71">
        <v>-15.18137</v>
      </c>
      <c r="CZ43" s="71">
        <v>-14.46177</v>
      </c>
      <c r="DA43" s="71">
        <v>-10.97731</v>
      </c>
      <c r="DB43" s="71">
        <v>-11.12709</v>
      </c>
      <c r="DC43" s="71">
        <v>-10.59648</v>
      </c>
      <c r="DD43" s="71">
        <v>-10.8567</v>
      </c>
      <c r="DE43" s="71">
        <v>-11.20199</v>
      </c>
      <c r="DF43" s="71">
        <v>-12.2852</v>
      </c>
      <c r="DG43" s="71">
        <v>-14.16263</v>
      </c>
      <c r="DH43" s="71">
        <v>-17.40084</v>
      </c>
      <c r="DI43" s="71">
        <v>-31.85294</v>
      </c>
      <c r="DJ43" s="71">
        <v>-41.4185</v>
      </c>
      <c r="DK43" s="71">
        <v>-19.26017</v>
      </c>
      <c r="DL43" s="71">
        <v>149.3477</v>
      </c>
      <c r="DM43" s="71">
        <v>153.6957</v>
      </c>
      <c r="DN43" s="71">
        <v>157.0287</v>
      </c>
      <c r="DO43" s="71">
        <v>158.7272</v>
      </c>
      <c r="DP43" s="71">
        <v>161.0926</v>
      </c>
      <c r="DQ43" s="71">
        <v>160.307</v>
      </c>
      <c r="DR43" s="71">
        <v>159.5949</v>
      </c>
      <c r="DS43" s="71">
        <v>156.9425</v>
      </c>
      <c r="DT43" s="71">
        <v>-21.2537</v>
      </c>
      <c r="DU43" s="71">
        <v>-50.33527</v>
      </c>
      <c r="DV43" s="71">
        <v>-23.13462</v>
      </c>
      <c r="DW43" s="71">
        <v>-12.76904</v>
      </c>
      <c r="DX43" s="71">
        <v>-12.16379</v>
      </c>
      <c r="DY43" s="71">
        <v>-8.919623</v>
      </c>
      <c r="DZ43" s="71">
        <v>-9.041329</v>
      </c>
      <c r="EA43" s="71">
        <v>-8.610182</v>
      </c>
      <c r="EB43" s="71">
        <v>-8.821625</v>
      </c>
      <c r="EC43" s="71">
        <v>-9.102193</v>
      </c>
      <c r="ED43" s="71">
        <v>-9.982355</v>
      </c>
      <c r="EE43" s="71">
        <v>-11.50786</v>
      </c>
      <c r="EF43" s="71">
        <v>-14.13908</v>
      </c>
      <c r="EG43" s="71">
        <v>-25.88214</v>
      </c>
      <c r="EH43" s="71">
        <v>-33.65464</v>
      </c>
      <c r="EI43" s="71">
        <v>-2.533313</v>
      </c>
      <c r="EJ43" s="71">
        <v>160.801</v>
      </c>
      <c r="EK43" s="71">
        <v>165.4825</v>
      </c>
      <c r="EL43" s="71">
        <v>169.071</v>
      </c>
      <c r="EM43" s="71">
        <v>170.8998</v>
      </c>
      <c r="EN43" s="71">
        <v>173.4466</v>
      </c>
      <c r="EO43" s="71">
        <v>172.6007</v>
      </c>
      <c r="EP43" s="71">
        <v>171.834</v>
      </c>
      <c r="EQ43" s="71">
        <v>168.9783</v>
      </c>
      <c r="ER43" s="71">
        <v>-2.795525</v>
      </c>
      <c r="ES43" s="71">
        <v>-40.89998</v>
      </c>
      <c r="ET43" s="71">
        <v>-18.79806</v>
      </c>
      <c r="EU43" s="71">
        <v>-10.3755</v>
      </c>
      <c r="EV43" s="71">
        <v>-9.883699</v>
      </c>
      <c r="EW43" s="71">
        <v>-5.976758</v>
      </c>
      <c r="EX43" s="71">
        <v>-6.058309</v>
      </c>
      <c r="EY43" s="71">
        <v>-5.769411</v>
      </c>
      <c r="EZ43" s="71">
        <v>-5.911092</v>
      </c>
      <c r="FA43" s="71">
        <v>-6.099091</v>
      </c>
      <c r="FB43" s="71">
        <v>-6.688861</v>
      </c>
      <c r="FC43" s="71">
        <v>-7.711056</v>
      </c>
      <c r="FD43" s="71">
        <v>-9.474148</v>
      </c>
      <c r="FE43" s="71">
        <v>-17.34281</v>
      </c>
      <c r="FF43" s="71">
        <v>-22.55091</v>
      </c>
      <c r="FG43" s="71">
        <v>21.19152</v>
      </c>
      <c r="FH43" s="71">
        <v>177.1311</v>
      </c>
      <c r="FI43" s="71">
        <v>182.288</v>
      </c>
      <c r="FJ43" s="71">
        <v>186.241</v>
      </c>
      <c r="FK43" s="71">
        <v>188.2555</v>
      </c>
      <c r="FL43" s="71">
        <v>191.0609</v>
      </c>
      <c r="FM43" s="71">
        <v>190.1291</v>
      </c>
      <c r="FN43" s="71">
        <v>189.2845</v>
      </c>
      <c r="FO43" s="71">
        <v>186.1388</v>
      </c>
      <c r="FP43" s="71">
        <v>23.38496</v>
      </c>
      <c r="FQ43" s="71">
        <v>-27.40579</v>
      </c>
      <c r="FR43" s="71">
        <v>-12.59599</v>
      </c>
      <c r="FS43" s="71">
        <v>-6.952296</v>
      </c>
      <c r="FT43" s="71">
        <v>-6.622754</v>
      </c>
      <c r="FU43" s="71">
        <v>78.61389</v>
      </c>
      <c r="FV43" s="71">
        <v>77.375</v>
      </c>
      <c r="FW43" s="71">
        <v>76</v>
      </c>
      <c r="FX43" s="71">
        <v>74.45277</v>
      </c>
      <c r="FY43" s="71">
        <v>73.71388</v>
      </c>
      <c r="FZ43" s="71">
        <v>72.75166</v>
      </c>
      <c r="GA43" s="71">
        <v>72.82556</v>
      </c>
      <c r="GB43" s="71">
        <v>75.25833</v>
      </c>
      <c r="GC43" s="71">
        <v>80.81667</v>
      </c>
      <c r="GD43" s="71">
        <v>87.56667</v>
      </c>
      <c r="GE43" s="71">
        <v>93.02778</v>
      </c>
      <c r="GF43" s="71">
        <v>97.00278</v>
      </c>
      <c r="GG43" s="71">
        <v>99.64444</v>
      </c>
      <c r="GH43" s="71">
        <v>101.0583</v>
      </c>
      <c r="GI43" s="71">
        <v>101.2611</v>
      </c>
      <c r="GJ43" s="71">
        <v>100.2111</v>
      </c>
      <c r="GK43" s="71">
        <v>98.55556</v>
      </c>
      <c r="GL43" s="71">
        <v>96.69445</v>
      </c>
      <c r="GM43" s="71">
        <v>93.76666</v>
      </c>
      <c r="GN43" s="71">
        <v>89.55</v>
      </c>
      <c r="GO43" s="71">
        <v>85.46944</v>
      </c>
      <c r="GP43" s="71">
        <v>81.94723</v>
      </c>
      <c r="GQ43" s="71">
        <v>79.67222</v>
      </c>
      <c r="GR43" s="71">
        <v>78.19167</v>
      </c>
    </row>
    <row r="44" spans="1:200" ht="12.75">
      <c r="A44" s="69" t="s">
        <v>246</v>
      </c>
      <c r="B44" s="69" t="s">
        <v>30</v>
      </c>
      <c r="C44" s="69">
        <v>2010</v>
      </c>
      <c r="D44" s="69" t="s">
        <v>6</v>
      </c>
      <c r="E44" s="69" t="s">
        <v>239</v>
      </c>
      <c r="F44" s="71">
        <v>16</v>
      </c>
      <c r="G44" s="71">
        <v>16</v>
      </c>
      <c r="H44" s="71">
        <v>16</v>
      </c>
      <c r="I44" s="71">
        <v>1251.727</v>
      </c>
      <c r="J44" s="71">
        <v>1143.526</v>
      </c>
      <c r="K44" s="71">
        <v>1039.707</v>
      </c>
      <c r="L44" s="71">
        <v>1038.937</v>
      </c>
      <c r="M44" s="71">
        <v>1164.214</v>
      </c>
      <c r="N44" s="71">
        <v>1215.584</v>
      </c>
      <c r="O44" s="71">
        <v>1578.39</v>
      </c>
      <c r="P44" s="71">
        <v>1977.88</v>
      </c>
      <c r="Q44" s="71">
        <v>2396.204</v>
      </c>
      <c r="R44" s="71">
        <v>2827.768</v>
      </c>
      <c r="S44" s="71">
        <v>3890.521</v>
      </c>
      <c r="T44" s="71">
        <v>4065.585</v>
      </c>
      <c r="U44" s="71">
        <v>4101.254</v>
      </c>
      <c r="V44" s="71">
        <v>4172.743</v>
      </c>
      <c r="W44" s="71">
        <v>4249.949</v>
      </c>
      <c r="X44" s="71">
        <v>4285.095</v>
      </c>
      <c r="Y44" s="71">
        <v>4327.781</v>
      </c>
      <c r="Z44" s="71">
        <v>4331.985</v>
      </c>
      <c r="AA44" s="71">
        <v>4312.063</v>
      </c>
      <c r="AB44" s="71">
        <v>4194.929</v>
      </c>
      <c r="AC44" s="71">
        <v>3871.685</v>
      </c>
      <c r="AD44" s="71">
        <v>2561.44</v>
      </c>
      <c r="AE44" s="71">
        <v>1797</v>
      </c>
      <c r="AF44" s="71">
        <v>1464.67</v>
      </c>
      <c r="AG44" s="71">
        <v>1278.271</v>
      </c>
      <c r="AH44" s="71">
        <v>1167.775</v>
      </c>
      <c r="AI44" s="71">
        <v>1061.755</v>
      </c>
      <c r="AJ44" s="71">
        <v>1060.968</v>
      </c>
      <c r="AK44" s="71">
        <v>1188.902</v>
      </c>
      <c r="AL44" s="71">
        <v>1241.362</v>
      </c>
      <c r="AM44" s="71">
        <v>1611.862</v>
      </c>
      <c r="AN44" s="71">
        <v>2019.823</v>
      </c>
      <c r="AO44" s="71">
        <v>2447.018</v>
      </c>
      <c r="AP44" s="71">
        <v>2887.734</v>
      </c>
      <c r="AQ44" s="71">
        <v>3923.479</v>
      </c>
      <c r="AR44" s="71">
        <v>3809.665</v>
      </c>
      <c r="AS44" s="71">
        <v>3843.089</v>
      </c>
      <c r="AT44" s="71">
        <v>3910.078</v>
      </c>
      <c r="AU44" s="71">
        <v>3982.424</v>
      </c>
      <c r="AV44" s="71">
        <v>4015.358</v>
      </c>
      <c r="AW44" s="71">
        <v>4055.357</v>
      </c>
      <c r="AX44" s="71">
        <v>4059.296</v>
      </c>
      <c r="AY44" s="71">
        <v>4040.627</v>
      </c>
      <c r="AZ44" s="71">
        <v>4230.465</v>
      </c>
      <c r="BA44" s="71">
        <v>3953.789</v>
      </c>
      <c r="BB44" s="71">
        <v>2615.758</v>
      </c>
      <c r="BC44" s="71">
        <v>1835.107</v>
      </c>
      <c r="BD44" s="71">
        <v>1495.73</v>
      </c>
      <c r="BE44" s="71">
        <v>-38.86935</v>
      </c>
      <c r="BF44" s="71">
        <v>-35.50942</v>
      </c>
      <c r="BG44" s="71">
        <v>-32.28559</v>
      </c>
      <c r="BH44" s="71">
        <v>-32.26166</v>
      </c>
      <c r="BI44" s="71">
        <v>-36.15185</v>
      </c>
      <c r="BJ44" s="71">
        <v>-37.74703</v>
      </c>
      <c r="BK44" s="71">
        <v>-49.0131</v>
      </c>
      <c r="BL44" s="71">
        <v>-61.41827</v>
      </c>
      <c r="BM44" s="71">
        <v>-74.40833</v>
      </c>
      <c r="BN44" s="71">
        <v>-87.80951</v>
      </c>
      <c r="BO44" s="71">
        <v>-104.7092</v>
      </c>
      <c r="BP44" s="71">
        <v>207.0903</v>
      </c>
      <c r="BQ44" s="71">
        <v>208.9072</v>
      </c>
      <c r="BR44" s="71">
        <v>212.5487</v>
      </c>
      <c r="BS44" s="71">
        <v>216.4813</v>
      </c>
      <c r="BT44" s="71">
        <v>218.2716</v>
      </c>
      <c r="BU44" s="71">
        <v>220.4459</v>
      </c>
      <c r="BV44" s="71">
        <v>220.6601</v>
      </c>
      <c r="BW44" s="71">
        <v>219.6452</v>
      </c>
      <c r="BX44" s="71">
        <v>-112.902</v>
      </c>
      <c r="BY44" s="71">
        <v>-120.2258</v>
      </c>
      <c r="BZ44" s="71">
        <v>-79.53931</v>
      </c>
      <c r="CA44" s="71">
        <v>-55.80149</v>
      </c>
      <c r="CB44" s="71">
        <v>-45.48178</v>
      </c>
      <c r="CC44" s="71">
        <v>-31.55904</v>
      </c>
      <c r="CD44" s="71">
        <v>-28.83103</v>
      </c>
      <c r="CE44" s="71">
        <v>-26.21352</v>
      </c>
      <c r="CF44" s="71">
        <v>-26.19409</v>
      </c>
      <c r="CG44" s="71">
        <v>-29.35263</v>
      </c>
      <c r="CH44" s="71">
        <v>-30.64781</v>
      </c>
      <c r="CI44" s="71">
        <v>-39.79502</v>
      </c>
      <c r="CJ44" s="71">
        <v>-49.86711</v>
      </c>
      <c r="CK44" s="71">
        <v>-60.41407</v>
      </c>
      <c r="CL44" s="71">
        <v>-71.29485</v>
      </c>
      <c r="CM44" s="71">
        <v>-62.00392</v>
      </c>
      <c r="CN44" s="71">
        <v>236.0894</v>
      </c>
      <c r="CO44" s="71">
        <v>238.1608</v>
      </c>
      <c r="CP44" s="71">
        <v>242.3121</v>
      </c>
      <c r="CQ44" s="71">
        <v>246.7955</v>
      </c>
      <c r="CR44" s="71">
        <v>248.8364</v>
      </c>
      <c r="CS44" s="71">
        <v>251.3152</v>
      </c>
      <c r="CT44" s="71">
        <v>251.5593</v>
      </c>
      <c r="CU44" s="71">
        <v>250.4024</v>
      </c>
      <c r="CV44" s="71">
        <v>-66.85532</v>
      </c>
      <c r="CW44" s="71">
        <v>-97.61451</v>
      </c>
      <c r="CX44" s="71">
        <v>-64.58006</v>
      </c>
      <c r="CY44" s="71">
        <v>-45.30669</v>
      </c>
      <c r="CZ44" s="71">
        <v>-36.92785</v>
      </c>
      <c r="DA44" s="71">
        <v>-26.5443</v>
      </c>
      <c r="DB44" s="71">
        <v>-24.24978</v>
      </c>
      <c r="DC44" s="71">
        <v>-22.04818</v>
      </c>
      <c r="DD44" s="71">
        <v>-22.03184</v>
      </c>
      <c r="DE44" s="71">
        <v>-24.68849</v>
      </c>
      <c r="DF44" s="71">
        <v>-25.77786</v>
      </c>
      <c r="DG44" s="71">
        <v>-33.47158</v>
      </c>
      <c r="DH44" s="71">
        <v>-41.94321</v>
      </c>
      <c r="DI44" s="71">
        <v>-50.81426</v>
      </c>
      <c r="DJ44" s="71">
        <v>-59.96608</v>
      </c>
      <c r="DK44" s="71">
        <v>-32.95753</v>
      </c>
      <c r="DL44" s="71">
        <v>255.9199</v>
      </c>
      <c r="DM44" s="71">
        <v>258.1652</v>
      </c>
      <c r="DN44" s="71">
        <v>262.6653</v>
      </c>
      <c r="DO44" s="71">
        <v>267.5252</v>
      </c>
      <c r="DP44" s="71">
        <v>269.7376</v>
      </c>
      <c r="DQ44" s="71">
        <v>272.4246</v>
      </c>
      <c r="DR44" s="71">
        <v>272.6892</v>
      </c>
      <c r="DS44" s="71">
        <v>271.4352</v>
      </c>
      <c r="DT44" s="71">
        <v>-35.53624</v>
      </c>
      <c r="DU44" s="71">
        <v>-82.10354</v>
      </c>
      <c r="DV44" s="71">
        <v>-54.31828</v>
      </c>
      <c r="DW44" s="71">
        <v>-38.10745</v>
      </c>
      <c r="DX44" s="71">
        <v>-31.06001</v>
      </c>
      <c r="DY44" s="71">
        <v>-21.5686</v>
      </c>
      <c r="DZ44" s="71">
        <v>-19.70418</v>
      </c>
      <c r="EA44" s="71">
        <v>-17.91528</v>
      </c>
      <c r="EB44" s="71">
        <v>-17.902</v>
      </c>
      <c r="EC44" s="71">
        <v>-20.06066</v>
      </c>
      <c r="ED44" s="71">
        <v>-20.94583</v>
      </c>
      <c r="EE44" s="71">
        <v>-27.19737</v>
      </c>
      <c r="EF44" s="71">
        <v>-34.08101</v>
      </c>
      <c r="EG44" s="71">
        <v>-41.28918</v>
      </c>
      <c r="EH44" s="71">
        <v>-48.7255</v>
      </c>
      <c r="EI44" s="71">
        <v>-4.334943</v>
      </c>
      <c r="EJ44" s="71">
        <v>275.5461</v>
      </c>
      <c r="EK44" s="71">
        <v>277.9636</v>
      </c>
      <c r="EL44" s="71">
        <v>282.8088</v>
      </c>
      <c r="EM44" s="71">
        <v>288.0414</v>
      </c>
      <c r="EN44" s="71">
        <v>290.4235</v>
      </c>
      <c r="EO44" s="71">
        <v>293.3165</v>
      </c>
      <c r="EP44" s="71">
        <v>293.6014</v>
      </c>
      <c r="EQ44" s="71">
        <v>292.2512</v>
      </c>
      <c r="ER44" s="71">
        <v>-4.674124</v>
      </c>
      <c r="ES44" s="71">
        <v>-66.71333</v>
      </c>
      <c r="ET44" s="71">
        <v>-44.13638</v>
      </c>
      <c r="EU44" s="71">
        <v>-30.96425</v>
      </c>
      <c r="EV44" s="71">
        <v>-25.23785</v>
      </c>
      <c r="EW44" s="71">
        <v>-14.45244</v>
      </c>
      <c r="EX44" s="71">
        <v>-13.20315</v>
      </c>
      <c r="EY44" s="71">
        <v>-12.00446</v>
      </c>
      <c r="EZ44" s="71">
        <v>-11.99556</v>
      </c>
      <c r="FA44" s="71">
        <v>-13.44202</v>
      </c>
      <c r="FB44" s="71">
        <v>-14.03514</v>
      </c>
      <c r="FC44" s="71">
        <v>-18.2241</v>
      </c>
      <c r="FD44" s="71">
        <v>-22.83661</v>
      </c>
      <c r="FE44" s="71">
        <v>-27.66658</v>
      </c>
      <c r="FF44" s="71">
        <v>-32.64942</v>
      </c>
      <c r="FG44" s="71">
        <v>36.26242</v>
      </c>
      <c r="FH44" s="71">
        <v>303.5291</v>
      </c>
      <c r="FI44" s="71">
        <v>306.1921</v>
      </c>
      <c r="FJ44" s="71">
        <v>311.5293</v>
      </c>
      <c r="FK44" s="71">
        <v>317.2933</v>
      </c>
      <c r="FL44" s="71">
        <v>319.9173</v>
      </c>
      <c r="FM44" s="71">
        <v>323.1042</v>
      </c>
      <c r="FN44" s="71">
        <v>323.418</v>
      </c>
      <c r="FO44" s="71">
        <v>321.9306</v>
      </c>
      <c r="FP44" s="71">
        <v>39.09972</v>
      </c>
      <c r="FQ44" s="71">
        <v>-44.70249</v>
      </c>
      <c r="FR44" s="71">
        <v>-29.57439</v>
      </c>
      <c r="FS44" s="71">
        <v>-20.74817</v>
      </c>
      <c r="FT44" s="71">
        <v>-16.91108</v>
      </c>
      <c r="FU44" s="71">
        <v>60.1905</v>
      </c>
      <c r="FV44" s="71">
        <v>58.157</v>
      </c>
      <c r="FW44" s="71">
        <v>57.028</v>
      </c>
      <c r="FX44" s="71">
        <v>56.249</v>
      </c>
      <c r="FY44" s="71">
        <v>54.846</v>
      </c>
      <c r="FZ44" s="71">
        <v>53.754</v>
      </c>
      <c r="GA44" s="71">
        <v>55.1235</v>
      </c>
      <c r="GB44" s="71">
        <v>61.022</v>
      </c>
      <c r="GC44" s="71">
        <v>68.5385</v>
      </c>
      <c r="GD44" s="71">
        <v>73.29</v>
      </c>
      <c r="GE44" s="71">
        <v>77.105</v>
      </c>
      <c r="GF44" s="71">
        <v>78.19</v>
      </c>
      <c r="GG44" s="71">
        <v>77.525</v>
      </c>
      <c r="GH44" s="71">
        <v>77.79</v>
      </c>
      <c r="GI44" s="71">
        <v>79.5</v>
      </c>
      <c r="GJ44" s="71">
        <v>80.04</v>
      </c>
      <c r="GK44" s="71">
        <v>79.57</v>
      </c>
      <c r="GL44" s="71">
        <v>77.9095</v>
      </c>
      <c r="GM44" s="71">
        <v>75.7995</v>
      </c>
      <c r="GN44" s="71">
        <v>72.3205</v>
      </c>
      <c r="GO44" s="71">
        <v>67.7155</v>
      </c>
      <c r="GP44" s="71">
        <v>64.869</v>
      </c>
      <c r="GQ44" s="71">
        <v>63.5695</v>
      </c>
      <c r="GR44" s="71">
        <v>63.1085</v>
      </c>
    </row>
    <row r="45" spans="1:200" ht="12.75">
      <c r="A45" s="69" t="s">
        <v>246</v>
      </c>
      <c r="B45" s="69" t="s">
        <v>31</v>
      </c>
      <c r="C45" s="69">
        <v>2010</v>
      </c>
      <c r="D45" s="69" t="s">
        <v>6</v>
      </c>
      <c r="E45" s="69" t="s">
        <v>239</v>
      </c>
      <c r="F45" s="71">
        <v>21</v>
      </c>
      <c r="G45" s="71">
        <v>21</v>
      </c>
      <c r="H45" s="71">
        <v>21</v>
      </c>
      <c r="I45" s="71">
        <v>1709.872</v>
      </c>
      <c r="J45" s="71">
        <v>1558.401</v>
      </c>
      <c r="K45" s="71">
        <v>1414.343</v>
      </c>
      <c r="L45" s="71">
        <v>1417.509</v>
      </c>
      <c r="M45" s="71">
        <v>1590.599</v>
      </c>
      <c r="N45" s="71">
        <v>1666.497</v>
      </c>
      <c r="O45" s="71">
        <v>2146.57</v>
      </c>
      <c r="P45" s="71">
        <v>2671.334</v>
      </c>
      <c r="Q45" s="71">
        <v>3161.458</v>
      </c>
      <c r="R45" s="71">
        <v>3703.434</v>
      </c>
      <c r="S45" s="71">
        <v>5049.08</v>
      </c>
      <c r="T45" s="71">
        <v>5347.402</v>
      </c>
      <c r="U45" s="71">
        <v>5454.849</v>
      </c>
      <c r="V45" s="71">
        <v>5568.379</v>
      </c>
      <c r="W45" s="71">
        <v>5650.467</v>
      </c>
      <c r="X45" s="71">
        <v>5733.518</v>
      </c>
      <c r="Y45" s="71">
        <v>5811.764</v>
      </c>
      <c r="Z45" s="71">
        <v>5781.349</v>
      </c>
      <c r="AA45" s="71">
        <v>5739.157</v>
      </c>
      <c r="AB45" s="71">
        <v>5607.598</v>
      </c>
      <c r="AC45" s="71">
        <v>5164.195</v>
      </c>
      <c r="AD45" s="71">
        <v>3434.969</v>
      </c>
      <c r="AE45" s="71">
        <v>2419.825</v>
      </c>
      <c r="AF45" s="71">
        <v>1960.748</v>
      </c>
      <c r="AG45" s="71">
        <v>1746.131</v>
      </c>
      <c r="AH45" s="71">
        <v>1591.448</v>
      </c>
      <c r="AI45" s="71">
        <v>1444.336</v>
      </c>
      <c r="AJ45" s="71">
        <v>1447.569</v>
      </c>
      <c r="AK45" s="71">
        <v>1624.329</v>
      </c>
      <c r="AL45" s="71">
        <v>1701.837</v>
      </c>
      <c r="AM45" s="71">
        <v>2192.091</v>
      </c>
      <c r="AN45" s="71">
        <v>2727.983</v>
      </c>
      <c r="AO45" s="71">
        <v>3228.5</v>
      </c>
      <c r="AP45" s="71">
        <v>3781.97</v>
      </c>
      <c r="AQ45" s="71">
        <v>5091.852</v>
      </c>
      <c r="AR45" s="71">
        <v>5010.794</v>
      </c>
      <c r="AS45" s="71">
        <v>5111.478</v>
      </c>
      <c r="AT45" s="71">
        <v>5217.862</v>
      </c>
      <c r="AU45" s="71">
        <v>5294.782</v>
      </c>
      <c r="AV45" s="71">
        <v>5372.605</v>
      </c>
      <c r="AW45" s="71">
        <v>5445.926</v>
      </c>
      <c r="AX45" s="71">
        <v>5417.425</v>
      </c>
      <c r="AY45" s="71">
        <v>5377.89</v>
      </c>
      <c r="AZ45" s="71">
        <v>5655.101</v>
      </c>
      <c r="BA45" s="71">
        <v>5273.708</v>
      </c>
      <c r="BB45" s="71">
        <v>3507.811</v>
      </c>
      <c r="BC45" s="71">
        <v>2471.14</v>
      </c>
      <c r="BD45" s="71">
        <v>2002.328</v>
      </c>
      <c r="BE45" s="71">
        <v>-53.09593</v>
      </c>
      <c r="BF45" s="71">
        <v>-48.39236</v>
      </c>
      <c r="BG45" s="71">
        <v>-43.919</v>
      </c>
      <c r="BH45" s="71">
        <v>-44.01731</v>
      </c>
      <c r="BI45" s="71">
        <v>-49.3922</v>
      </c>
      <c r="BJ45" s="71">
        <v>-51.74902</v>
      </c>
      <c r="BK45" s="71">
        <v>-66.65655</v>
      </c>
      <c r="BL45" s="71">
        <v>-82.95182</v>
      </c>
      <c r="BM45" s="71">
        <v>-98.17144</v>
      </c>
      <c r="BN45" s="71">
        <v>-115.0012</v>
      </c>
      <c r="BO45" s="71">
        <v>-135.8906</v>
      </c>
      <c r="BP45" s="71">
        <v>272.3828</v>
      </c>
      <c r="BQ45" s="71">
        <v>277.8558</v>
      </c>
      <c r="BR45" s="71">
        <v>283.6388</v>
      </c>
      <c r="BS45" s="71">
        <v>287.8201</v>
      </c>
      <c r="BT45" s="71">
        <v>292.0505</v>
      </c>
      <c r="BU45" s="71">
        <v>296.0361</v>
      </c>
      <c r="BV45" s="71">
        <v>294.4868</v>
      </c>
      <c r="BW45" s="71">
        <v>292.3377</v>
      </c>
      <c r="BX45" s="71">
        <v>-150.9225</v>
      </c>
      <c r="BY45" s="71">
        <v>-160.3616</v>
      </c>
      <c r="BZ45" s="71">
        <v>-106.6646</v>
      </c>
      <c r="CA45" s="71">
        <v>-75.1418</v>
      </c>
      <c r="CB45" s="71">
        <v>-60.88629</v>
      </c>
      <c r="CC45" s="71">
        <v>-43.10998</v>
      </c>
      <c r="CD45" s="71">
        <v>-39.29103</v>
      </c>
      <c r="CE45" s="71">
        <v>-35.65899</v>
      </c>
      <c r="CF45" s="71">
        <v>-35.73881</v>
      </c>
      <c r="CG45" s="71">
        <v>-40.10283</v>
      </c>
      <c r="CH45" s="71">
        <v>-42.01639</v>
      </c>
      <c r="CI45" s="71">
        <v>-54.1202</v>
      </c>
      <c r="CJ45" s="71">
        <v>-67.35077</v>
      </c>
      <c r="CK45" s="71">
        <v>-79.70797</v>
      </c>
      <c r="CL45" s="71">
        <v>-93.37249</v>
      </c>
      <c r="CM45" s="71">
        <v>-80.46806</v>
      </c>
      <c r="CN45" s="71">
        <v>310.5248</v>
      </c>
      <c r="CO45" s="71">
        <v>316.7643</v>
      </c>
      <c r="CP45" s="71">
        <v>323.357</v>
      </c>
      <c r="CQ45" s="71">
        <v>328.1239</v>
      </c>
      <c r="CR45" s="71">
        <v>332.9466</v>
      </c>
      <c r="CS45" s="71">
        <v>337.4904</v>
      </c>
      <c r="CT45" s="71">
        <v>335.7242</v>
      </c>
      <c r="CU45" s="71">
        <v>333.2741</v>
      </c>
      <c r="CV45" s="71">
        <v>-89.36927</v>
      </c>
      <c r="CW45" s="71">
        <v>-130.2018</v>
      </c>
      <c r="CX45" s="71">
        <v>-86.60383</v>
      </c>
      <c r="CY45" s="71">
        <v>-61.00961</v>
      </c>
      <c r="CZ45" s="71">
        <v>-49.43518</v>
      </c>
      <c r="DA45" s="71">
        <v>-36.2598</v>
      </c>
      <c r="DB45" s="71">
        <v>-33.04767</v>
      </c>
      <c r="DC45" s="71">
        <v>-29.99277</v>
      </c>
      <c r="DD45" s="71">
        <v>-30.0599</v>
      </c>
      <c r="DE45" s="71">
        <v>-33.73048</v>
      </c>
      <c r="DF45" s="71">
        <v>-35.33997</v>
      </c>
      <c r="DG45" s="71">
        <v>-45.52049</v>
      </c>
      <c r="DH45" s="71">
        <v>-56.64871</v>
      </c>
      <c r="DI45" s="71">
        <v>-67.04235</v>
      </c>
      <c r="DJ45" s="71">
        <v>-78.53558</v>
      </c>
      <c r="DK45" s="71">
        <v>-42.77196</v>
      </c>
      <c r="DL45" s="71">
        <v>336.6075</v>
      </c>
      <c r="DM45" s="71">
        <v>343.3712</v>
      </c>
      <c r="DN45" s="71">
        <v>350.5176</v>
      </c>
      <c r="DO45" s="71">
        <v>355.6848</v>
      </c>
      <c r="DP45" s="71">
        <v>360.9128</v>
      </c>
      <c r="DQ45" s="71">
        <v>365.8382</v>
      </c>
      <c r="DR45" s="71">
        <v>363.9236</v>
      </c>
      <c r="DS45" s="71">
        <v>361.2678</v>
      </c>
      <c r="DT45" s="71">
        <v>-47.5033</v>
      </c>
      <c r="DU45" s="71">
        <v>-109.5127</v>
      </c>
      <c r="DV45" s="71">
        <v>-72.84246</v>
      </c>
      <c r="DW45" s="71">
        <v>-51.31516</v>
      </c>
      <c r="DX45" s="71">
        <v>-41.57992</v>
      </c>
      <c r="DY45" s="71">
        <v>-29.46294</v>
      </c>
      <c r="DZ45" s="71">
        <v>-26.85292</v>
      </c>
      <c r="EA45" s="71">
        <v>-24.37066</v>
      </c>
      <c r="EB45" s="71">
        <v>-24.42521</v>
      </c>
      <c r="EC45" s="71">
        <v>-27.40774</v>
      </c>
      <c r="ED45" s="71">
        <v>-28.71554</v>
      </c>
      <c r="EE45" s="71">
        <v>-36.98772</v>
      </c>
      <c r="EF45" s="71">
        <v>-46.02998</v>
      </c>
      <c r="EG45" s="71">
        <v>-54.47534</v>
      </c>
      <c r="EH45" s="71">
        <v>-63.81418</v>
      </c>
      <c r="EI45" s="71">
        <v>-5.625846</v>
      </c>
      <c r="EJ45" s="71">
        <v>362.4216</v>
      </c>
      <c r="EK45" s="71">
        <v>369.7039</v>
      </c>
      <c r="EL45" s="71">
        <v>377.3984</v>
      </c>
      <c r="EM45" s="71">
        <v>382.9619</v>
      </c>
      <c r="EN45" s="71">
        <v>388.5907</v>
      </c>
      <c r="EO45" s="71">
        <v>393.8938</v>
      </c>
      <c r="EP45" s="71">
        <v>391.8324</v>
      </c>
      <c r="EQ45" s="71">
        <v>388.9729</v>
      </c>
      <c r="ER45" s="71">
        <v>-6.248165</v>
      </c>
      <c r="ES45" s="71">
        <v>-88.98465</v>
      </c>
      <c r="ET45" s="71">
        <v>-59.18822</v>
      </c>
      <c r="EU45" s="71">
        <v>-41.69619</v>
      </c>
      <c r="EV45" s="71">
        <v>-33.78581</v>
      </c>
      <c r="EW45" s="71">
        <v>-19.74218</v>
      </c>
      <c r="EX45" s="71">
        <v>-17.9933</v>
      </c>
      <c r="EY45" s="71">
        <v>-16.33001</v>
      </c>
      <c r="EZ45" s="71">
        <v>-16.36656</v>
      </c>
      <c r="FA45" s="71">
        <v>-18.36506</v>
      </c>
      <c r="FB45" s="71">
        <v>-19.24137</v>
      </c>
      <c r="FC45" s="71">
        <v>-24.78431</v>
      </c>
      <c r="FD45" s="71">
        <v>-30.84323</v>
      </c>
      <c r="FE45" s="71">
        <v>-36.5022</v>
      </c>
      <c r="FF45" s="71">
        <v>-42.75986</v>
      </c>
      <c r="FG45" s="71">
        <v>47.06101</v>
      </c>
      <c r="FH45" s="71">
        <v>399.2271</v>
      </c>
      <c r="FI45" s="71">
        <v>407.249</v>
      </c>
      <c r="FJ45" s="71">
        <v>415.7249</v>
      </c>
      <c r="FK45" s="71">
        <v>421.8534</v>
      </c>
      <c r="FL45" s="71">
        <v>428.0539</v>
      </c>
      <c r="FM45" s="71">
        <v>433.8956</v>
      </c>
      <c r="FN45" s="71">
        <v>431.6248</v>
      </c>
      <c r="FO45" s="71">
        <v>428.4749</v>
      </c>
      <c r="FP45" s="71">
        <v>52.2668</v>
      </c>
      <c r="FQ45" s="71">
        <v>-59.6258</v>
      </c>
      <c r="FR45" s="71">
        <v>-39.66016</v>
      </c>
      <c r="FS45" s="71">
        <v>-27.9393</v>
      </c>
      <c r="FT45" s="71">
        <v>-22.6388</v>
      </c>
      <c r="FU45" s="71">
        <v>59.565</v>
      </c>
      <c r="FV45" s="71">
        <v>57.954</v>
      </c>
      <c r="FW45" s="71">
        <v>56.927</v>
      </c>
      <c r="FX45" s="71">
        <v>56.66</v>
      </c>
      <c r="FY45" s="71">
        <v>55.8025</v>
      </c>
      <c r="FZ45" s="71">
        <v>54.786</v>
      </c>
      <c r="GA45" s="71">
        <v>56.1825</v>
      </c>
      <c r="GB45" s="71">
        <v>62.1565</v>
      </c>
      <c r="GC45" s="71">
        <v>67.204</v>
      </c>
      <c r="GD45" s="71">
        <v>70.8655</v>
      </c>
      <c r="GE45" s="71">
        <v>74.602</v>
      </c>
      <c r="GF45" s="71">
        <v>77.687</v>
      </c>
      <c r="GG45" s="71">
        <v>78.734</v>
      </c>
      <c r="GH45" s="71">
        <v>79.53</v>
      </c>
      <c r="GI45" s="71">
        <v>80.7015</v>
      </c>
      <c r="GJ45" s="71">
        <v>81.928</v>
      </c>
      <c r="GK45" s="71">
        <v>81.935</v>
      </c>
      <c r="GL45" s="71">
        <v>79.401</v>
      </c>
      <c r="GM45" s="71">
        <v>76.9415</v>
      </c>
      <c r="GN45" s="71">
        <v>73.579</v>
      </c>
      <c r="GO45" s="71">
        <v>68.432</v>
      </c>
      <c r="GP45" s="71">
        <v>65.4505</v>
      </c>
      <c r="GQ45" s="71">
        <v>63.473</v>
      </c>
      <c r="GR45" s="71">
        <v>61.4505</v>
      </c>
    </row>
    <row r="46" spans="1:200" ht="12.75">
      <c r="A46" s="69" t="s">
        <v>246</v>
      </c>
      <c r="B46" s="69" t="s">
        <v>32</v>
      </c>
      <c r="C46" s="69">
        <v>2010</v>
      </c>
      <c r="D46" s="69" t="s">
        <v>6</v>
      </c>
      <c r="E46" s="69" t="s">
        <v>239</v>
      </c>
      <c r="F46" s="71">
        <v>22</v>
      </c>
      <c r="G46" s="71">
        <v>22</v>
      </c>
      <c r="H46" s="71">
        <v>22</v>
      </c>
      <c r="I46" s="71">
        <v>1969.687</v>
      </c>
      <c r="J46" s="71">
        <v>1798.726</v>
      </c>
      <c r="K46" s="71">
        <v>1642.981</v>
      </c>
      <c r="L46" s="71">
        <v>1643.683</v>
      </c>
      <c r="M46" s="71">
        <v>1847.635</v>
      </c>
      <c r="N46" s="71">
        <v>1937.032</v>
      </c>
      <c r="O46" s="71">
        <v>2430.09</v>
      </c>
      <c r="P46" s="71">
        <v>3054.973</v>
      </c>
      <c r="Q46" s="71">
        <v>3645.309</v>
      </c>
      <c r="R46" s="71">
        <v>4243.457</v>
      </c>
      <c r="S46" s="71">
        <v>5673.425</v>
      </c>
      <c r="T46" s="71">
        <v>5946.106</v>
      </c>
      <c r="U46" s="71">
        <v>6034.012</v>
      </c>
      <c r="V46" s="71">
        <v>6152.619</v>
      </c>
      <c r="W46" s="71">
        <v>6248.004</v>
      </c>
      <c r="X46" s="71">
        <v>6314.8</v>
      </c>
      <c r="Y46" s="71">
        <v>6377.57</v>
      </c>
      <c r="Z46" s="71">
        <v>6400.896</v>
      </c>
      <c r="AA46" s="71">
        <v>6395.873</v>
      </c>
      <c r="AB46" s="71">
        <v>6259.036</v>
      </c>
      <c r="AC46" s="71">
        <v>5744.502</v>
      </c>
      <c r="AD46" s="71">
        <v>3846.589</v>
      </c>
      <c r="AE46" s="71">
        <v>2757.721</v>
      </c>
      <c r="AF46" s="71">
        <v>2276.704</v>
      </c>
      <c r="AG46" s="71">
        <v>2011.456</v>
      </c>
      <c r="AH46" s="71">
        <v>1836.87</v>
      </c>
      <c r="AI46" s="71">
        <v>1677.822</v>
      </c>
      <c r="AJ46" s="71">
        <v>1678.539</v>
      </c>
      <c r="AK46" s="71">
        <v>1886.816</v>
      </c>
      <c r="AL46" s="71">
        <v>1978.109</v>
      </c>
      <c r="AM46" s="71">
        <v>2481.623</v>
      </c>
      <c r="AN46" s="71">
        <v>3119.757</v>
      </c>
      <c r="AO46" s="71">
        <v>3722.611</v>
      </c>
      <c r="AP46" s="71">
        <v>4333.444</v>
      </c>
      <c r="AQ46" s="71">
        <v>5721.486</v>
      </c>
      <c r="AR46" s="71">
        <v>5571.812</v>
      </c>
      <c r="AS46" s="71">
        <v>5654.184</v>
      </c>
      <c r="AT46" s="71">
        <v>5765.325</v>
      </c>
      <c r="AU46" s="71">
        <v>5854.706</v>
      </c>
      <c r="AV46" s="71">
        <v>5917.297</v>
      </c>
      <c r="AW46" s="71">
        <v>5976.116</v>
      </c>
      <c r="AX46" s="71">
        <v>5997.973</v>
      </c>
      <c r="AY46" s="71">
        <v>5993.267</v>
      </c>
      <c r="AZ46" s="71">
        <v>6312.059</v>
      </c>
      <c r="BA46" s="71">
        <v>5866.321</v>
      </c>
      <c r="BB46" s="71">
        <v>3928.161</v>
      </c>
      <c r="BC46" s="71">
        <v>2816.201</v>
      </c>
      <c r="BD46" s="71">
        <v>2324.984</v>
      </c>
      <c r="BE46" s="71">
        <v>-61.16386</v>
      </c>
      <c r="BF46" s="71">
        <v>-55.85508</v>
      </c>
      <c r="BG46" s="71">
        <v>-51.0188</v>
      </c>
      <c r="BH46" s="71">
        <v>-51.0406</v>
      </c>
      <c r="BI46" s="71">
        <v>-57.37383</v>
      </c>
      <c r="BJ46" s="71">
        <v>-60.14986</v>
      </c>
      <c r="BK46" s="71">
        <v>-75.46056</v>
      </c>
      <c r="BL46" s="71">
        <v>-94.86479</v>
      </c>
      <c r="BM46" s="71">
        <v>-113.1962</v>
      </c>
      <c r="BN46" s="71">
        <v>-131.7703</v>
      </c>
      <c r="BO46" s="71">
        <v>-152.6942</v>
      </c>
      <c r="BP46" s="71">
        <v>302.8792</v>
      </c>
      <c r="BQ46" s="71">
        <v>307.3569</v>
      </c>
      <c r="BR46" s="71">
        <v>313.3984</v>
      </c>
      <c r="BS46" s="71">
        <v>318.2571</v>
      </c>
      <c r="BT46" s="71">
        <v>321.6595</v>
      </c>
      <c r="BU46" s="71">
        <v>324.8568</v>
      </c>
      <c r="BV46" s="71">
        <v>326.045</v>
      </c>
      <c r="BW46" s="71">
        <v>325.7891</v>
      </c>
      <c r="BX46" s="71">
        <v>-168.4553</v>
      </c>
      <c r="BY46" s="71">
        <v>-178.3816</v>
      </c>
      <c r="BZ46" s="71">
        <v>-119.4465</v>
      </c>
      <c r="CA46" s="71">
        <v>-85.63435</v>
      </c>
      <c r="CB46" s="71">
        <v>-70.69753</v>
      </c>
      <c r="CC46" s="71">
        <v>-49.66055</v>
      </c>
      <c r="CD46" s="71">
        <v>-45.3502</v>
      </c>
      <c r="CE46" s="71">
        <v>-41.42351</v>
      </c>
      <c r="CF46" s="71">
        <v>-41.4412</v>
      </c>
      <c r="CG46" s="71">
        <v>-46.58332</v>
      </c>
      <c r="CH46" s="71">
        <v>-48.83725</v>
      </c>
      <c r="CI46" s="71">
        <v>-61.26841</v>
      </c>
      <c r="CJ46" s="71">
        <v>-77.02322</v>
      </c>
      <c r="CK46" s="71">
        <v>-91.90701</v>
      </c>
      <c r="CL46" s="71">
        <v>-106.9878</v>
      </c>
      <c r="CM46" s="71">
        <v>-90.41838</v>
      </c>
      <c r="CN46" s="71">
        <v>345.2917</v>
      </c>
      <c r="CO46" s="71">
        <v>350.3964</v>
      </c>
      <c r="CP46" s="71">
        <v>357.2839</v>
      </c>
      <c r="CQ46" s="71">
        <v>362.823</v>
      </c>
      <c r="CR46" s="71">
        <v>366.7018</v>
      </c>
      <c r="CS46" s="71">
        <v>370.3469</v>
      </c>
      <c r="CT46" s="71">
        <v>371.7014</v>
      </c>
      <c r="CU46" s="71">
        <v>371.4098</v>
      </c>
      <c r="CV46" s="71">
        <v>-99.75136</v>
      </c>
      <c r="CW46" s="71">
        <v>-144.8327</v>
      </c>
      <c r="CX46" s="71">
        <v>-96.98178</v>
      </c>
      <c r="CY46" s="71">
        <v>-69.52878</v>
      </c>
      <c r="CZ46" s="71">
        <v>-57.40118</v>
      </c>
      <c r="DA46" s="71">
        <v>-41.76947</v>
      </c>
      <c r="DB46" s="71">
        <v>-38.14405</v>
      </c>
      <c r="DC46" s="71">
        <v>-34.8413</v>
      </c>
      <c r="DD46" s="71">
        <v>-34.85619</v>
      </c>
      <c r="DE46" s="71">
        <v>-39.18122</v>
      </c>
      <c r="DF46" s="71">
        <v>-41.077</v>
      </c>
      <c r="DG46" s="71">
        <v>-51.53285</v>
      </c>
      <c r="DH46" s="71">
        <v>-64.78421</v>
      </c>
      <c r="DI46" s="71">
        <v>-77.30296</v>
      </c>
      <c r="DJ46" s="71">
        <v>-89.98738</v>
      </c>
      <c r="DK46" s="71">
        <v>-48.06094</v>
      </c>
      <c r="DL46" s="71">
        <v>374.2947</v>
      </c>
      <c r="DM46" s="71">
        <v>379.8282</v>
      </c>
      <c r="DN46" s="71">
        <v>387.2943</v>
      </c>
      <c r="DO46" s="71">
        <v>393.2986</v>
      </c>
      <c r="DP46" s="71">
        <v>397.5032</v>
      </c>
      <c r="DQ46" s="71">
        <v>401.4545</v>
      </c>
      <c r="DR46" s="71">
        <v>402.9228</v>
      </c>
      <c r="DS46" s="71">
        <v>402.6066</v>
      </c>
      <c r="DT46" s="71">
        <v>-53.02179</v>
      </c>
      <c r="DU46" s="71">
        <v>-121.8188</v>
      </c>
      <c r="DV46" s="71">
        <v>-81.57135</v>
      </c>
      <c r="DW46" s="71">
        <v>-58.48064</v>
      </c>
      <c r="DX46" s="71">
        <v>-48.28012</v>
      </c>
      <c r="DY46" s="71">
        <v>-33.93983</v>
      </c>
      <c r="DZ46" s="71">
        <v>-30.99399</v>
      </c>
      <c r="EA46" s="71">
        <v>-28.31034</v>
      </c>
      <c r="EB46" s="71">
        <v>-28.32243</v>
      </c>
      <c r="EC46" s="71">
        <v>-31.83675</v>
      </c>
      <c r="ED46" s="71">
        <v>-33.37716</v>
      </c>
      <c r="EE46" s="71">
        <v>-41.87307</v>
      </c>
      <c r="EF46" s="71">
        <v>-52.64048</v>
      </c>
      <c r="EG46" s="71">
        <v>-62.81261</v>
      </c>
      <c r="EH46" s="71">
        <v>-73.11935</v>
      </c>
      <c r="EI46" s="71">
        <v>-6.321512</v>
      </c>
      <c r="EJ46" s="71">
        <v>402.9989</v>
      </c>
      <c r="EK46" s="71">
        <v>408.9568</v>
      </c>
      <c r="EL46" s="71">
        <v>416.9954</v>
      </c>
      <c r="EM46" s="71">
        <v>423.4601</v>
      </c>
      <c r="EN46" s="71">
        <v>427.9872</v>
      </c>
      <c r="EO46" s="71">
        <v>432.2415</v>
      </c>
      <c r="EP46" s="71">
        <v>433.8224</v>
      </c>
      <c r="EQ46" s="71">
        <v>433.482</v>
      </c>
      <c r="ER46" s="71">
        <v>-6.974019</v>
      </c>
      <c r="ES46" s="71">
        <v>-98.98398</v>
      </c>
      <c r="ET46" s="71">
        <v>-66.28089</v>
      </c>
      <c r="EU46" s="71">
        <v>-47.51851</v>
      </c>
      <c r="EV46" s="71">
        <v>-39.23006</v>
      </c>
      <c r="EW46" s="71">
        <v>-22.74201</v>
      </c>
      <c r="EX46" s="71">
        <v>-20.76809</v>
      </c>
      <c r="EY46" s="71">
        <v>-18.96986</v>
      </c>
      <c r="EZ46" s="71">
        <v>-18.97797</v>
      </c>
      <c r="FA46" s="71">
        <v>-21.3328</v>
      </c>
      <c r="FB46" s="71">
        <v>-22.36498</v>
      </c>
      <c r="FC46" s="71">
        <v>-28.05782</v>
      </c>
      <c r="FD46" s="71">
        <v>-35.27272</v>
      </c>
      <c r="FE46" s="71">
        <v>-42.08874</v>
      </c>
      <c r="FF46" s="71">
        <v>-48.99496</v>
      </c>
      <c r="FG46" s="71">
        <v>52.88035</v>
      </c>
      <c r="FH46" s="71">
        <v>443.9254</v>
      </c>
      <c r="FI46" s="71">
        <v>450.4882</v>
      </c>
      <c r="FJ46" s="71">
        <v>459.3431</v>
      </c>
      <c r="FK46" s="71">
        <v>466.4645</v>
      </c>
      <c r="FL46" s="71">
        <v>471.4514</v>
      </c>
      <c r="FM46" s="71">
        <v>476.1376</v>
      </c>
      <c r="FN46" s="71">
        <v>477.8791</v>
      </c>
      <c r="FO46" s="71">
        <v>477.5041</v>
      </c>
      <c r="FP46" s="71">
        <v>58.33867</v>
      </c>
      <c r="FQ46" s="71">
        <v>-66.32603</v>
      </c>
      <c r="FR46" s="71">
        <v>-44.41273</v>
      </c>
      <c r="FS46" s="71">
        <v>-31.84065</v>
      </c>
      <c r="FT46" s="71">
        <v>-26.28683</v>
      </c>
      <c r="FU46" s="71">
        <v>64.3135</v>
      </c>
      <c r="FV46" s="71">
        <v>62.623</v>
      </c>
      <c r="FW46" s="71">
        <v>61.3945</v>
      </c>
      <c r="FX46" s="71">
        <v>60.3645</v>
      </c>
      <c r="FY46" s="71">
        <v>59.855</v>
      </c>
      <c r="FZ46" s="71">
        <v>59.0395</v>
      </c>
      <c r="GA46" s="71">
        <v>60.0985</v>
      </c>
      <c r="GB46" s="71">
        <v>66.2925</v>
      </c>
      <c r="GC46" s="71">
        <v>73.50999</v>
      </c>
      <c r="GD46" s="71">
        <v>77.355</v>
      </c>
      <c r="GE46" s="71">
        <v>80.02</v>
      </c>
      <c r="GF46" s="71">
        <v>82.09</v>
      </c>
      <c r="GG46" s="71">
        <v>82.665</v>
      </c>
      <c r="GH46" s="71">
        <v>83.1</v>
      </c>
      <c r="GI46" s="71">
        <v>84.535</v>
      </c>
      <c r="GJ46" s="71">
        <v>85.89999</v>
      </c>
      <c r="GK46" s="71">
        <v>85.23</v>
      </c>
      <c r="GL46" s="71">
        <v>83.7</v>
      </c>
      <c r="GM46" s="71">
        <v>82.625</v>
      </c>
      <c r="GN46" s="71">
        <v>79.487</v>
      </c>
      <c r="GO46" s="71">
        <v>74.4445</v>
      </c>
      <c r="GP46" s="71">
        <v>71.7165</v>
      </c>
      <c r="GQ46" s="71">
        <v>69.593</v>
      </c>
      <c r="GR46" s="71">
        <v>67.504</v>
      </c>
    </row>
    <row r="47" spans="1:200" ht="12.75">
      <c r="A47" s="69" t="s">
        <v>246</v>
      </c>
      <c r="B47" s="69" t="s">
        <v>33</v>
      </c>
      <c r="C47" s="69">
        <v>2010</v>
      </c>
      <c r="D47" s="69" t="s">
        <v>6</v>
      </c>
      <c r="E47" s="69" t="s">
        <v>239</v>
      </c>
      <c r="F47" s="71">
        <v>22</v>
      </c>
      <c r="G47" s="71">
        <v>22</v>
      </c>
      <c r="H47" s="71">
        <v>22</v>
      </c>
      <c r="I47" s="71">
        <v>1904.592</v>
      </c>
      <c r="J47" s="71">
        <v>1747.611</v>
      </c>
      <c r="K47" s="71">
        <v>1606.404</v>
      </c>
      <c r="L47" s="71">
        <v>1599.017</v>
      </c>
      <c r="M47" s="71">
        <v>1772.705</v>
      </c>
      <c r="N47" s="71">
        <v>1862.809</v>
      </c>
      <c r="O47" s="71">
        <v>2350.547</v>
      </c>
      <c r="P47" s="71">
        <v>2945.334</v>
      </c>
      <c r="Q47" s="71">
        <v>3561.456</v>
      </c>
      <c r="R47" s="71">
        <v>4217.528</v>
      </c>
      <c r="S47" s="71">
        <v>5705.61</v>
      </c>
      <c r="T47" s="71">
        <v>6010.219</v>
      </c>
      <c r="U47" s="71">
        <v>6100.268</v>
      </c>
      <c r="V47" s="71">
        <v>6232.092</v>
      </c>
      <c r="W47" s="71">
        <v>6308.95</v>
      </c>
      <c r="X47" s="71">
        <v>6297.711</v>
      </c>
      <c r="Y47" s="71">
        <v>6362.569</v>
      </c>
      <c r="Z47" s="71">
        <v>6335.554</v>
      </c>
      <c r="AA47" s="71">
        <v>6235.617</v>
      </c>
      <c r="AB47" s="71">
        <v>6057.455</v>
      </c>
      <c r="AC47" s="71">
        <v>5595.804</v>
      </c>
      <c r="AD47" s="71">
        <v>3731.433</v>
      </c>
      <c r="AE47" s="71">
        <v>2654.971</v>
      </c>
      <c r="AF47" s="71">
        <v>2176.128</v>
      </c>
      <c r="AG47" s="71">
        <v>1944.981</v>
      </c>
      <c r="AH47" s="71">
        <v>1784.671</v>
      </c>
      <c r="AI47" s="71">
        <v>1640.47</v>
      </c>
      <c r="AJ47" s="71">
        <v>1632.926</v>
      </c>
      <c r="AK47" s="71">
        <v>1810.297</v>
      </c>
      <c r="AL47" s="71">
        <v>1902.312</v>
      </c>
      <c r="AM47" s="71">
        <v>2400.393</v>
      </c>
      <c r="AN47" s="71">
        <v>3007.793</v>
      </c>
      <c r="AO47" s="71">
        <v>3636.981</v>
      </c>
      <c r="AP47" s="71">
        <v>4306.966</v>
      </c>
      <c r="AQ47" s="71">
        <v>5753.944</v>
      </c>
      <c r="AR47" s="71">
        <v>5631.889</v>
      </c>
      <c r="AS47" s="71">
        <v>5716.269</v>
      </c>
      <c r="AT47" s="71">
        <v>5839.795</v>
      </c>
      <c r="AU47" s="71">
        <v>5911.815</v>
      </c>
      <c r="AV47" s="71">
        <v>5901.283</v>
      </c>
      <c r="AW47" s="71">
        <v>5962.059</v>
      </c>
      <c r="AX47" s="71">
        <v>5936.744</v>
      </c>
      <c r="AY47" s="71">
        <v>5843.098</v>
      </c>
      <c r="AZ47" s="71">
        <v>6108.769</v>
      </c>
      <c r="BA47" s="71">
        <v>5714.469</v>
      </c>
      <c r="BB47" s="71">
        <v>3810.563</v>
      </c>
      <c r="BC47" s="71">
        <v>2711.273</v>
      </c>
      <c r="BD47" s="71">
        <v>2222.276</v>
      </c>
      <c r="BE47" s="71">
        <v>-59.1425</v>
      </c>
      <c r="BF47" s="71">
        <v>-54.26783</v>
      </c>
      <c r="BG47" s="71">
        <v>-49.883</v>
      </c>
      <c r="BH47" s="71">
        <v>-49.65361</v>
      </c>
      <c r="BI47" s="71">
        <v>-55.04707</v>
      </c>
      <c r="BJ47" s="71">
        <v>-57.84504</v>
      </c>
      <c r="BK47" s="71">
        <v>-72.99055</v>
      </c>
      <c r="BL47" s="71">
        <v>-91.46022</v>
      </c>
      <c r="BM47" s="71">
        <v>-110.5924</v>
      </c>
      <c r="BN47" s="71">
        <v>-130.9651</v>
      </c>
      <c r="BO47" s="71">
        <v>-153.5604</v>
      </c>
      <c r="BP47" s="71">
        <v>306.1449</v>
      </c>
      <c r="BQ47" s="71">
        <v>310.7318</v>
      </c>
      <c r="BR47" s="71">
        <v>317.4466</v>
      </c>
      <c r="BS47" s="71">
        <v>321.3615</v>
      </c>
      <c r="BT47" s="71">
        <v>320.789</v>
      </c>
      <c r="BU47" s="71">
        <v>324.0927</v>
      </c>
      <c r="BV47" s="71">
        <v>322.7166</v>
      </c>
      <c r="BW47" s="71">
        <v>317.6261</v>
      </c>
      <c r="BX47" s="71">
        <v>-163.03</v>
      </c>
      <c r="BY47" s="71">
        <v>-173.7641</v>
      </c>
      <c r="BZ47" s="71">
        <v>-115.8707</v>
      </c>
      <c r="CA47" s="71">
        <v>-82.44371</v>
      </c>
      <c r="CB47" s="71">
        <v>-67.5744</v>
      </c>
      <c r="CC47" s="71">
        <v>-48.01935</v>
      </c>
      <c r="CD47" s="71">
        <v>-44.06148</v>
      </c>
      <c r="CE47" s="71">
        <v>-40.50131</v>
      </c>
      <c r="CF47" s="71">
        <v>-40.31507</v>
      </c>
      <c r="CG47" s="71">
        <v>-44.69417</v>
      </c>
      <c r="CH47" s="71">
        <v>-46.96591</v>
      </c>
      <c r="CI47" s="71">
        <v>-59.26294</v>
      </c>
      <c r="CJ47" s="71">
        <v>-74.25896</v>
      </c>
      <c r="CK47" s="71">
        <v>-89.79288</v>
      </c>
      <c r="CL47" s="71">
        <v>-106.334</v>
      </c>
      <c r="CM47" s="71">
        <v>-90.93132</v>
      </c>
      <c r="CN47" s="71">
        <v>349.0147</v>
      </c>
      <c r="CO47" s="71">
        <v>354.2439</v>
      </c>
      <c r="CP47" s="71">
        <v>361.899</v>
      </c>
      <c r="CQ47" s="71">
        <v>366.3621</v>
      </c>
      <c r="CR47" s="71">
        <v>365.7095</v>
      </c>
      <c r="CS47" s="71">
        <v>369.4758</v>
      </c>
      <c r="CT47" s="71">
        <v>367.907</v>
      </c>
      <c r="CU47" s="71">
        <v>362.1037</v>
      </c>
      <c r="CV47" s="71">
        <v>-96.53872</v>
      </c>
      <c r="CW47" s="71">
        <v>-141.0837</v>
      </c>
      <c r="CX47" s="71">
        <v>-94.07842</v>
      </c>
      <c r="CY47" s="71">
        <v>-66.93822</v>
      </c>
      <c r="CZ47" s="71">
        <v>-54.86543</v>
      </c>
      <c r="DA47" s="71">
        <v>-40.38906</v>
      </c>
      <c r="DB47" s="71">
        <v>-37.0601</v>
      </c>
      <c r="DC47" s="71">
        <v>-34.06564</v>
      </c>
      <c r="DD47" s="71">
        <v>-33.909</v>
      </c>
      <c r="DE47" s="71">
        <v>-37.59225</v>
      </c>
      <c r="DF47" s="71">
        <v>-39.50301</v>
      </c>
      <c r="DG47" s="71">
        <v>-49.84605</v>
      </c>
      <c r="DH47" s="71">
        <v>-62.45919</v>
      </c>
      <c r="DI47" s="71">
        <v>-75.52477</v>
      </c>
      <c r="DJ47" s="71">
        <v>-89.43753</v>
      </c>
      <c r="DK47" s="71">
        <v>-48.33359</v>
      </c>
      <c r="DL47" s="71">
        <v>378.3305</v>
      </c>
      <c r="DM47" s="71">
        <v>383.9988</v>
      </c>
      <c r="DN47" s="71">
        <v>392.2969</v>
      </c>
      <c r="DO47" s="71">
        <v>397.1349</v>
      </c>
      <c r="DP47" s="71">
        <v>396.4275</v>
      </c>
      <c r="DQ47" s="71">
        <v>400.5102</v>
      </c>
      <c r="DR47" s="71">
        <v>398.8096</v>
      </c>
      <c r="DS47" s="71">
        <v>392.5188</v>
      </c>
      <c r="DT47" s="71">
        <v>-51.31414</v>
      </c>
      <c r="DU47" s="71">
        <v>-118.6655</v>
      </c>
      <c r="DV47" s="71">
        <v>-79.12933</v>
      </c>
      <c r="DW47" s="71">
        <v>-56.30172</v>
      </c>
      <c r="DX47" s="71">
        <v>-46.1473</v>
      </c>
      <c r="DY47" s="71">
        <v>-32.81818</v>
      </c>
      <c r="DZ47" s="71">
        <v>-30.11322</v>
      </c>
      <c r="EA47" s="71">
        <v>-27.68008</v>
      </c>
      <c r="EB47" s="71">
        <v>-27.55279</v>
      </c>
      <c r="EC47" s="71">
        <v>-30.54563</v>
      </c>
      <c r="ED47" s="71">
        <v>-32.09822</v>
      </c>
      <c r="EE47" s="71">
        <v>-40.50246</v>
      </c>
      <c r="EF47" s="71">
        <v>-50.75129</v>
      </c>
      <c r="EG47" s="71">
        <v>-61.36774</v>
      </c>
      <c r="EH47" s="71">
        <v>-72.67257</v>
      </c>
      <c r="EI47" s="71">
        <v>-6.357373</v>
      </c>
      <c r="EJ47" s="71">
        <v>407.3442</v>
      </c>
      <c r="EK47" s="71">
        <v>413.4472</v>
      </c>
      <c r="EL47" s="71">
        <v>422.3817</v>
      </c>
      <c r="EM47" s="71">
        <v>427.5908</v>
      </c>
      <c r="EN47" s="71">
        <v>426.829</v>
      </c>
      <c r="EO47" s="71">
        <v>431.2248</v>
      </c>
      <c r="EP47" s="71">
        <v>429.3938</v>
      </c>
      <c r="EQ47" s="71">
        <v>422.6206</v>
      </c>
      <c r="ER47" s="71">
        <v>-6.749409</v>
      </c>
      <c r="ES47" s="71">
        <v>-96.42174</v>
      </c>
      <c r="ET47" s="71">
        <v>-64.29663</v>
      </c>
      <c r="EU47" s="71">
        <v>-45.74802</v>
      </c>
      <c r="EV47" s="71">
        <v>-37.49704</v>
      </c>
      <c r="EW47" s="71">
        <v>-21.99043</v>
      </c>
      <c r="EX47" s="71">
        <v>-20.17792</v>
      </c>
      <c r="EY47" s="71">
        <v>-18.54754</v>
      </c>
      <c r="EZ47" s="71">
        <v>-18.46226</v>
      </c>
      <c r="FA47" s="71">
        <v>-20.46766</v>
      </c>
      <c r="FB47" s="71">
        <v>-21.508</v>
      </c>
      <c r="FC47" s="71">
        <v>-27.13942</v>
      </c>
      <c r="FD47" s="71">
        <v>-34.00683</v>
      </c>
      <c r="FE47" s="71">
        <v>-41.12058</v>
      </c>
      <c r="FF47" s="71">
        <v>-48.69559</v>
      </c>
      <c r="FG47" s="71">
        <v>53.18034</v>
      </c>
      <c r="FH47" s="71">
        <v>448.7119</v>
      </c>
      <c r="FI47" s="71">
        <v>455.4347</v>
      </c>
      <c r="FJ47" s="71">
        <v>465.2765</v>
      </c>
      <c r="FK47" s="71">
        <v>471.0145</v>
      </c>
      <c r="FL47" s="71">
        <v>470.1755</v>
      </c>
      <c r="FM47" s="71">
        <v>475.0177</v>
      </c>
      <c r="FN47" s="71">
        <v>473.0008</v>
      </c>
      <c r="FO47" s="71">
        <v>465.5397</v>
      </c>
      <c r="FP47" s="71">
        <v>56.45978</v>
      </c>
      <c r="FQ47" s="71">
        <v>-64.60916</v>
      </c>
      <c r="FR47" s="71">
        <v>-43.08314</v>
      </c>
      <c r="FS47" s="71">
        <v>-30.65431</v>
      </c>
      <c r="FT47" s="71">
        <v>-25.12558</v>
      </c>
      <c r="FU47" s="71">
        <v>62.414</v>
      </c>
      <c r="FV47" s="71">
        <v>60.7815</v>
      </c>
      <c r="FW47" s="71">
        <v>59.5105</v>
      </c>
      <c r="FX47" s="71">
        <v>58.6275</v>
      </c>
      <c r="FY47" s="71">
        <v>58.192</v>
      </c>
      <c r="FZ47" s="71">
        <v>57.6945</v>
      </c>
      <c r="GA47" s="71">
        <v>58.4075</v>
      </c>
      <c r="GB47" s="71">
        <v>63.666</v>
      </c>
      <c r="GC47" s="71">
        <v>72.4405</v>
      </c>
      <c r="GD47" s="71">
        <v>78.865</v>
      </c>
      <c r="GE47" s="71">
        <v>81.735</v>
      </c>
      <c r="GF47" s="71">
        <v>84.425</v>
      </c>
      <c r="GG47" s="71">
        <v>84.895</v>
      </c>
      <c r="GH47" s="71">
        <v>85.495</v>
      </c>
      <c r="GI47" s="71">
        <v>86.48</v>
      </c>
      <c r="GJ47" s="71">
        <v>85.815</v>
      </c>
      <c r="GK47" s="71">
        <v>85.325</v>
      </c>
      <c r="GL47" s="71">
        <v>82.614</v>
      </c>
      <c r="GM47" s="71">
        <v>79.25</v>
      </c>
      <c r="GN47" s="71">
        <v>75.244</v>
      </c>
      <c r="GO47" s="71">
        <v>70.7585</v>
      </c>
      <c r="GP47" s="71">
        <v>67.4375</v>
      </c>
      <c r="GQ47" s="71">
        <v>65.4785</v>
      </c>
      <c r="GR47" s="71">
        <v>63.789</v>
      </c>
    </row>
    <row r="48" spans="1:200" ht="12.75">
      <c r="A48" s="69" t="s">
        <v>246</v>
      </c>
      <c r="B48" s="69" t="s">
        <v>34</v>
      </c>
      <c r="C48" s="69">
        <v>2010</v>
      </c>
      <c r="D48" s="69" t="s">
        <v>6</v>
      </c>
      <c r="E48" s="69" t="s">
        <v>239</v>
      </c>
      <c r="F48" s="71">
        <v>22</v>
      </c>
      <c r="G48" s="71">
        <v>22</v>
      </c>
      <c r="H48" s="71">
        <v>22</v>
      </c>
      <c r="I48" s="71">
        <v>1931.267</v>
      </c>
      <c r="J48" s="71">
        <v>1795.902</v>
      </c>
      <c r="K48" s="71">
        <v>1657.572</v>
      </c>
      <c r="L48" s="71">
        <v>1651.027</v>
      </c>
      <c r="M48" s="71">
        <v>1824.647</v>
      </c>
      <c r="N48" s="71">
        <v>1926.28</v>
      </c>
      <c r="O48" s="71">
        <v>2384.189</v>
      </c>
      <c r="P48" s="71">
        <v>2958.195</v>
      </c>
      <c r="Q48" s="71">
        <v>3574.184</v>
      </c>
      <c r="R48" s="71">
        <v>4303.402</v>
      </c>
      <c r="S48" s="71">
        <v>5994.307</v>
      </c>
      <c r="T48" s="71">
        <v>6243.521</v>
      </c>
      <c r="U48" s="71">
        <v>6251.631</v>
      </c>
      <c r="V48" s="71">
        <v>6290.575</v>
      </c>
      <c r="W48" s="71">
        <v>6343.408</v>
      </c>
      <c r="X48" s="71">
        <v>6350.015</v>
      </c>
      <c r="Y48" s="71">
        <v>6418.366</v>
      </c>
      <c r="Z48" s="71">
        <v>6381.975</v>
      </c>
      <c r="AA48" s="71">
        <v>6249.566</v>
      </c>
      <c r="AB48" s="71">
        <v>6104.73</v>
      </c>
      <c r="AC48" s="71">
        <v>5718.864</v>
      </c>
      <c r="AD48" s="71">
        <v>3848.412</v>
      </c>
      <c r="AE48" s="71">
        <v>2761.078</v>
      </c>
      <c r="AF48" s="71">
        <v>2296.929</v>
      </c>
      <c r="AG48" s="71">
        <v>1972.222</v>
      </c>
      <c r="AH48" s="71">
        <v>1833.987</v>
      </c>
      <c r="AI48" s="71">
        <v>1692.723</v>
      </c>
      <c r="AJ48" s="71">
        <v>1686.039</v>
      </c>
      <c r="AK48" s="71">
        <v>1863.34</v>
      </c>
      <c r="AL48" s="71">
        <v>1967.129</v>
      </c>
      <c r="AM48" s="71">
        <v>2434.749</v>
      </c>
      <c r="AN48" s="71">
        <v>3020.927</v>
      </c>
      <c r="AO48" s="71">
        <v>3649.979</v>
      </c>
      <c r="AP48" s="71">
        <v>4394.661</v>
      </c>
      <c r="AQ48" s="71">
        <v>6045.085</v>
      </c>
      <c r="AR48" s="71">
        <v>5850.504</v>
      </c>
      <c r="AS48" s="71">
        <v>5858.104</v>
      </c>
      <c r="AT48" s="71">
        <v>5894.597</v>
      </c>
      <c r="AU48" s="71">
        <v>5944.104</v>
      </c>
      <c r="AV48" s="71">
        <v>5950.294</v>
      </c>
      <c r="AW48" s="71">
        <v>6014.343</v>
      </c>
      <c r="AX48" s="71">
        <v>5980.243</v>
      </c>
      <c r="AY48" s="71">
        <v>5856.169</v>
      </c>
      <c r="AZ48" s="71">
        <v>6156.445</v>
      </c>
      <c r="BA48" s="71">
        <v>5840.139</v>
      </c>
      <c r="BB48" s="71">
        <v>3930.022</v>
      </c>
      <c r="BC48" s="71">
        <v>2819.63</v>
      </c>
      <c r="BD48" s="71">
        <v>2345.638</v>
      </c>
      <c r="BE48" s="71">
        <v>-59.97083</v>
      </c>
      <c r="BF48" s="71">
        <v>-55.76741</v>
      </c>
      <c r="BG48" s="71">
        <v>-51.47189</v>
      </c>
      <c r="BH48" s="71">
        <v>-51.26865</v>
      </c>
      <c r="BI48" s="71">
        <v>-56.65999</v>
      </c>
      <c r="BJ48" s="71">
        <v>-59.81595</v>
      </c>
      <c r="BK48" s="71">
        <v>-74.03524</v>
      </c>
      <c r="BL48" s="71">
        <v>-91.8596</v>
      </c>
      <c r="BM48" s="71">
        <v>-110.9877</v>
      </c>
      <c r="BN48" s="71">
        <v>-133.6317</v>
      </c>
      <c r="BO48" s="71">
        <v>-161.3304</v>
      </c>
      <c r="BP48" s="71">
        <v>318.0287</v>
      </c>
      <c r="BQ48" s="71">
        <v>318.4418</v>
      </c>
      <c r="BR48" s="71">
        <v>320.4255</v>
      </c>
      <c r="BS48" s="71">
        <v>323.1167</v>
      </c>
      <c r="BT48" s="71">
        <v>323.4532</v>
      </c>
      <c r="BU48" s="71">
        <v>326.9349</v>
      </c>
      <c r="BV48" s="71">
        <v>325.0812</v>
      </c>
      <c r="BW48" s="71">
        <v>318.3366</v>
      </c>
      <c r="BX48" s="71">
        <v>-164.3023</v>
      </c>
      <c r="BY48" s="71">
        <v>-177.5855</v>
      </c>
      <c r="BZ48" s="71">
        <v>-119.5031</v>
      </c>
      <c r="CA48" s="71">
        <v>-85.73861</v>
      </c>
      <c r="CB48" s="71">
        <v>-71.32558</v>
      </c>
      <c r="CC48" s="71">
        <v>-48.6919</v>
      </c>
      <c r="CD48" s="71">
        <v>-45.27902</v>
      </c>
      <c r="CE48" s="71">
        <v>-41.79138</v>
      </c>
      <c r="CF48" s="71">
        <v>-41.62636</v>
      </c>
      <c r="CG48" s="71">
        <v>-46.00373</v>
      </c>
      <c r="CH48" s="71">
        <v>-48.56614</v>
      </c>
      <c r="CI48" s="71">
        <v>-60.11116</v>
      </c>
      <c r="CJ48" s="71">
        <v>-74.58322</v>
      </c>
      <c r="CK48" s="71">
        <v>-90.11378</v>
      </c>
      <c r="CL48" s="71">
        <v>-108.4991</v>
      </c>
      <c r="CM48" s="71">
        <v>-95.53232</v>
      </c>
      <c r="CN48" s="71">
        <v>362.5626</v>
      </c>
      <c r="CO48" s="71">
        <v>363.0336</v>
      </c>
      <c r="CP48" s="71">
        <v>365.2951</v>
      </c>
      <c r="CQ48" s="71">
        <v>368.3631</v>
      </c>
      <c r="CR48" s="71">
        <v>368.7467</v>
      </c>
      <c r="CS48" s="71">
        <v>372.7159</v>
      </c>
      <c r="CT48" s="71">
        <v>370.6027</v>
      </c>
      <c r="CU48" s="71">
        <v>362.9137</v>
      </c>
      <c r="CV48" s="71">
        <v>-97.29216</v>
      </c>
      <c r="CW48" s="71">
        <v>-144.1863</v>
      </c>
      <c r="CX48" s="71">
        <v>-97.02774</v>
      </c>
      <c r="CY48" s="71">
        <v>-69.61343</v>
      </c>
      <c r="CZ48" s="71">
        <v>-57.91111</v>
      </c>
      <c r="DA48" s="71">
        <v>-40.95474</v>
      </c>
      <c r="DB48" s="71">
        <v>-38.08418</v>
      </c>
      <c r="DC48" s="71">
        <v>-35.15072</v>
      </c>
      <c r="DD48" s="71">
        <v>-35.01192</v>
      </c>
      <c r="DE48" s="71">
        <v>-38.69373</v>
      </c>
      <c r="DF48" s="71">
        <v>-40.84897</v>
      </c>
      <c r="DG48" s="71">
        <v>-50.55948</v>
      </c>
      <c r="DH48" s="71">
        <v>-62.73194</v>
      </c>
      <c r="DI48" s="71">
        <v>-75.79469</v>
      </c>
      <c r="DJ48" s="71">
        <v>-91.25858</v>
      </c>
      <c r="DK48" s="71">
        <v>-50.7792</v>
      </c>
      <c r="DL48" s="71">
        <v>393.0163</v>
      </c>
      <c r="DM48" s="71">
        <v>393.5269</v>
      </c>
      <c r="DN48" s="71">
        <v>395.9783</v>
      </c>
      <c r="DO48" s="71">
        <v>399.304</v>
      </c>
      <c r="DP48" s="71">
        <v>399.7199</v>
      </c>
      <c r="DQ48" s="71">
        <v>404.0224</v>
      </c>
      <c r="DR48" s="71">
        <v>401.7317</v>
      </c>
      <c r="DS48" s="71">
        <v>393.3969</v>
      </c>
      <c r="DT48" s="71">
        <v>-51.71463</v>
      </c>
      <c r="DU48" s="71">
        <v>-121.2751</v>
      </c>
      <c r="DV48" s="71">
        <v>-81.61</v>
      </c>
      <c r="DW48" s="71">
        <v>-58.55184</v>
      </c>
      <c r="DX48" s="71">
        <v>-48.70902</v>
      </c>
      <c r="DY48" s="71">
        <v>-33.27782</v>
      </c>
      <c r="DZ48" s="71">
        <v>-30.94534</v>
      </c>
      <c r="EA48" s="71">
        <v>-28.56176</v>
      </c>
      <c r="EB48" s="71">
        <v>-28.44898</v>
      </c>
      <c r="EC48" s="71">
        <v>-31.44063</v>
      </c>
      <c r="ED48" s="71">
        <v>-33.19188</v>
      </c>
      <c r="EE48" s="71">
        <v>-41.08216</v>
      </c>
      <c r="EF48" s="71">
        <v>-50.9729</v>
      </c>
      <c r="EG48" s="71">
        <v>-61.58706</v>
      </c>
      <c r="EH48" s="71">
        <v>-74.15227</v>
      </c>
      <c r="EI48" s="71">
        <v>-6.679048</v>
      </c>
      <c r="EJ48" s="71">
        <v>423.1563</v>
      </c>
      <c r="EK48" s="71">
        <v>423.7059</v>
      </c>
      <c r="EL48" s="71">
        <v>426.3454</v>
      </c>
      <c r="EM48" s="71">
        <v>429.9262</v>
      </c>
      <c r="EN48" s="71">
        <v>430.3739</v>
      </c>
      <c r="EO48" s="71">
        <v>435.0064</v>
      </c>
      <c r="EP48" s="71">
        <v>432.54</v>
      </c>
      <c r="EQ48" s="71">
        <v>423.566</v>
      </c>
      <c r="ER48" s="71">
        <v>-6.802086</v>
      </c>
      <c r="ES48" s="71">
        <v>-98.54221</v>
      </c>
      <c r="ET48" s="71">
        <v>-66.3123</v>
      </c>
      <c r="EU48" s="71">
        <v>-47.57636</v>
      </c>
      <c r="EV48" s="71">
        <v>-39.57857</v>
      </c>
      <c r="EW48" s="71">
        <v>-22.29842</v>
      </c>
      <c r="EX48" s="71">
        <v>-20.73549</v>
      </c>
      <c r="EY48" s="71">
        <v>-19.13833</v>
      </c>
      <c r="EZ48" s="71">
        <v>-19.06276</v>
      </c>
      <c r="FA48" s="71">
        <v>-21.06738</v>
      </c>
      <c r="FB48" s="71">
        <v>-22.24083</v>
      </c>
      <c r="FC48" s="71">
        <v>-27.52786</v>
      </c>
      <c r="FD48" s="71">
        <v>-34.15533</v>
      </c>
      <c r="FE48" s="71">
        <v>-41.26754</v>
      </c>
      <c r="FF48" s="71">
        <v>-49.68709</v>
      </c>
      <c r="FG48" s="71">
        <v>55.8712</v>
      </c>
      <c r="FH48" s="71">
        <v>466.1297</v>
      </c>
      <c r="FI48" s="71">
        <v>466.7353</v>
      </c>
      <c r="FJ48" s="71">
        <v>469.6427</v>
      </c>
      <c r="FK48" s="71">
        <v>473.5871</v>
      </c>
      <c r="FL48" s="71">
        <v>474.0804</v>
      </c>
      <c r="FM48" s="71">
        <v>479.1833</v>
      </c>
      <c r="FN48" s="71">
        <v>476.4665</v>
      </c>
      <c r="FO48" s="71">
        <v>466.5811</v>
      </c>
      <c r="FP48" s="71">
        <v>56.90042</v>
      </c>
      <c r="FQ48" s="71">
        <v>-66.03002</v>
      </c>
      <c r="FR48" s="71">
        <v>-44.43378</v>
      </c>
      <c r="FS48" s="71">
        <v>-31.87942</v>
      </c>
      <c r="FT48" s="71">
        <v>-26.52035</v>
      </c>
      <c r="FU48" s="71">
        <v>61.247</v>
      </c>
      <c r="FV48" s="71">
        <v>61.964</v>
      </c>
      <c r="FW48" s="71">
        <v>60.8875</v>
      </c>
      <c r="FX48" s="71">
        <v>59.663</v>
      </c>
      <c r="FY48" s="71">
        <v>59.333</v>
      </c>
      <c r="FZ48" s="71">
        <v>59.6125</v>
      </c>
      <c r="GA48" s="71">
        <v>60.3965</v>
      </c>
      <c r="GB48" s="71">
        <v>63.818</v>
      </c>
      <c r="GC48" s="71">
        <v>72.6225</v>
      </c>
      <c r="GD48" s="71">
        <v>82.15</v>
      </c>
      <c r="GE48" s="71">
        <v>88.035</v>
      </c>
      <c r="GF48" s="71">
        <v>88.115</v>
      </c>
      <c r="GG48" s="71">
        <v>86.845</v>
      </c>
      <c r="GH48" s="71">
        <v>85.89</v>
      </c>
      <c r="GI48" s="71">
        <v>86.555</v>
      </c>
      <c r="GJ48" s="71">
        <v>86.875</v>
      </c>
      <c r="GK48" s="71">
        <v>86.7</v>
      </c>
      <c r="GL48" s="71">
        <v>84</v>
      </c>
      <c r="GM48" s="71">
        <v>79.49</v>
      </c>
      <c r="GN48" s="71">
        <v>75.745</v>
      </c>
      <c r="GO48" s="71">
        <v>73.9805</v>
      </c>
      <c r="GP48" s="71">
        <v>72.3235</v>
      </c>
      <c r="GQ48" s="71">
        <v>70.3445</v>
      </c>
      <c r="GR48" s="71">
        <v>69.749</v>
      </c>
    </row>
    <row r="49" spans="1:200" ht="12.75">
      <c r="A49" s="69" t="s">
        <v>246</v>
      </c>
      <c r="B49" s="69" t="s">
        <v>35</v>
      </c>
      <c r="C49" s="69">
        <v>2010</v>
      </c>
      <c r="D49" s="69" t="s">
        <v>6</v>
      </c>
      <c r="E49" s="69" t="s">
        <v>239</v>
      </c>
      <c r="F49" s="71">
        <v>23</v>
      </c>
      <c r="G49" s="71">
        <v>23</v>
      </c>
      <c r="H49" s="71">
        <v>23</v>
      </c>
      <c r="I49" s="71">
        <v>1856.724</v>
      </c>
      <c r="J49" s="71">
        <v>1680.074</v>
      </c>
      <c r="K49" s="71">
        <v>1556.404</v>
      </c>
      <c r="L49" s="71">
        <v>1536.354</v>
      </c>
      <c r="M49" s="71">
        <v>1685.01</v>
      </c>
      <c r="N49" s="71">
        <v>1815.449</v>
      </c>
      <c r="O49" s="71">
        <v>2258.382</v>
      </c>
      <c r="P49" s="71">
        <v>2853.525</v>
      </c>
      <c r="Q49" s="71">
        <v>3413.52</v>
      </c>
      <c r="R49" s="71">
        <v>4111.154</v>
      </c>
      <c r="S49" s="71">
        <v>5734.185</v>
      </c>
      <c r="T49" s="71">
        <v>6025.809</v>
      </c>
      <c r="U49" s="71">
        <v>6169.853</v>
      </c>
      <c r="V49" s="71">
        <v>6341.004</v>
      </c>
      <c r="W49" s="71">
        <v>6438.495</v>
      </c>
      <c r="X49" s="71">
        <v>6478.647</v>
      </c>
      <c r="Y49" s="71">
        <v>6401.908</v>
      </c>
      <c r="Z49" s="71">
        <v>6317.103</v>
      </c>
      <c r="AA49" s="71">
        <v>6137.545</v>
      </c>
      <c r="AB49" s="71">
        <v>5847.607</v>
      </c>
      <c r="AC49" s="71">
        <v>5472.436</v>
      </c>
      <c r="AD49" s="71">
        <v>3640.681</v>
      </c>
      <c r="AE49" s="71">
        <v>2517.883</v>
      </c>
      <c r="AF49" s="71">
        <v>2029.15</v>
      </c>
      <c r="AG49" s="71">
        <v>1896.098</v>
      </c>
      <c r="AH49" s="71">
        <v>1715.702</v>
      </c>
      <c r="AI49" s="71">
        <v>1589.41</v>
      </c>
      <c r="AJ49" s="71">
        <v>1568.934</v>
      </c>
      <c r="AK49" s="71">
        <v>1720.743</v>
      </c>
      <c r="AL49" s="71">
        <v>1853.948</v>
      </c>
      <c r="AM49" s="71">
        <v>2306.274</v>
      </c>
      <c r="AN49" s="71">
        <v>2914.037</v>
      </c>
      <c r="AO49" s="71">
        <v>3485.908</v>
      </c>
      <c r="AP49" s="71">
        <v>4198.336</v>
      </c>
      <c r="AQ49" s="71">
        <v>5782.76</v>
      </c>
      <c r="AR49" s="71">
        <v>5646.497</v>
      </c>
      <c r="AS49" s="71">
        <v>5781.474</v>
      </c>
      <c r="AT49" s="71">
        <v>5941.852</v>
      </c>
      <c r="AU49" s="71">
        <v>6033.205</v>
      </c>
      <c r="AV49" s="71">
        <v>6070.831</v>
      </c>
      <c r="AW49" s="71">
        <v>5998.921</v>
      </c>
      <c r="AX49" s="71">
        <v>5919.455</v>
      </c>
      <c r="AY49" s="71">
        <v>5751.2</v>
      </c>
      <c r="AZ49" s="71">
        <v>5897.144</v>
      </c>
      <c r="BA49" s="71">
        <v>5588.485</v>
      </c>
      <c r="BB49" s="71">
        <v>3717.886</v>
      </c>
      <c r="BC49" s="71">
        <v>2571.277</v>
      </c>
      <c r="BD49" s="71">
        <v>2072.18</v>
      </c>
      <c r="BE49" s="71">
        <v>-57.65607</v>
      </c>
      <c r="BF49" s="71">
        <v>-52.17063</v>
      </c>
      <c r="BG49" s="71">
        <v>-48.33037</v>
      </c>
      <c r="BH49" s="71">
        <v>-47.70776</v>
      </c>
      <c r="BI49" s="71">
        <v>-52.32392</v>
      </c>
      <c r="BJ49" s="71">
        <v>-56.37437</v>
      </c>
      <c r="BK49" s="71">
        <v>-70.12859</v>
      </c>
      <c r="BL49" s="71">
        <v>-88.60932</v>
      </c>
      <c r="BM49" s="71">
        <v>-105.9986</v>
      </c>
      <c r="BN49" s="71">
        <v>-127.662</v>
      </c>
      <c r="BO49" s="71">
        <v>-154.3295</v>
      </c>
      <c r="BP49" s="71">
        <v>306.9391</v>
      </c>
      <c r="BQ49" s="71">
        <v>314.2762</v>
      </c>
      <c r="BR49" s="71">
        <v>322.9943</v>
      </c>
      <c r="BS49" s="71">
        <v>327.9601</v>
      </c>
      <c r="BT49" s="71">
        <v>330.0055</v>
      </c>
      <c r="BU49" s="71">
        <v>326.0965</v>
      </c>
      <c r="BV49" s="71">
        <v>321.7768</v>
      </c>
      <c r="BW49" s="71">
        <v>312.6306</v>
      </c>
      <c r="BX49" s="71">
        <v>-157.3821</v>
      </c>
      <c r="BY49" s="71">
        <v>-169.9332</v>
      </c>
      <c r="BZ49" s="71">
        <v>-113.0525</v>
      </c>
      <c r="CA49" s="71">
        <v>-78.18676</v>
      </c>
      <c r="CB49" s="71">
        <v>-63.01033</v>
      </c>
      <c r="CC49" s="71">
        <v>-46.81248</v>
      </c>
      <c r="CD49" s="71">
        <v>-42.3587</v>
      </c>
      <c r="CE49" s="71">
        <v>-39.2407</v>
      </c>
      <c r="CF49" s="71">
        <v>-38.73518</v>
      </c>
      <c r="CG49" s="71">
        <v>-42.48316</v>
      </c>
      <c r="CH49" s="71">
        <v>-45.77184</v>
      </c>
      <c r="CI49" s="71">
        <v>-56.93924</v>
      </c>
      <c r="CJ49" s="71">
        <v>-71.94424</v>
      </c>
      <c r="CK49" s="71">
        <v>-86.06305</v>
      </c>
      <c r="CL49" s="71">
        <v>-103.6521</v>
      </c>
      <c r="CM49" s="71">
        <v>-91.3867</v>
      </c>
      <c r="CN49" s="71">
        <v>349.9201</v>
      </c>
      <c r="CO49" s="71">
        <v>358.2847</v>
      </c>
      <c r="CP49" s="71">
        <v>368.2235</v>
      </c>
      <c r="CQ49" s="71">
        <v>373.8848</v>
      </c>
      <c r="CR49" s="71">
        <v>376.2165</v>
      </c>
      <c r="CS49" s="71">
        <v>371.7602</v>
      </c>
      <c r="CT49" s="71">
        <v>366.8356</v>
      </c>
      <c r="CU49" s="71">
        <v>356.4086</v>
      </c>
      <c r="CV49" s="71">
        <v>-93.19434</v>
      </c>
      <c r="CW49" s="71">
        <v>-137.9733</v>
      </c>
      <c r="CX49" s="71">
        <v>-91.79032</v>
      </c>
      <c r="CY49" s="71">
        <v>-63.48188</v>
      </c>
      <c r="CZ49" s="71">
        <v>-51.15974</v>
      </c>
      <c r="DA49" s="71">
        <v>-39.37397</v>
      </c>
      <c r="DB49" s="71">
        <v>-35.6279</v>
      </c>
      <c r="DC49" s="71">
        <v>-33.00534</v>
      </c>
      <c r="DD49" s="71">
        <v>-32.58015</v>
      </c>
      <c r="DE49" s="71">
        <v>-35.73258</v>
      </c>
      <c r="DF49" s="71">
        <v>-38.49868</v>
      </c>
      <c r="DG49" s="71">
        <v>-47.89159</v>
      </c>
      <c r="DH49" s="71">
        <v>-60.51228</v>
      </c>
      <c r="DI49" s="71">
        <v>-72.38761</v>
      </c>
      <c r="DJ49" s="71">
        <v>-87.18176</v>
      </c>
      <c r="DK49" s="71">
        <v>-48.57564</v>
      </c>
      <c r="DL49" s="71">
        <v>379.3119</v>
      </c>
      <c r="DM49" s="71">
        <v>388.3791</v>
      </c>
      <c r="DN49" s="71">
        <v>399.1527</v>
      </c>
      <c r="DO49" s="71">
        <v>405.2895</v>
      </c>
      <c r="DP49" s="71">
        <v>407.817</v>
      </c>
      <c r="DQ49" s="71">
        <v>402.9865</v>
      </c>
      <c r="DR49" s="71">
        <v>397.6482</v>
      </c>
      <c r="DS49" s="71">
        <v>386.3454</v>
      </c>
      <c r="DT49" s="71">
        <v>-49.53647</v>
      </c>
      <c r="DU49" s="71">
        <v>-116.0493</v>
      </c>
      <c r="DV49" s="71">
        <v>-77.20482</v>
      </c>
      <c r="DW49" s="71">
        <v>-53.3946</v>
      </c>
      <c r="DX49" s="71">
        <v>-43.03045</v>
      </c>
      <c r="DY49" s="71">
        <v>-31.99336</v>
      </c>
      <c r="DZ49" s="71">
        <v>-28.94949</v>
      </c>
      <c r="EA49" s="71">
        <v>-26.81853</v>
      </c>
      <c r="EB49" s="71">
        <v>-26.47304</v>
      </c>
      <c r="EC49" s="71">
        <v>-29.03455</v>
      </c>
      <c r="ED49" s="71">
        <v>-31.28214</v>
      </c>
      <c r="EE49" s="71">
        <v>-38.91436</v>
      </c>
      <c r="EF49" s="71">
        <v>-49.16932</v>
      </c>
      <c r="EG49" s="71">
        <v>-58.81864</v>
      </c>
      <c r="EH49" s="71">
        <v>-70.83964</v>
      </c>
      <c r="EI49" s="71">
        <v>-6.389212</v>
      </c>
      <c r="EJ49" s="71">
        <v>408.4008</v>
      </c>
      <c r="EK49" s="71">
        <v>418.1634</v>
      </c>
      <c r="EL49" s="71">
        <v>429.7632</v>
      </c>
      <c r="EM49" s="71">
        <v>436.3707</v>
      </c>
      <c r="EN49" s="71">
        <v>439.0921</v>
      </c>
      <c r="EO49" s="71">
        <v>433.891</v>
      </c>
      <c r="EP49" s="71">
        <v>428.1433</v>
      </c>
      <c r="EQ49" s="71">
        <v>415.9738</v>
      </c>
      <c r="ER49" s="71">
        <v>-6.515591</v>
      </c>
      <c r="ES49" s="71">
        <v>-94.29597</v>
      </c>
      <c r="ET49" s="71">
        <v>-62.73286</v>
      </c>
      <c r="EU49" s="71">
        <v>-43.38584</v>
      </c>
      <c r="EV49" s="71">
        <v>-34.96444</v>
      </c>
      <c r="EW49" s="71">
        <v>-21.43774</v>
      </c>
      <c r="EX49" s="71">
        <v>-19.39814</v>
      </c>
      <c r="EY49" s="71">
        <v>-17.97025</v>
      </c>
      <c r="EZ49" s="71">
        <v>-17.73875</v>
      </c>
      <c r="FA49" s="71">
        <v>-19.45513</v>
      </c>
      <c r="FB49" s="71">
        <v>-20.96118</v>
      </c>
      <c r="FC49" s="71">
        <v>-26.07528</v>
      </c>
      <c r="FD49" s="71">
        <v>-32.94681</v>
      </c>
      <c r="FE49" s="71">
        <v>-39.41251</v>
      </c>
      <c r="FF49" s="71">
        <v>-47.4674</v>
      </c>
      <c r="FG49" s="71">
        <v>53.44668</v>
      </c>
      <c r="FH49" s="71">
        <v>449.8758</v>
      </c>
      <c r="FI49" s="71">
        <v>460.6298</v>
      </c>
      <c r="FJ49" s="71">
        <v>473.4077</v>
      </c>
      <c r="FK49" s="71">
        <v>480.6861</v>
      </c>
      <c r="FL49" s="71">
        <v>483.6839</v>
      </c>
      <c r="FM49" s="71">
        <v>477.9546</v>
      </c>
      <c r="FN49" s="71">
        <v>471.6232</v>
      </c>
      <c r="FO49" s="71">
        <v>458.2178</v>
      </c>
      <c r="FP49" s="71">
        <v>54.50386</v>
      </c>
      <c r="FQ49" s="71">
        <v>-63.18476</v>
      </c>
      <c r="FR49" s="71">
        <v>-42.03531</v>
      </c>
      <c r="FS49" s="71">
        <v>-29.07148</v>
      </c>
      <c r="FT49" s="71">
        <v>-23.42856</v>
      </c>
      <c r="FU49" s="71">
        <v>70.9795</v>
      </c>
      <c r="FV49" s="71">
        <v>70.2525</v>
      </c>
      <c r="FW49" s="71">
        <v>69.9565</v>
      </c>
      <c r="FX49" s="71">
        <v>69.5095</v>
      </c>
      <c r="FY49" s="71">
        <v>69.451</v>
      </c>
      <c r="FZ49" s="71">
        <v>68.8575</v>
      </c>
      <c r="GA49" s="71">
        <v>68.495</v>
      </c>
      <c r="GB49" s="71">
        <v>69.35</v>
      </c>
      <c r="GC49" s="71">
        <v>73.0235</v>
      </c>
      <c r="GD49" s="71">
        <v>77.685</v>
      </c>
      <c r="GE49" s="71">
        <v>80.6985</v>
      </c>
      <c r="GF49" s="71">
        <v>82.9685</v>
      </c>
      <c r="GG49" s="71">
        <v>85.065</v>
      </c>
      <c r="GH49" s="71">
        <v>86.53</v>
      </c>
      <c r="GI49" s="71">
        <v>88.095</v>
      </c>
      <c r="GJ49" s="71">
        <v>88.8</v>
      </c>
      <c r="GK49" s="71">
        <v>84.875</v>
      </c>
      <c r="GL49" s="71">
        <v>81.125</v>
      </c>
      <c r="GM49" s="71">
        <v>75.3155</v>
      </c>
      <c r="GN49" s="71">
        <v>68.321</v>
      </c>
      <c r="GO49" s="71">
        <v>65.1215</v>
      </c>
      <c r="GP49" s="71">
        <v>63.064</v>
      </c>
      <c r="GQ49" s="71">
        <v>61.542</v>
      </c>
      <c r="GR49" s="71">
        <v>60.644</v>
      </c>
    </row>
    <row r="50" spans="1:200" ht="12.75">
      <c r="A50" s="69" t="s">
        <v>246</v>
      </c>
      <c r="B50" s="69" t="s">
        <v>8</v>
      </c>
      <c r="C50" s="69">
        <v>2010</v>
      </c>
      <c r="D50" s="69" t="s">
        <v>6</v>
      </c>
      <c r="E50" s="69" t="s">
        <v>239</v>
      </c>
      <c r="F50" s="71">
        <v>22</v>
      </c>
      <c r="G50" s="71">
        <v>22</v>
      </c>
      <c r="H50" s="71">
        <v>22</v>
      </c>
      <c r="I50" s="71">
        <v>1907.792</v>
      </c>
      <c r="J50" s="71">
        <v>1752.295</v>
      </c>
      <c r="K50" s="71">
        <v>1605.745</v>
      </c>
      <c r="L50" s="71">
        <v>1603.266</v>
      </c>
      <c r="M50" s="71">
        <v>1786.415</v>
      </c>
      <c r="N50" s="71">
        <v>1876.576</v>
      </c>
      <c r="O50" s="71">
        <v>2361.986</v>
      </c>
      <c r="P50" s="71">
        <v>2947.843</v>
      </c>
      <c r="Q50" s="71">
        <v>3531.821</v>
      </c>
      <c r="R50" s="71">
        <v>4169.626</v>
      </c>
      <c r="S50" s="71">
        <v>5674.296</v>
      </c>
      <c r="T50" s="71">
        <v>5959.054</v>
      </c>
      <c r="U50" s="71">
        <v>6033.711</v>
      </c>
      <c r="V50" s="71">
        <v>6135.789</v>
      </c>
      <c r="W50" s="71">
        <v>6213.557</v>
      </c>
      <c r="X50" s="71">
        <v>6250.85</v>
      </c>
      <c r="Y50" s="71">
        <v>6320.337</v>
      </c>
      <c r="Z50" s="71">
        <v>6302.351</v>
      </c>
      <c r="AA50" s="71">
        <v>6231.959</v>
      </c>
      <c r="AB50" s="71">
        <v>6082.544</v>
      </c>
      <c r="AC50" s="71">
        <v>5625.902</v>
      </c>
      <c r="AD50" s="71">
        <v>3764.826</v>
      </c>
      <c r="AE50" s="71">
        <v>2685.789</v>
      </c>
      <c r="AF50" s="71">
        <v>2209.552</v>
      </c>
      <c r="AG50" s="71">
        <v>1948.25</v>
      </c>
      <c r="AH50" s="71">
        <v>1789.454</v>
      </c>
      <c r="AI50" s="71">
        <v>1639.796</v>
      </c>
      <c r="AJ50" s="71">
        <v>1637.266</v>
      </c>
      <c r="AK50" s="71">
        <v>1824.297</v>
      </c>
      <c r="AL50" s="71">
        <v>1916.371</v>
      </c>
      <c r="AM50" s="71">
        <v>2412.074</v>
      </c>
      <c r="AN50" s="71">
        <v>3010.356</v>
      </c>
      <c r="AO50" s="71">
        <v>3606.717</v>
      </c>
      <c r="AP50" s="71">
        <v>4258.048</v>
      </c>
      <c r="AQ50" s="71">
        <v>5722.365</v>
      </c>
      <c r="AR50" s="71">
        <v>5583.944</v>
      </c>
      <c r="AS50" s="71">
        <v>5653.902</v>
      </c>
      <c r="AT50" s="71">
        <v>5749.555</v>
      </c>
      <c r="AU50" s="71">
        <v>5822.427</v>
      </c>
      <c r="AV50" s="71">
        <v>5857.372</v>
      </c>
      <c r="AW50" s="71">
        <v>5922.485</v>
      </c>
      <c r="AX50" s="71">
        <v>5905.631</v>
      </c>
      <c r="AY50" s="71">
        <v>5839.671</v>
      </c>
      <c r="AZ50" s="71">
        <v>6134.071</v>
      </c>
      <c r="BA50" s="71">
        <v>5745.206</v>
      </c>
      <c r="BB50" s="71">
        <v>3844.664</v>
      </c>
      <c r="BC50" s="71">
        <v>2742.744</v>
      </c>
      <c r="BD50" s="71">
        <v>2256.408</v>
      </c>
      <c r="BE50" s="71">
        <v>-59.24188</v>
      </c>
      <c r="BF50" s="71">
        <v>-54.41328</v>
      </c>
      <c r="BG50" s="71">
        <v>-49.86252</v>
      </c>
      <c r="BH50" s="71">
        <v>-49.78556</v>
      </c>
      <c r="BI50" s="71">
        <v>-55.47278</v>
      </c>
      <c r="BJ50" s="71">
        <v>-58.27253</v>
      </c>
      <c r="BK50" s="71">
        <v>-73.34576</v>
      </c>
      <c r="BL50" s="71">
        <v>-91.53815</v>
      </c>
      <c r="BM50" s="71">
        <v>-109.6721</v>
      </c>
      <c r="BN50" s="71">
        <v>-129.4776</v>
      </c>
      <c r="BO50" s="71">
        <v>-152.7177</v>
      </c>
      <c r="BP50" s="71">
        <v>303.5387</v>
      </c>
      <c r="BQ50" s="71">
        <v>307.3416</v>
      </c>
      <c r="BR50" s="71">
        <v>312.5411</v>
      </c>
      <c r="BS50" s="71">
        <v>316.5024</v>
      </c>
      <c r="BT50" s="71">
        <v>318.402</v>
      </c>
      <c r="BU50" s="71">
        <v>321.9415</v>
      </c>
      <c r="BV50" s="71">
        <v>321.0254</v>
      </c>
      <c r="BW50" s="71">
        <v>317.4398</v>
      </c>
      <c r="BX50" s="71">
        <v>-163.7052</v>
      </c>
      <c r="BY50" s="71">
        <v>-174.6988</v>
      </c>
      <c r="BZ50" s="71">
        <v>-116.9076</v>
      </c>
      <c r="CA50" s="71">
        <v>-83.40067</v>
      </c>
      <c r="CB50" s="71">
        <v>-68.61229</v>
      </c>
      <c r="CC50" s="71">
        <v>-48.10004</v>
      </c>
      <c r="CD50" s="71">
        <v>-44.17957</v>
      </c>
      <c r="CE50" s="71">
        <v>-40.48469</v>
      </c>
      <c r="CF50" s="71">
        <v>-40.42221</v>
      </c>
      <c r="CG50" s="71">
        <v>-45.03981</v>
      </c>
      <c r="CH50" s="71">
        <v>-47.313</v>
      </c>
      <c r="CI50" s="71">
        <v>-59.55135</v>
      </c>
      <c r="CJ50" s="71">
        <v>-74.32222</v>
      </c>
      <c r="CK50" s="71">
        <v>-89.04571</v>
      </c>
      <c r="CL50" s="71">
        <v>-105.1263</v>
      </c>
      <c r="CM50" s="71">
        <v>-90.43226</v>
      </c>
      <c r="CN50" s="71">
        <v>346.0436</v>
      </c>
      <c r="CO50" s="71">
        <v>350.379</v>
      </c>
      <c r="CP50" s="71">
        <v>356.3066</v>
      </c>
      <c r="CQ50" s="71">
        <v>360.8227</v>
      </c>
      <c r="CR50" s="71">
        <v>362.9882</v>
      </c>
      <c r="CS50" s="71">
        <v>367.0234</v>
      </c>
      <c r="CT50" s="71">
        <v>365.9789</v>
      </c>
      <c r="CU50" s="71">
        <v>361.8912</v>
      </c>
      <c r="CV50" s="71">
        <v>-96.93857</v>
      </c>
      <c r="CW50" s="71">
        <v>-141.8425</v>
      </c>
      <c r="CX50" s="71">
        <v>-94.92032</v>
      </c>
      <c r="CY50" s="71">
        <v>-67.71519</v>
      </c>
      <c r="CZ50" s="71">
        <v>-55.70812</v>
      </c>
      <c r="DA50" s="71">
        <v>-40.45694</v>
      </c>
      <c r="DB50" s="71">
        <v>-37.15942</v>
      </c>
      <c r="DC50" s="71">
        <v>-34.05166</v>
      </c>
      <c r="DD50" s="71">
        <v>-33.99911</v>
      </c>
      <c r="DE50" s="71">
        <v>-37.88297</v>
      </c>
      <c r="DF50" s="71">
        <v>-39.79495</v>
      </c>
      <c r="DG50" s="71">
        <v>-50.08862</v>
      </c>
      <c r="DH50" s="71">
        <v>-62.5124</v>
      </c>
      <c r="DI50" s="71">
        <v>-74.89632</v>
      </c>
      <c r="DJ50" s="71">
        <v>-88.42171</v>
      </c>
      <c r="DK50" s="71">
        <v>-48.06831</v>
      </c>
      <c r="DL50" s="71">
        <v>375.1098</v>
      </c>
      <c r="DM50" s="71">
        <v>379.8093</v>
      </c>
      <c r="DN50" s="71">
        <v>386.2349</v>
      </c>
      <c r="DO50" s="71">
        <v>391.1302</v>
      </c>
      <c r="DP50" s="71">
        <v>393.4776</v>
      </c>
      <c r="DQ50" s="71">
        <v>397.8518</v>
      </c>
      <c r="DR50" s="71">
        <v>396.7195</v>
      </c>
      <c r="DS50" s="71">
        <v>392.2886</v>
      </c>
      <c r="DT50" s="71">
        <v>-51.52668</v>
      </c>
      <c r="DU50" s="71">
        <v>-119.3037</v>
      </c>
      <c r="DV50" s="71">
        <v>-79.83746</v>
      </c>
      <c r="DW50" s="71">
        <v>-56.95523</v>
      </c>
      <c r="DX50" s="71">
        <v>-46.85609</v>
      </c>
      <c r="DY50" s="71">
        <v>-32.87333</v>
      </c>
      <c r="DZ50" s="71">
        <v>-30.19393</v>
      </c>
      <c r="EA50" s="71">
        <v>-27.66872</v>
      </c>
      <c r="EB50" s="71">
        <v>-27.62601</v>
      </c>
      <c r="EC50" s="71">
        <v>-30.78185</v>
      </c>
      <c r="ED50" s="71">
        <v>-32.33543</v>
      </c>
      <c r="EE50" s="71">
        <v>-40.69957</v>
      </c>
      <c r="EF50" s="71">
        <v>-50.79452</v>
      </c>
      <c r="EG50" s="71">
        <v>-60.85709</v>
      </c>
      <c r="EH50" s="71">
        <v>-71.84717</v>
      </c>
      <c r="EI50" s="71">
        <v>-6.322482</v>
      </c>
      <c r="EJ50" s="71">
        <v>403.8765</v>
      </c>
      <c r="EK50" s="71">
        <v>408.9364</v>
      </c>
      <c r="EL50" s="71">
        <v>415.8547</v>
      </c>
      <c r="EM50" s="71">
        <v>421.1255</v>
      </c>
      <c r="EN50" s="71">
        <v>423.653</v>
      </c>
      <c r="EO50" s="71">
        <v>428.3625</v>
      </c>
      <c r="EP50" s="71">
        <v>427.1435</v>
      </c>
      <c r="EQ50" s="71">
        <v>422.3727</v>
      </c>
      <c r="ER50" s="71">
        <v>-6.777365</v>
      </c>
      <c r="ES50" s="71">
        <v>-96.94038</v>
      </c>
      <c r="ET50" s="71">
        <v>-64.87202</v>
      </c>
      <c r="EU50" s="71">
        <v>-46.27904</v>
      </c>
      <c r="EV50" s="71">
        <v>-38.07297</v>
      </c>
      <c r="EW50" s="71">
        <v>-22.02738</v>
      </c>
      <c r="EX50" s="71">
        <v>-20.232</v>
      </c>
      <c r="EY50" s="71">
        <v>-18.53993</v>
      </c>
      <c r="EZ50" s="71">
        <v>-18.51132</v>
      </c>
      <c r="FA50" s="71">
        <v>-20.62595</v>
      </c>
      <c r="FB50" s="71">
        <v>-21.66695</v>
      </c>
      <c r="FC50" s="71">
        <v>-27.2715</v>
      </c>
      <c r="FD50" s="71">
        <v>-34.0358</v>
      </c>
      <c r="FE50" s="71">
        <v>-40.77841</v>
      </c>
      <c r="FF50" s="71">
        <v>-48.14251</v>
      </c>
      <c r="FG50" s="71">
        <v>52.88847</v>
      </c>
      <c r="FH50" s="71">
        <v>444.892</v>
      </c>
      <c r="FI50" s="71">
        <v>450.4658</v>
      </c>
      <c r="FJ50" s="71">
        <v>458.0867</v>
      </c>
      <c r="FK50" s="71">
        <v>463.8927</v>
      </c>
      <c r="FL50" s="71">
        <v>466.6769</v>
      </c>
      <c r="FM50" s="71">
        <v>471.8647</v>
      </c>
      <c r="FN50" s="71">
        <v>470.5219</v>
      </c>
      <c r="FO50" s="71">
        <v>465.2666</v>
      </c>
      <c r="FP50" s="71">
        <v>56.69363</v>
      </c>
      <c r="FQ50" s="71">
        <v>-64.95668</v>
      </c>
      <c r="FR50" s="71">
        <v>-43.46869</v>
      </c>
      <c r="FS50" s="71">
        <v>-31.01012</v>
      </c>
      <c r="FT50" s="71">
        <v>-25.51149</v>
      </c>
      <c r="FU50" s="71">
        <v>61.88488</v>
      </c>
      <c r="FV50" s="71">
        <v>60.83062</v>
      </c>
      <c r="FW50" s="71">
        <v>59.67987</v>
      </c>
      <c r="FX50" s="71">
        <v>58.82875</v>
      </c>
      <c r="FY50" s="71">
        <v>58.29562</v>
      </c>
      <c r="FZ50" s="71">
        <v>57.78313</v>
      </c>
      <c r="GA50" s="71">
        <v>58.77125</v>
      </c>
      <c r="GB50" s="71">
        <v>63.98325</v>
      </c>
      <c r="GC50" s="71">
        <v>71.44425</v>
      </c>
      <c r="GD50" s="71">
        <v>77.30888</v>
      </c>
      <c r="GE50" s="71">
        <v>81.098</v>
      </c>
      <c r="GF50" s="71">
        <v>83.07925</v>
      </c>
      <c r="GG50" s="71">
        <v>83.28475</v>
      </c>
      <c r="GH50" s="71">
        <v>83.50375</v>
      </c>
      <c r="GI50" s="71">
        <v>84.56788</v>
      </c>
      <c r="GJ50" s="71">
        <v>85.1295</v>
      </c>
      <c r="GK50" s="71">
        <v>84.7975</v>
      </c>
      <c r="GL50" s="71">
        <v>82.42875</v>
      </c>
      <c r="GM50" s="71">
        <v>79.57662</v>
      </c>
      <c r="GN50" s="71">
        <v>76.01375</v>
      </c>
      <c r="GO50" s="71">
        <v>71.90388</v>
      </c>
      <c r="GP50" s="71">
        <v>69.232</v>
      </c>
      <c r="GQ50" s="71">
        <v>67.22225</v>
      </c>
      <c r="GR50" s="71">
        <v>65.62312</v>
      </c>
    </row>
    <row r="51" spans="1:200" ht="12.75">
      <c r="A51" s="69" t="s">
        <v>246</v>
      </c>
      <c r="B51" s="69" t="s">
        <v>30</v>
      </c>
      <c r="C51" s="69">
        <v>2010</v>
      </c>
      <c r="D51" s="69" t="s">
        <v>7</v>
      </c>
      <c r="E51" s="69" t="s">
        <v>239</v>
      </c>
      <c r="F51" s="71">
        <v>16</v>
      </c>
      <c r="G51" s="71">
        <v>16</v>
      </c>
      <c r="H51" s="71">
        <v>16</v>
      </c>
      <c r="I51" s="71">
        <v>1316.508</v>
      </c>
      <c r="J51" s="71">
        <v>1191.434</v>
      </c>
      <c r="K51" s="71">
        <v>1065.115</v>
      </c>
      <c r="L51" s="71">
        <v>1064.283</v>
      </c>
      <c r="M51" s="71">
        <v>1210.96</v>
      </c>
      <c r="N51" s="71">
        <v>1276.749</v>
      </c>
      <c r="O51" s="71">
        <v>1625.711</v>
      </c>
      <c r="P51" s="71">
        <v>2043.73</v>
      </c>
      <c r="Q51" s="71">
        <v>2468.527</v>
      </c>
      <c r="R51" s="71">
        <v>2909.635</v>
      </c>
      <c r="S51" s="71">
        <v>3955.428</v>
      </c>
      <c r="T51" s="71">
        <v>4169.253</v>
      </c>
      <c r="U51" s="71">
        <v>4234.129</v>
      </c>
      <c r="V51" s="71">
        <v>4282.354</v>
      </c>
      <c r="W51" s="71">
        <v>4303.631</v>
      </c>
      <c r="X51" s="71">
        <v>4321.785</v>
      </c>
      <c r="Y51" s="71">
        <v>4337.357</v>
      </c>
      <c r="Z51" s="71">
        <v>4313.73</v>
      </c>
      <c r="AA51" s="71">
        <v>4267.678</v>
      </c>
      <c r="AB51" s="71">
        <v>4104.067</v>
      </c>
      <c r="AC51" s="71">
        <v>3826.738</v>
      </c>
      <c r="AD51" s="71">
        <v>2569.375</v>
      </c>
      <c r="AE51" s="71">
        <v>1802.407</v>
      </c>
      <c r="AF51" s="71">
        <v>1458.463</v>
      </c>
      <c r="AG51" s="71">
        <v>1344.426</v>
      </c>
      <c r="AH51" s="71">
        <v>1216.7</v>
      </c>
      <c r="AI51" s="71">
        <v>1087.702</v>
      </c>
      <c r="AJ51" s="71">
        <v>1086.853</v>
      </c>
      <c r="AK51" s="71">
        <v>1236.64</v>
      </c>
      <c r="AL51" s="71">
        <v>1303.823</v>
      </c>
      <c r="AM51" s="71">
        <v>1660.186</v>
      </c>
      <c r="AN51" s="71">
        <v>2087.069</v>
      </c>
      <c r="AO51" s="71">
        <v>2520.875</v>
      </c>
      <c r="AP51" s="71">
        <v>2971.337</v>
      </c>
      <c r="AQ51" s="71">
        <v>3988.935</v>
      </c>
      <c r="AR51" s="71">
        <v>3906.807</v>
      </c>
      <c r="AS51" s="71">
        <v>3967.6</v>
      </c>
      <c r="AT51" s="71">
        <v>4012.789</v>
      </c>
      <c r="AU51" s="71">
        <v>4032.727</v>
      </c>
      <c r="AV51" s="71">
        <v>4049.738</v>
      </c>
      <c r="AW51" s="71">
        <v>4064.33</v>
      </c>
      <c r="AX51" s="71">
        <v>4042.19</v>
      </c>
      <c r="AY51" s="71">
        <v>3999.037</v>
      </c>
      <c r="AZ51" s="71">
        <v>4138.834</v>
      </c>
      <c r="BA51" s="71">
        <v>3907.888</v>
      </c>
      <c r="BB51" s="71">
        <v>2623.861</v>
      </c>
      <c r="BC51" s="71">
        <v>1840.629</v>
      </c>
      <c r="BD51" s="71">
        <v>1489.392</v>
      </c>
      <c r="BE51" s="71">
        <v>-40.88097</v>
      </c>
      <c r="BF51" s="71">
        <v>-36.9971</v>
      </c>
      <c r="BG51" s="71">
        <v>-33.07456</v>
      </c>
      <c r="BH51" s="71">
        <v>-33.04874</v>
      </c>
      <c r="BI51" s="71">
        <v>-37.60344</v>
      </c>
      <c r="BJ51" s="71">
        <v>-39.64634</v>
      </c>
      <c r="BK51" s="71">
        <v>-50.48253</v>
      </c>
      <c r="BL51" s="71">
        <v>-63.46309</v>
      </c>
      <c r="BM51" s="71">
        <v>-76.65414</v>
      </c>
      <c r="BN51" s="71">
        <v>-90.35168</v>
      </c>
      <c r="BO51" s="71">
        <v>-106.4561</v>
      </c>
      <c r="BP51" s="71">
        <v>212.3709</v>
      </c>
      <c r="BQ51" s="71">
        <v>215.6755</v>
      </c>
      <c r="BR51" s="71">
        <v>218.132</v>
      </c>
      <c r="BS51" s="71">
        <v>219.2158</v>
      </c>
      <c r="BT51" s="71">
        <v>220.1405</v>
      </c>
      <c r="BU51" s="71">
        <v>220.9337</v>
      </c>
      <c r="BV51" s="71">
        <v>219.7302</v>
      </c>
      <c r="BW51" s="71">
        <v>217.3844</v>
      </c>
      <c r="BX51" s="71">
        <v>-110.4566</v>
      </c>
      <c r="BY51" s="71">
        <v>-118.8301</v>
      </c>
      <c r="BZ51" s="71">
        <v>-79.78572</v>
      </c>
      <c r="CA51" s="71">
        <v>-55.96938</v>
      </c>
      <c r="CB51" s="71">
        <v>-45.28905</v>
      </c>
      <c r="CC51" s="71">
        <v>-33.19233</v>
      </c>
      <c r="CD51" s="71">
        <v>-30.03892</v>
      </c>
      <c r="CE51" s="71">
        <v>-26.85411</v>
      </c>
      <c r="CF51" s="71">
        <v>-26.83314</v>
      </c>
      <c r="CG51" s="71">
        <v>-30.53122</v>
      </c>
      <c r="CH51" s="71">
        <v>-32.1899</v>
      </c>
      <c r="CI51" s="71">
        <v>-40.98809</v>
      </c>
      <c r="CJ51" s="71">
        <v>-51.52735</v>
      </c>
      <c r="CK51" s="71">
        <v>-62.23751</v>
      </c>
      <c r="CL51" s="71">
        <v>-73.35891</v>
      </c>
      <c r="CM51" s="71">
        <v>-63.03835</v>
      </c>
      <c r="CN51" s="71">
        <v>242.1094</v>
      </c>
      <c r="CO51" s="71">
        <v>245.8768</v>
      </c>
      <c r="CP51" s="71">
        <v>248.6773</v>
      </c>
      <c r="CQ51" s="71">
        <v>249.9128</v>
      </c>
      <c r="CR51" s="71">
        <v>250.967</v>
      </c>
      <c r="CS51" s="71">
        <v>251.8713</v>
      </c>
      <c r="CT51" s="71">
        <v>250.4993</v>
      </c>
      <c r="CU51" s="71">
        <v>247.825</v>
      </c>
      <c r="CV51" s="71">
        <v>-65.40724</v>
      </c>
      <c r="CW51" s="71">
        <v>-96.48127</v>
      </c>
      <c r="CX51" s="71">
        <v>-64.78012</v>
      </c>
      <c r="CY51" s="71">
        <v>-45.44301</v>
      </c>
      <c r="CZ51" s="71">
        <v>-36.77137</v>
      </c>
      <c r="DA51" s="71">
        <v>-27.91806</v>
      </c>
      <c r="DB51" s="71">
        <v>-25.26573</v>
      </c>
      <c r="DC51" s="71">
        <v>-22.58698</v>
      </c>
      <c r="DD51" s="71">
        <v>-22.56935</v>
      </c>
      <c r="DE51" s="71">
        <v>-25.6798</v>
      </c>
      <c r="DF51" s="71">
        <v>-27.07492</v>
      </c>
      <c r="DG51" s="71">
        <v>-34.47508</v>
      </c>
      <c r="DH51" s="71">
        <v>-43.33964</v>
      </c>
      <c r="DI51" s="71">
        <v>-52.34796</v>
      </c>
      <c r="DJ51" s="71">
        <v>-61.70216</v>
      </c>
      <c r="DK51" s="71">
        <v>-33.50737</v>
      </c>
      <c r="DL51" s="71">
        <v>262.4456</v>
      </c>
      <c r="DM51" s="71">
        <v>266.5294</v>
      </c>
      <c r="DN51" s="71">
        <v>269.5651</v>
      </c>
      <c r="DO51" s="71">
        <v>270.9044</v>
      </c>
      <c r="DP51" s="71">
        <v>272.0472</v>
      </c>
      <c r="DQ51" s="71">
        <v>273.0274</v>
      </c>
      <c r="DR51" s="71">
        <v>271.5401</v>
      </c>
      <c r="DS51" s="71">
        <v>268.6412</v>
      </c>
      <c r="DT51" s="71">
        <v>-34.76653</v>
      </c>
      <c r="DU51" s="71">
        <v>-81.15038</v>
      </c>
      <c r="DV51" s="71">
        <v>-54.48655</v>
      </c>
      <c r="DW51" s="71">
        <v>-38.22211</v>
      </c>
      <c r="DX51" s="71">
        <v>-30.92839</v>
      </c>
      <c r="DY51" s="71">
        <v>-22.68485</v>
      </c>
      <c r="DZ51" s="71">
        <v>-20.5297</v>
      </c>
      <c r="EA51" s="71">
        <v>-18.35308</v>
      </c>
      <c r="EB51" s="71">
        <v>-18.33875</v>
      </c>
      <c r="EC51" s="71">
        <v>-20.86615</v>
      </c>
      <c r="ED51" s="71">
        <v>-21.99976</v>
      </c>
      <c r="EE51" s="71">
        <v>-28.01276</v>
      </c>
      <c r="EF51" s="71">
        <v>-35.21567</v>
      </c>
      <c r="EG51" s="71">
        <v>-42.53539</v>
      </c>
      <c r="EH51" s="71">
        <v>-50.13616</v>
      </c>
      <c r="EI51" s="71">
        <v>-4.407264</v>
      </c>
      <c r="EJ51" s="71">
        <v>282.5722</v>
      </c>
      <c r="EK51" s="71">
        <v>286.9692</v>
      </c>
      <c r="EL51" s="71">
        <v>290.2377</v>
      </c>
      <c r="EM51" s="71">
        <v>291.6797</v>
      </c>
      <c r="EN51" s="71">
        <v>292.9101</v>
      </c>
      <c r="EO51" s="71">
        <v>293.9655</v>
      </c>
      <c r="EP51" s="71">
        <v>292.3642</v>
      </c>
      <c r="EQ51" s="71">
        <v>289.243</v>
      </c>
      <c r="ER51" s="71">
        <v>-4.572883</v>
      </c>
      <c r="ES51" s="71">
        <v>-65.93883</v>
      </c>
      <c r="ET51" s="71">
        <v>-44.27311</v>
      </c>
      <c r="EU51" s="71">
        <v>-31.05742</v>
      </c>
      <c r="EV51" s="71">
        <v>-25.1309</v>
      </c>
      <c r="EW51" s="71">
        <v>-15.2004</v>
      </c>
      <c r="EX51" s="71">
        <v>-13.7563</v>
      </c>
      <c r="EY51" s="71">
        <v>-12.29782</v>
      </c>
      <c r="EZ51" s="71">
        <v>-12.28822</v>
      </c>
      <c r="FA51" s="71">
        <v>-13.98175</v>
      </c>
      <c r="FB51" s="71">
        <v>-14.74134</v>
      </c>
      <c r="FC51" s="71">
        <v>-18.77047</v>
      </c>
      <c r="FD51" s="71">
        <v>-23.59691</v>
      </c>
      <c r="FE51" s="71">
        <v>-28.50162</v>
      </c>
      <c r="FF51" s="71">
        <v>-33.59466</v>
      </c>
      <c r="FG51" s="71">
        <v>36.8674</v>
      </c>
      <c r="FH51" s="71">
        <v>311.2687</v>
      </c>
      <c r="FI51" s="71">
        <v>316.1122</v>
      </c>
      <c r="FJ51" s="71">
        <v>319.7127</v>
      </c>
      <c r="FK51" s="71">
        <v>321.3011</v>
      </c>
      <c r="FL51" s="71">
        <v>322.6565</v>
      </c>
      <c r="FM51" s="71">
        <v>323.8191</v>
      </c>
      <c r="FN51" s="71">
        <v>322.0551</v>
      </c>
      <c r="FO51" s="71">
        <v>318.6169</v>
      </c>
      <c r="FP51" s="71">
        <v>38.25283</v>
      </c>
      <c r="FQ51" s="71">
        <v>-44.18353</v>
      </c>
      <c r="FR51" s="71">
        <v>-29.66601</v>
      </c>
      <c r="FS51" s="71">
        <v>-20.81059</v>
      </c>
      <c r="FT51" s="71">
        <v>-16.83942</v>
      </c>
      <c r="FU51" s="71">
        <v>66.0375</v>
      </c>
      <c r="FV51" s="71">
        <v>64.5965</v>
      </c>
      <c r="FW51" s="71">
        <v>63.1305</v>
      </c>
      <c r="FX51" s="71">
        <v>62.1575</v>
      </c>
      <c r="FY51" s="71">
        <v>61.1725</v>
      </c>
      <c r="FZ51" s="71">
        <v>59.6875</v>
      </c>
      <c r="GA51" s="71">
        <v>59.8205</v>
      </c>
      <c r="GB51" s="71">
        <v>65.3205</v>
      </c>
      <c r="GC51" s="71">
        <v>72.3895</v>
      </c>
      <c r="GD51" s="71">
        <v>76.3625</v>
      </c>
      <c r="GE51" s="71">
        <v>79.24</v>
      </c>
      <c r="GF51" s="71">
        <v>81.34</v>
      </c>
      <c r="GG51" s="71">
        <v>81.595</v>
      </c>
      <c r="GH51" s="71">
        <v>80.73</v>
      </c>
      <c r="GI51" s="71">
        <v>80.499</v>
      </c>
      <c r="GJ51" s="71">
        <v>79.945</v>
      </c>
      <c r="GK51" s="71">
        <v>78.4815</v>
      </c>
      <c r="GL51" s="71">
        <v>76.029</v>
      </c>
      <c r="GM51" s="71">
        <v>73.1625</v>
      </c>
      <c r="GN51" s="71">
        <v>68.8325</v>
      </c>
      <c r="GO51" s="71">
        <v>64.982</v>
      </c>
      <c r="GP51" s="71">
        <v>64.0205</v>
      </c>
      <c r="GQ51" s="71">
        <v>62.562</v>
      </c>
      <c r="GR51" s="71">
        <v>60.9255</v>
      </c>
    </row>
    <row r="52" spans="1:200" ht="12.75">
      <c r="A52" s="69" t="s">
        <v>246</v>
      </c>
      <c r="B52" s="69" t="s">
        <v>31</v>
      </c>
      <c r="C52" s="69">
        <v>2010</v>
      </c>
      <c r="D52" s="69" t="s">
        <v>7</v>
      </c>
      <c r="E52" s="69" t="s">
        <v>239</v>
      </c>
      <c r="F52" s="71">
        <v>21</v>
      </c>
      <c r="G52" s="71">
        <v>21</v>
      </c>
      <c r="H52" s="71">
        <v>21</v>
      </c>
      <c r="I52" s="71">
        <v>1811.243</v>
      </c>
      <c r="J52" s="71">
        <v>1643.449</v>
      </c>
      <c r="K52" s="71">
        <v>1465.557</v>
      </c>
      <c r="L52" s="71">
        <v>1455.841</v>
      </c>
      <c r="M52" s="71">
        <v>1650.798</v>
      </c>
      <c r="N52" s="71">
        <v>1759.271</v>
      </c>
      <c r="O52" s="71">
        <v>2201.129</v>
      </c>
      <c r="P52" s="71">
        <v>2796.146</v>
      </c>
      <c r="Q52" s="71">
        <v>3297.668</v>
      </c>
      <c r="R52" s="71">
        <v>3896.616</v>
      </c>
      <c r="S52" s="71">
        <v>5324.887</v>
      </c>
      <c r="T52" s="71">
        <v>5597.572</v>
      </c>
      <c r="U52" s="71">
        <v>5691.382</v>
      </c>
      <c r="V52" s="71">
        <v>5780.795</v>
      </c>
      <c r="W52" s="71">
        <v>5866.866</v>
      </c>
      <c r="X52" s="71">
        <v>5926.707</v>
      </c>
      <c r="Y52" s="71">
        <v>5981.664</v>
      </c>
      <c r="Z52" s="71">
        <v>5941.87</v>
      </c>
      <c r="AA52" s="71">
        <v>5878.04</v>
      </c>
      <c r="AB52" s="71">
        <v>5713.11</v>
      </c>
      <c r="AC52" s="71">
        <v>5320.142</v>
      </c>
      <c r="AD52" s="71">
        <v>3556.012</v>
      </c>
      <c r="AE52" s="71">
        <v>2522.482</v>
      </c>
      <c r="AF52" s="71">
        <v>2065.684</v>
      </c>
      <c r="AG52" s="71">
        <v>1849.652</v>
      </c>
      <c r="AH52" s="71">
        <v>1678.301</v>
      </c>
      <c r="AI52" s="71">
        <v>1496.636</v>
      </c>
      <c r="AJ52" s="71">
        <v>1486.714</v>
      </c>
      <c r="AK52" s="71">
        <v>1685.805</v>
      </c>
      <c r="AL52" s="71">
        <v>1796.579</v>
      </c>
      <c r="AM52" s="71">
        <v>2247.807</v>
      </c>
      <c r="AN52" s="71">
        <v>2855.441</v>
      </c>
      <c r="AO52" s="71">
        <v>3367.598</v>
      </c>
      <c r="AP52" s="71">
        <v>3979.248</v>
      </c>
      <c r="AQ52" s="71">
        <v>5369.996</v>
      </c>
      <c r="AR52" s="71">
        <v>5245.217</v>
      </c>
      <c r="AS52" s="71">
        <v>5333.122</v>
      </c>
      <c r="AT52" s="71">
        <v>5416.906</v>
      </c>
      <c r="AU52" s="71">
        <v>5497.56</v>
      </c>
      <c r="AV52" s="71">
        <v>5553.634</v>
      </c>
      <c r="AW52" s="71">
        <v>5605.131</v>
      </c>
      <c r="AX52" s="71">
        <v>5567.842</v>
      </c>
      <c r="AY52" s="71">
        <v>5508.03</v>
      </c>
      <c r="AZ52" s="71">
        <v>5761.507</v>
      </c>
      <c r="BA52" s="71">
        <v>5432.962</v>
      </c>
      <c r="BB52" s="71">
        <v>3631.422</v>
      </c>
      <c r="BC52" s="71">
        <v>2575.974</v>
      </c>
      <c r="BD52" s="71">
        <v>2109.489</v>
      </c>
      <c r="BE52" s="71">
        <v>-56.24377</v>
      </c>
      <c r="BF52" s="71">
        <v>-51.03335</v>
      </c>
      <c r="BG52" s="71">
        <v>-45.50932</v>
      </c>
      <c r="BH52" s="71">
        <v>-45.20763</v>
      </c>
      <c r="BI52" s="71">
        <v>-51.26153</v>
      </c>
      <c r="BJ52" s="71">
        <v>-54.62991</v>
      </c>
      <c r="BK52" s="71">
        <v>-68.35075</v>
      </c>
      <c r="BL52" s="71">
        <v>-86.82755</v>
      </c>
      <c r="BM52" s="71">
        <v>-102.4011</v>
      </c>
      <c r="BN52" s="71">
        <v>-121</v>
      </c>
      <c r="BO52" s="71">
        <v>-143.3137</v>
      </c>
      <c r="BP52" s="71">
        <v>285.1258</v>
      </c>
      <c r="BQ52" s="71">
        <v>289.9042</v>
      </c>
      <c r="BR52" s="71">
        <v>294.4586</v>
      </c>
      <c r="BS52" s="71">
        <v>298.8429</v>
      </c>
      <c r="BT52" s="71">
        <v>301.8911</v>
      </c>
      <c r="BU52" s="71">
        <v>304.6904</v>
      </c>
      <c r="BV52" s="71">
        <v>302.6634</v>
      </c>
      <c r="BW52" s="71">
        <v>299.4121</v>
      </c>
      <c r="BX52" s="71">
        <v>-153.7623</v>
      </c>
      <c r="BY52" s="71">
        <v>-165.2041</v>
      </c>
      <c r="BZ52" s="71">
        <v>-110.4234</v>
      </c>
      <c r="CA52" s="71">
        <v>-78.32957</v>
      </c>
      <c r="CB52" s="71">
        <v>-64.14482</v>
      </c>
      <c r="CC52" s="71">
        <v>-45.66579</v>
      </c>
      <c r="CD52" s="71">
        <v>-41.43532</v>
      </c>
      <c r="CE52" s="71">
        <v>-36.95022</v>
      </c>
      <c r="CF52" s="71">
        <v>-36.70526</v>
      </c>
      <c r="CG52" s="71">
        <v>-41.62058</v>
      </c>
      <c r="CH52" s="71">
        <v>-44.35546</v>
      </c>
      <c r="CI52" s="71">
        <v>-55.49577</v>
      </c>
      <c r="CJ52" s="71">
        <v>-70.49757</v>
      </c>
      <c r="CK52" s="71">
        <v>-83.14214</v>
      </c>
      <c r="CL52" s="71">
        <v>-98.24306</v>
      </c>
      <c r="CM52" s="71">
        <v>-84.86366</v>
      </c>
      <c r="CN52" s="71">
        <v>325.0522</v>
      </c>
      <c r="CO52" s="71">
        <v>330.4998</v>
      </c>
      <c r="CP52" s="71">
        <v>335.692</v>
      </c>
      <c r="CQ52" s="71">
        <v>340.6902</v>
      </c>
      <c r="CR52" s="71">
        <v>344.1652</v>
      </c>
      <c r="CS52" s="71">
        <v>347.3566</v>
      </c>
      <c r="CT52" s="71">
        <v>345.0457</v>
      </c>
      <c r="CU52" s="71">
        <v>341.3391</v>
      </c>
      <c r="CV52" s="71">
        <v>-91.05083</v>
      </c>
      <c r="CW52" s="71">
        <v>-134.1336</v>
      </c>
      <c r="CX52" s="71">
        <v>-89.65563</v>
      </c>
      <c r="CY52" s="71">
        <v>-63.59783</v>
      </c>
      <c r="CZ52" s="71">
        <v>-52.08086</v>
      </c>
      <c r="DA52" s="71">
        <v>-38.40948</v>
      </c>
      <c r="DB52" s="71">
        <v>-34.85123</v>
      </c>
      <c r="DC52" s="71">
        <v>-31.07882</v>
      </c>
      <c r="DD52" s="71">
        <v>-30.87279</v>
      </c>
      <c r="DE52" s="71">
        <v>-35.00706</v>
      </c>
      <c r="DF52" s="71">
        <v>-37.30737</v>
      </c>
      <c r="DG52" s="71">
        <v>-46.67748</v>
      </c>
      <c r="DH52" s="71">
        <v>-59.29549</v>
      </c>
      <c r="DI52" s="71">
        <v>-69.93084</v>
      </c>
      <c r="DJ52" s="71">
        <v>-82.63222</v>
      </c>
      <c r="DK52" s="71">
        <v>-45.10839</v>
      </c>
      <c r="DL52" s="71">
        <v>352.3553</v>
      </c>
      <c r="DM52" s="71">
        <v>358.2603</v>
      </c>
      <c r="DN52" s="71">
        <v>363.8887</v>
      </c>
      <c r="DO52" s="71">
        <v>369.3067</v>
      </c>
      <c r="DP52" s="71">
        <v>373.0736</v>
      </c>
      <c r="DQ52" s="71">
        <v>376.533</v>
      </c>
      <c r="DR52" s="71">
        <v>374.028</v>
      </c>
      <c r="DS52" s="71">
        <v>370.0101</v>
      </c>
      <c r="DT52" s="71">
        <v>-48.39712</v>
      </c>
      <c r="DU52" s="71">
        <v>-112.8197</v>
      </c>
      <c r="DV52" s="71">
        <v>-75.40933</v>
      </c>
      <c r="DW52" s="71">
        <v>-53.49212</v>
      </c>
      <c r="DX52" s="71">
        <v>-43.8052</v>
      </c>
      <c r="DY52" s="71">
        <v>-31.20967</v>
      </c>
      <c r="DZ52" s="71">
        <v>-28.31841</v>
      </c>
      <c r="EA52" s="71">
        <v>-25.25313</v>
      </c>
      <c r="EB52" s="71">
        <v>-25.08572</v>
      </c>
      <c r="EC52" s="71">
        <v>-28.44503</v>
      </c>
      <c r="ED52" s="71">
        <v>-30.31414</v>
      </c>
      <c r="EE52" s="71">
        <v>-37.92784</v>
      </c>
      <c r="EF52" s="71">
        <v>-48.18061</v>
      </c>
      <c r="EG52" s="71">
        <v>-56.82238</v>
      </c>
      <c r="EH52" s="71">
        <v>-67.1429</v>
      </c>
      <c r="EI52" s="71">
        <v>-5.93316</v>
      </c>
      <c r="EJ52" s="71">
        <v>379.377</v>
      </c>
      <c r="EK52" s="71">
        <v>385.7349</v>
      </c>
      <c r="EL52" s="71">
        <v>391.7949</v>
      </c>
      <c r="EM52" s="71">
        <v>397.6284</v>
      </c>
      <c r="EN52" s="71">
        <v>401.6842</v>
      </c>
      <c r="EO52" s="71">
        <v>405.4089</v>
      </c>
      <c r="EP52" s="71">
        <v>402.7118</v>
      </c>
      <c r="EQ52" s="71">
        <v>398.3857</v>
      </c>
      <c r="ER52" s="71">
        <v>-6.36573</v>
      </c>
      <c r="ES52" s="71">
        <v>-91.67179</v>
      </c>
      <c r="ET52" s="71">
        <v>-61.27393</v>
      </c>
      <c r="EU52" s="71">
        <v>-43.46508</v>
      </c>
      <c r="EV52" s="71">
        <v>-35.59396</v>
      </c>
      <c r="EW52" s="71">
        <v>-20.91261</v>
      </c>
      <c r="EX52" s="71">
        <v>-18.97527</v>
      </c>
      <c r="EY52" s="71">
        <v>-16.92132</v>
      </c>
      <c r="EZ52" s="71">
        <v>-16.80915</v>
      </c>
      <c r="FA52" s="71">
        <v>-19.06011</v>
      </c>
      <c r="FB52" s="71">
        <v>-20.31255</v>
      </c>
      <c r="FC52" s="71">
        <v>-25.41425</v>
      </c>
      <c r="FD52" s="71">
        <v>-32.28431</v>
      </c>
      <c r="FE52" s="71">
        <v>-38.07488</v>
      </c>
      <c r="FF52" s="71">
        <v>-44.99033</v>
      </c>
      <c r="FG52" s="71">
        <v>49.63173</v>
      </c>
      <c r="FH52" s="71">
        <v>417.9044</v>
      </c>
      <c r="FI52" s="71">
        <v>424.9081</v>
      </c>
      <c r="FJ52" s="71">
        <v>431.5835</v>
      </c>
      <c r="FK52" s="71">
        <v>438.0094</v>
      </c>
      <c r="FL52" s="71">
        <v>442.4771</v>
      </c>
      <c r="FM52" s="71">
        <v>446.58</v>
      </c>
      <c r="FN52" s="71">
        <v>443.6091</v>
      </c>
      <c r="FO52" s="71">
        <v>438.8436</v>
      </c>
      <c r="FP52" s="71">
        <v>53.25025</v>
      </c>
      <c r="FQ52" s="71">
        <v>-61.42638</v>
      </c>
      <c r="FR52" s="71">
        <v>-41.05773</v>
      </c>
      <c r="FS52" s="71">
        <v>-29.12458</v>
      </c>
      <c r="FT52" s="71">
        <v>-23.85039</v>
      </c>
      <c r="FU52" s="71">
        <v>70.588</v>
      </c>
      <c r="FV52" s="71">
        <v>69.6</v>
      </c>
      <c r="FW52" s="71">
        <v>66.7955</v>
      </c>
      <c r="FX52" s="71">
        <v>64.7405</v>
      </c>
      <c r="FY52" s="71">
        <v>64.3655</v>
      </c>
      <c r="FZ52" s="71">
        <v>64.7045</v>
      </c>
      <c r="GA52" s="71">
        <v>65.8705</v>
      </c>
      <c r="GB52" s="71">
        <v>68.0275</v>
      </c>
      <c r="GC52" s="71">
        <v>71.6175</v>
      </c>
      <c r="GD52" s="71">
        <v>76.2555</v>
      </c>
      <c r="GE52" s="71">
        <v>80.875</v>
      </c>
      <c r="GF52" s="71">
        <v>82.95</v>
      </c>
      <c r="GG52" s="71">
        <v>83.37</v>
      </c>
      <c r="GH52" s="71">
        <v>83.195</v>
      </c>
      <c r="GI52" s="71">
        <v>84.59</v>
      </c>
      <c r="GJ52" s="71">
        <v>85.345</v>
      </c>
      <c r="GK52" s="71">
        <v>84.455</v>
      </c>
      <c r="GL52" s="71">
        <v>81.75</v>
      </c>
      <c r="GM52" s="71">
        <v>79.0515</v>
      </c>
      <c r="GN52" s="71">
        <v>75.9015</v>
      </c>
      <c r="GO52" s="71">
        <v>73.1335</v>
      </c>
      <c r="GP52" s="71">
        <v>71.974</v>
      </c>
      <c r="GQ52" s="71">
        <v>70.0165</v>
      </c>
      <c r="GR52" s="71">
        <v>68.5015</v>
      </c>
    </row>
    <row r="53" spans="1:200" ht="12.75">
      <c r="A53" s="69" t="s">
        <v>246</v>
      </c>
      <c r="B53" s="69" t="s">
        <v>32</v>
      </c>
      <c r="C53" s="69">
        <v>2010</v>
      </c>
      <c r="D53" s="69" t="s">
        <v>7</v>
      </c>
      <c r="E53" s="69" t="s">
        <v>239</v>
      </c>
      <c r="F53" s="71">
        <v>22</v>
      </c>
      <c r="G53" s="71">
        <v>22</v>
      </c>
      <c r="H53" s="71">
        <v>22</v>
      </c>
      <c r="I53" s="71">
        <v>2027.265</v>
      </c>
      <c r="J53" s="71">
        <v>1846.294</v>
      </c>
      <c r="K53" s="71">
        <v>1673.922</v>
      </c>
      <c r="L53" s="71">
        <v>1663.026</v>
      </c>
      <c r="M53" s="71">
        <v>1878.43</v>
      </c>
      <c r="N53" s="71">
        <v>1986.041</v>
      </c>
      <c r="O53" s="71">
        <v>2483.345</v>
      </c>
      <c r="P53" s="71">
        <v>3137.033</v>
      </c>
      <c r="Q53" s="71">
        <v>3663.429</v>
      </c>
      <c r="R53" s="71">
        <v>4235.735</v>
      </c>
      <c r="S53" s="71">
        <v>5720.399</v>
      </c>
      <c r="T53" s="71">
        <v>6028.909</v>
      </c>
      <c r="U53" s="71">
        <v>6146.368</v>
      </c>
      <c r="V53" s="71">
        <v>6272.73</v>
      </c>
      <c r="W53" s="71">
        <v>6313.936</v>
      </c>
      <c r="X53" s="71">
        <v>6315.622</v>
      </c>
      <c r="Y53" s="71">
        <v>6375.614</v>
      </c>
      <c r="Z53" s="71">
        <v>6382.733</v>
      </c>
      <c r="AA53" s="71">
        <v>6351.473</v>
      </c>
      <c r="AB53" s="71">
        <v>6216.367</v>
      </c>
      <c r="AC53" s="71">
        <v>5767.414</v>
      </c>
      <c r="AD53" s="71">
        <v>3880.785</v>
      </c>
      <c r="AE53" s="71">
        <v>2796.229</v>
      </c>
      <c r="AF53" s="71">
        <v>2320.869</v>
      </c>
      <c r="AG53" s="71">
        <v>2070.256</v>
      </c>
      <c r="AH53" s="71">
        <v>1885.447</v>
      </c>
      <c r="AI53" s="71">
        <v>1709.42</v>
      </c>
      <c r="AJ53" s="71">
        <v>1698.292</v>
      </c>
      <c r="AK53" s="71">
        <v>1918.264</v>
      </c>
      <c r="AL53" s="71">
        <v>2028.158</v>
      </c>
      <c r="AM53" s="71">
        <v>2536.008</v>
      </c>
      <c r="AN53" s="71">
        <v>3203.558</v>
      </c>
      <c r="AO53" s="71">
        <v>3741.116</v>
      </c>
      <c r="AP53" s="71">
        <v>4325.559</v>
      </c>
      <c r="AQ53" s="71">
        <v>5768.857</v>
      </c>
      <c r="AR53" s="71">
        <v>5649.402</v>
      </c>
      <c r="AS53" s="71">
        <v>5759.467</v>
      </c>
      <c r="AT53" s="71">
        <v>5877.875</v>
      </c>
      <c r="AU53" s="71">
        <v>5916.487</v>
      </c>
      <c r="AV53" s="71">
        <v>5918.067</v>
      </c>
      <c r="AW53" s="71">
        <v>5974.283</v>
      </c>
      <c r="AX53" s="71">
        <v>5980.954</v>
      </c>
      <c r="AY53" s="71">
        <v>5951.661</v>
      </c>
      <c r="AZ53" s="71">
        <v>6269.027</v>
      </c>
      <c r="BA53" s="71">
        <v>5889.719</v>
      </c>
      <c r="BB53" s="71">
        <v>3963.081</v>
      </c>
      <c r="BC53" s="71">
        <v>2855.526</v>
      </c>
      <c r="BD53" s="71">
        <v>2370.085</v>
      </c>
      <c r="BE53" s="71">
        <v>-62.95182</v>
      </c>
      <c r="BF53" s="71">
        <v>-57.3322</v>
      </c>
      <c r="BG53" s="71">
        <v>-51.97961</v>
      </c>
      <c r="BH53" s="71">
        <v>-51.64125</v>
      </c>
      <c r="BI53" s="71">
        <v>-58.3301</v>
      </c>
      <c r="BJ53" s="71">
        <v>-61.67171</v>
      </c>
      <c r="BK53" s="71">
        <v>-77.11428</v>
      </c>
      <c r="BL53" s="71">
        <v>-97.41299</v>
      </c>
      <c r="BM53" s="71">
        <v>-113.7589</v>
      </c>
      <c r="BN53" s="71">
        <v>-131.5305</v>
      </c>
      <c r="BO53" s="71">
        <v>-153.9585</v>
      </c>
      <c r="BP53" s="71">
        <v>307.097</v>
      </c>
      <c r="BQ53" s="71">
        <v>313.08</v>
      </c>
      <c r="BR53" s="71">
        <v>319.5165</v>
      </c>
      <c r="BS53" s="71">
        <v>321.6154</v>
      </c>
      <c r="BT53" s="71">
        <v>321.7014</v>
      </c>
      <c r="BU53" s="71">
        <v>324.7572</v>
      </c>
      <c r="BV53" s="71">
        <v>325.1198</v>
      </c>
      <c r="BW53" s="71">
        <v>323.5275</v>
      </c>
      <c r="BX53" s="71">
        <v>-167.3069</v>
      </c>
      <c r="BY53" s="71">
        <v>-179.0931</v>
      </c>
      <c r="BZ53" s="71">
        <v>-120.5084</v>
      </c>
      <c r="CA53" s="71">
        <v>-86.83012</v>
      </c>
      <c r="CB53" s="71">
        <v>-72.06897</v>
      </c>
      <c r="CC53" s="71">
        <v>-51.11224</v>
      </c>
      <c r="CD53" s="71">
        <v>-46.54952</v>
      </c>
      <c r="CE53" s="71">
        <v>-42.20361</v>
      </c>
      <c r="CF53" s="71">
        <v>-41.92889</v>
      </c>
      <c r="CG53" s="71">
        <v>-47.35974</v>
      </c>
      <c r="CH53" s="71">
        <v>-50.07288</v>
      </c>
      <c r="CI53" s="71">
        <v>-62.61111</v>
      </c>
      <c r="CJ53" s="71">
        <v>-79.09216</v>
      </c>
      <c r="CK53" s="71">
        <v>-92.36385</v>
      </c>
      <c r="CL53" s="71">
        <v>-106.7931</v>
      </c>
      <c r="CM53" s="71">
        <v>-91.16701</v>
      </c>
      <c r="CN53" s="71">
        <v>350.1001</v>
      </c>
      <c r="CO53" s="71">
        <v>356.9209</v>
      </c>
      <c r="CP53" s="71">
        <v>364.2588</v>
      </c>
      <c r="CQ53" s="71">
        <v>366.6516</v>
      </c>
      <c r="CR53" s="71">
        <v>366.7496</v>
      </c>
      <c r="CS53" s="71">
        <v>370.2333</v>
      </c>
      <c r="CT53" s="71">
        <v>370.6467</v>
      </c>
      <c r="CU53" s="71">
        <v>368.8314</v>
      </c>
      <c r="CV53" s="71">
        <v>-99.07133</v>
      </c>
      <c r="CW53" s="71">
        <v>-145.4104</v>
      </c>
      <c r="CX53" s="71">
        <v>-97.84393</v>
      </c>
      <c r="CY53" s="71">
        <v>-70.49966</v>
      </c>
      <c r="CZ53" s="71">
        <v>-58.51469</v>
      </c>
      <c r="DA53" s="71">
        <v>-42.99049</v>
      </c>
      <c r="DB53" s="71">
        <v>-39.15279</v>
      </c>
      <c r="DC53" s="71">
        <v>-35.49745</v>
      </c>
      <c r="DD53" s="71">
        <v>-35.26638</v>
      </c>
      <c r="DE53" s="71">
        <v>-39.83427</v>
      </c>
      <c r="DF53" s="71">
        <v>-42.11629</v>
      </c>
      <c r="DG53" s="71">
        <v>-52.66219</v>
      </c>
      <c r="DH53" s="71">
        <v>-66.5244</v>
      </c>
      <c r="DI53" s="71">
        <v>-77.68722</v>
      </c>
      <c r="DJ53" s="71">
        <v>-89.82363</v>
      </c>
      <c r="DK53" s="71">
        <v>-48.45886</v>
      </c>
      <c r="DL53" s="71">
        <v>379.507</v>
      </c>
      <c r="DM53" s="71">
        <v>386.9007</v>
      </c>
      <c r="DN53" s="71">
        <v>394.855</v>
      </c>
      <c r="DO53" s="71">
        <v>397.4488</v>
      </c>
      <c r="DP53" s="71">
        <v>397.555</v>
      </c>
      <c r="DQ53" s="71">
        <v>401.3314</v>
      </c>
      <c r="DR53" s="71">
        <v>401.7795</v>
      </c>
      <c r="DS53" s="71">
        <v>399.8117</v>
      </c>
      <c r="DT53" s="71">
        <v>-52.66033</v>
      </c>
      <c r="DU53" s="71">
        <v>-122.3046</v>
      </c>
      <c r="DV53" s="71">
        <v>-82.2965</v>
      </c>
      <c r="DW53" s="71">
        <v>-59.29724</v>
      </c>
      <c r="DX53" s="71">
        <v>-49.21669</v>
      </c>
      <c r="DY53" s="71">
        <v>-34.93197</v>
      </c>
      <c r="DZ53" s="71">
        <v>-31.81364</v>
      </c>
      <c r="EA53" s="71">
        <v>-28.84349</v>
      </c>
      <c r="EB53" s="71">
        <v>-28.65574</v>
      </c>
      <c r="EC53" s="71">
        <v>-32.36738</v>
      </c>
      <c r="ED53" s="71">
        <v>-34.22164</v>
      </c>
      <c r="EE53" s="71">
        <v>-42.79073</v>
      </c>
      <c r="EF53" s="71">
        <v>-54.05447</v>
      </c>
      <c r="EG53" s="71">
        <v>-63.12483</v>
      </c>
      <c r="EH53" s="71">
        <v>-72.98629</v>
      </c>
      <c r="EI53" s="71">
        <v>-6.373851</v>
      </c>
      <c r="EJ53" s="71">
        <v>408.6109</v>
      </c>
      <c r="EK53" s="71">
        <v>416.5717</v>
      </c>
      <c r="EL53" s="71">
        <v>425.1359</v>
      </c>
      <c r="EM53" s="71">
        <v>427.9286</v>
      </c>
      <c r="EN53" s="71">
        <v>428.0429</v>
      </c>
      <c r="EO53" s="71">
        <v>432.1089</v>
      </c>
      <c r="EP53" s="71">
        <v>432.5914</v>
      </c>
      <c r="EQ53" s="71">
        <v>430.4727</v>
      </c>
      <c r="ER53" s="71">
        <v>-6.926475</v>
      </c>
      <c r="ES53" s="71">
        <v>-99.37878</v>
      </c>
      <c r="ET53" s="71">
        <v>-66.87012</v>
      </c>
      <c r="EU53" s="71">
        <v>-48.18204</v>
      </c>
      <c r="EV53" s="71">
        <v>-39.99108</v>
      </c>
      <c r="EW53" s="71">
        <v>-23.40681</v>
      </c>
      <c r="EX53" s="71">
        <v>-21.31731</v>
      </c>
      <c r="EY53" s="71">
        <v>-19.32711</v>
      </c>
      <c r="EZ53" s="71">
        <v>-19.2013</v>
      </c>
      <c r="FA53" s="71">
        <v>-21.68836</v>
      </c>
      <c r="FB53" s="71">
        <v>-22.93084</v>
      </c>
      <c r="FC53" s="71">
        <v>-28.67271</v>
      </c>
      <c r="FD53" s="71">
        <v>-36.22019</v>
      </c>
      <c r="FE53" s="71">
        <v>-42.29796</v>
      </c>
      <c r="FF53" s="71">
        <v>-48.90581</v>
      </c>
      <c r="FG53" s="71">
        <v>53.31818</v>
      </c>
      <c r="FH53" s="71">
        <v>450.1072</v>
      </c>
      <c r="FI53" s="71">
        <v>458.8765</v>
      </c>
      <c r="FJ53" s="71">
        <v>468.3105</v>
      </c>
      <c r="FK53" s="71">
        <v>471.3868</v>
      </c>
      <c r="FL53" s="71">
        <v>471.5127</v>
      </c>
      <c r="FM53" s="71">
        <v>475.9916</v>
      </c>
      <c r="FN53" s="71">
        <v>476.5231</v>
      </c>
      <c r="FO53" s="71">
        <v>474.1892</v>
      </c>
      <c r="FP53" s="71">
        <v>57.94096</v>
      </c>
      <c r="FQ53" s="71">
        <v>-66.59058</v>
      </c>
      <c r="FR53" s="71">
        <v>-44.80755</v>
      </c>
      <c r="FS53" s="71">
        <v>-32.28526</v>
      </c>
      <c r="FT53" s="71">
        <v>-26.79676</v>
      </c>
      <c r="FU53" s="71">
        <v>69.07</v>
      </c>
      <c r="FV53" s="71">
        <v>67.034</v>
      </c>
      <c r="FW53" s="71">
        <v>66.1595</v>
      </c>
      <c r="FX53" s="71">
        <v>64.155</v>
      </c>
      <c r="FY53" s="71">
        <v>63.1665</v>
      </c>
      <c r="FZ53" s="71">
        <v>62.9775</v>
      </c>
      <c r="GA53" s="71">
        <v>64.4105</v>
      </c>
      <c r="GB53" s="71">
        <v>69.676</v>
      </c>
      <c r="GC53" s="71">
        <v>74.05</v>
      </c>
      <c r="GD53" s="71">
        <v>77.765</v>
      </c>
      <c r="GE53" s="71">
        <v>81.33</v>
      </c>
      <c r="GF53" s="71">
        <v>83.865</v>
      </c>
      <c r="GG53" s="71">
        <v>85.27</v>
      </c>
      <c r="GH53" s="71">
        <v>85.84</v>
      </c>
      <c r="GI53" s="71">
        <v>85.995</v>
      </c>
      <c r="GJ53" s="71">
        <v>85.77</v>
      </c>
      <c r="GK53" s="71">
        <v>85.225</v>
      </c>
      <c r="GL53" s="71">
        <v>83.275</v>
      </c>
      <c r="GM53" s="71">
        <v>81.33</v>
      </c>
      <c r="GN53" s="71">
        <v>78.4165</v>
      </c>
      <c r="GO53" s="71">
        <v>75.2415</v>
      </c>
      <c r="GP53" s="71">
        <v>74.059</v>
      </c>
      <c r="GQ53" s="71">
        <v>72.7125</v>
      </c>
      <c r="GR53" s="71">
        <v>71.5215</v>
      </c>
    </row>
    <row r="54" spans="1:200" ht="12.75">
      <c r="A54" s="69" t="s">
        <v>246</v>
      </c>
      <c r="B54" s="69" t="s">
        <v>33</v>
      </c>
      <c r="C54" s="69">
        <v>2010</v>
      </c>
      <c r="D54" s="69" t="s">
        <v>7</v>
      </c>
      <c r="E54" s="69" t="s">
        <v>239</v>
      </c>
      <c r="F54" s="71">
        <v>22</v>
      </c>
      <c r="G54" s="71">
        <v>22</v>
      </c>
      <c r="H54" s="71">
        <v>22</v>
      </c>
      <c r="I54" s="71">
        <v>2013.794</v>
      </c>
      <c r="J54" s="71">
        <v>1842.873</v>
      </c>
      <c r="K54" s="71">
        <v>1656.056</v>
      </c>
      <c r="L54" s="71">
        <v>1654.24</v>
      </c>
      <c r="M54" s="71">
        <v>1887.18</v>
      </c>
      <c r="N54" s="71">
        <v>1991.365</v>
      </c>
      <c r="O54" s="71">
        <v>2465.745</v>
      </c>
      <c r="P54" s="71">
        <v>3074.791</v>
      </c>
      <c r="Q54" s="71">
        <v>3645.252</v>
      </c>
      <c r="R54" s="71">
        <v>4311.604</v>
      </c>
      <c r="S54" s="71">
        <v>5833.936</v>
      </c>
      <c r="T54" s="71">
        <v>6147.254</v>
      </c>
      <c r="U54" s="71">
        <v>6262.037</v>
      </c>
      <c r="V54" s="71">
        <v>6390.474</v>
      </c>
      <c r="W54" s="71">
        <v>6360.099</v>
      </c>
      <c r="X54" s="71">
        <v>6387.86</v>
      </c>
      <c r="Y54" s="71">
        <v>6491.208</v>
      </c>
      <c r="Z54" s="71">
        <v>6529.329</v>
      </c>
      <c r="AA54" s="71">
        <v>6475.908</v>
      </c>
      <c r="AB54" s="71">
        <v>6297.656</v>
      </c>
      <c r="AC54" s="71">
        <v>5783.893</v>
      </c>
      <c r="AD54" s="71">
        <v>3869.854</v>
      </c>
      <c r="AE54" s="71">
        <v>2775.291</v>
      </c>
      <c r="AF54" s="71">
        <v>2289.068</v>
      </c>
      <c r="AG54" s="71">
        <v>2056.499</v>
      </c>
      <c r="AH54" s="71">
        <v>1881.953</v>
      </c>
      <c r="AI54" s="71">
        <v>1691.175</v>
      </c>
      <c r="AJ54" s="71">
        <v>1689.32</v>
      </c>
      <c r="AK54" s="71">
        <v>1927.2</v>
      </c>
      <c r="AL54" s="71">
        <v>2033.594</v>
      </c>
      <c r="AM54" s="71">
        <v>2518.034</v>
      </c>
      <c r="AN54" s="71">
        <v>3139.995</v>
      </c>
      <c r="AO54" s="71">
        <v>3722.554</v>
      </c>
      <c r="AP54" s="71">
        <v>4403.036</v>
      </c>
      <c r="AQ54" s="71">
        <v>5883.356</v>
      </c>
      <c r="AR54" s="71">
        <v>5760.298</v>
      </c>
      <c r="AS54" s="71">
        <v>5867.855</v>
      </c>
      <c r="AT54" s="71">
        <v>5988.208</v>
      </c>
      <c r="AU54" s="71">
        <v>5959.744</v>
      </c>
      <c r="AV54" s="71">
        <v>5985.758</v>
      </c>
      <c r="AW54" s="71">
        <v>6082.6</v>
      </c>
      <c r="AX54" s="71">
        <v>6118.321</v>
      </c>
      <c r="AY54" s="71">
        <v>6068.264</v>
      </c>
      <c r="AZ54" s="71">
        <v>6351.005</v>
      </c>
      <c r="BA54" s="71">
        <v>5906.547</v>
      </c>
      <c r="BB54" s="71">
        <v>3951.918</v>
      </c>
      <c r="BC54" s="71">
        <v>2834.144</v>
      </c>
      <c r="BD54" s="71">
        <v>2337.61</v>
      </c>
      <c r="BE54" s="71">
        <v>-62.5335</v>
      </c>
      <c r="BF54" s="71">
        <v>-57.22595</v>
      </c>
      <c r="BG54" s="71">
        <v>-51.42483</v>
      </c>
      <c r="BH54" s="71">
        <v>-51.36841</v>
      </c>
      <c r="BI54" s="71">
        <v>-58.60183</v>
      </c>
      <c r="BJ54" s="71">
        <v>-61.83702</v>
      </c>
      <c r="BK54" s="71">
        <v>-76.56776</v>
      </c>
      <c r="BL54" s="71">
        <v>-95.48019</v>
      </c>
      <c r="BM54" s="71">
        <v>-113.1945</v>
      </c>
      <c r="BN54" s="71">
        <v>-133.8864</v>
      </c>
      <c r="BO54" s="71">
        <v>-157.0142</v>
      </c>
      <c r="BP54" s="71">
        <v>313.1252</v>
      </c>
      <c r="BQ54" s="71">
        <v>318.9719</v>
      </c>
      <c r="BR54" s="71">
        <v>325.5142</v>
      </c>
      <c r="BS54" s="71">
        <v>323.9669</v>
      </c>
      <c r="BT54" s="71">
        <v>325.381</v>
      </c>
      <c r="BU54" s="71">
        <v>330.6452</v>
      </c>
      <c r="BV54" s="71">
        <v>332.587</v>
      </c>
      <c r="BW54" s="71">
        <v>329.8659</v>
      </c>
      <c r="BX54" s="71">
        <v>-169.4947</v>
      </c>
      <c r="BY54" s="71">
        <v>-179.6048</v>
      </c>
      <c r="BZ54" s="71">
        <v>-120.1689</v>
      </c>
      <c r="CA54" s="71">
        <v>-86.17993</v>
      </c>
      <c r="CB54" s="71">
        <v>-71.08147</v>
      </c>
      <c r="CC54" s="71">
        <v>-50.77259</v>
      </c>
      <c r="CD54" s="71">
        <v>-46.46326</v>
      </c>
      <c r="CE54" s="71">
        <v>-41.75317</v>
      </c>
      <c r="CF54" s="71">
        <v>-41.70736</v>
      </c>
      <c r="CG54" s="71">
        <v>-47.58036</v>
      </c>
      <c r="CH54" s="71">
        <v>-50.20711</v>
      </c>
      <c r="CI54" s="71">
        <v>-62.16738</v>
      </c>
      <c r="CJ54" s="71">
        <v>-77.52287</v>
      </c>
      <c r="CK54" s="71">
        <v>-91.90559</v>
      </c>
      <c r="CL54" s="71">
        <v>-108.7059</v>
      </c>
      <c r="CM54" s="71">
        <v>-92.97646</v>
      </c>
      <c r="CN54" s="71">
        <v>356.9724</v>
      </c>
      <c r="CO54" s="71">
        <v>363.6379</v>
      </c>
      <c r="CP54" s="71">
        <v>371.0963</v>
      </c>
      <c r="CQ54" s="71">
        <v>369.3323</v>
      </c>
      <c r="CR54" s="71">
        <v>370.9445</v>
      </c>
      <c r="CS54" s="71">
        <v>376.9459</v>
      </c>
      <c r="CT54" s="71">
        <v>379.1595</v>
      </c>
      <c r="CU54" s="71">
        <v>376.0574</v>
      </c>
      <c r="CV54" s="71">
        <v>-100.3669</v>
      </c>
      <c r="CW54" s="71">
        <v>-145.8259</v>
      </c>
      <c r="CX54" s="71">
        <v>-97.56832</v>
      </c>
      <c r="CY54" s="71">
        <v>-69.97175</v>
      </c>
      <c r="CZ54" s="71">
        <v>-57.71291</v>
      </c>
      <c r="DA54" s="71">
        <v>-42.70481</v>
      </c>
      <c r="DB54" s="71">
        <v>-39.08023</v>
      </c>
      <c r="DC54" s="71">
        <v>-35.11858</v>
      </c>
      <c r="DD54" s="71">
        <v>-35.08005</v>
      </c>
      <c r="DE54" s="71">
        <v>-40.01983</v>
      </c>
      <c r="DF54" s="71">
        <v>-42.22919</v>
      </c>
      <c r="DG54" s="71">
        <v>-52.28897</v>
      </c>
      <c r="DH54" s="71">
        <v>-65.20448</v>
      </c>
      <c r="DI54" s="71">
        <v>-77.30177</v>
      </c>
      <c r="DJ54" s="71">
        <v>-91.43251</v>
      </c>
      <c r="DK54" s="71">
        <v>-49.42066</v>
      </c>
      <c r="DL54" s="71">
        <v>386.9565</v>
      </c>
      <c r="DM54" s="71">
        <v>394.1819</v>
      </c>
      <c r="DN54" s="71">
        <v>402.2667</v>
      </c>
      <c r="DO54" s="71">
        <v>400.3546</v>
      </c>
      <c r="DP54" s="71">
        <v>402.1022</v>
      </c>
      <c r="DQ54" s="71">
        <v>408.6077</v>
      </c>
      <c r="DR54" s="71">
        <v>411.0073</v>
      </c>
      <c r="DS54" s="71">
        <v>407.6446</v>
      </c>
      <c r="DT54" s="71">
        <v>-53.34895</v>
      </c>
      <c r="DU54" s="71">
        <v>-122.6541</v>
      </c>
      <c r="DV54" s="71">
        <v>-82.0647</v>
      </c>
      <c r="DW54" s="71">
        <v>-58.85323</v>
      </c>
      <c r="DX54" s="71">
        <v>-48.54231</v>
      </c>
      <c r="DY54" s="71">
        <v>-34.69984</v>
      </c>
      <c r="DZ54" s="71">
        <v>-31.75469</v>
      </c>
      <c r="EA54" s="71">
        <v>-28.53564</v>
      </c>
      <c r="EB54" s="71">
        <v>-28.50433</v>
      </c>
      <c r="EC54" s="71">
        <v>-32.51816</v>
      </c>
      <c r="ED54" s="71">
        <v>-34.31337</v>
      </c>
      <c r="EE54" s="71">
        <v>-42.48746</v>
      </c>
      <c r="EF54" s="71">
        <v>-52.98197</v>
      </c>
      <c r="EG54" s="71">
        <v>-62.81164</v>
      </c>
      <c r="EH54" s="71">
        <v>-74.29359</v>
      </c>
      <c r="EI54" s="71">
        <v>-6.500358</v>
      </c>
      <c r="EJ54" s="71">
        <v>416.6318</v>
      </c>
      <c r="EK54" s="71">
        <v>424.4113</v>
      </c>
      <c r="EL54" s="71">
        <v>433.1161</v>
      </c>
      <c r="EM54" s="71">
        <v>431.0574</v>
      </c>
      <c r="EN54" s="71">
        <v>432.9389</v>
      </c>
      <c r="EO54" s="71">
        <v>439.9433</v>
      </c>
      <c r="EP54" s="71">
        <v>442.527</v>
      </c>
      <c r="EQ54" s="71">
        <v>438.9064</v>
      </c>
      <c r="ER54" s="71">
        <v>-7.017049</v>
      </c>
      <c r="ES54" s="71">
        <v>-99.66273</v>
      </c>
      <c r="ET54" s="71">
        <v>-66.68176</v>
      </c>
      <c r="EU54" s="71">
        <v>-47.82125</v>
      </c>
      <c r="EV54" s="71">
        <v>-39.44311</v>
      </c>
      <c r="EW54" s="71">
        <v>-23.25127</v>
      </c>
      <c r="EX54" s="71">
        <v>-21.27781</v>
      </c>
      <c r="EY54" s="71">
        <v>-19.12083</v>
      </c>
      <c r="EZ54" s="71">
        <v>-19.09985</v>
      </c>
      <c r="FA54" s="71">
        <v>-21.78939</v>
      </c>
      <c r="FB54" s="71">
        <v>-22.99231</v>
      </c>
      <c r="FC54" s="71">
        <v>-28.4695</v>
      </c>
      <c r="FD54" s="71">
        <v>-35.50154</v>
      </c>
      <c r="FE54" s="71">
        <v>-42.0881</v>
      </c>
      <c r="FF54" s="71">
        <v>-49.78179</v>
      </c>
      <c r="FG54" s="71">
        <v>54.37643</v>
      </c>
      <c r="FH54" s="71">
        <v>458.9427</v>
      </c>
      <c r="FI54" s="71">
        <v>467.5122</v>
      </c>
      <c r="FJ54" s="71">
        <v>477.101</v>
      </c>
      <c r="FK54" s="71">
        <v>474.8332</v>
      </c>
      <c r="FL54" s="71">
        <v>476.9059</v>
      </c>
      <c r="FM54" s="71">
        <v>484.6216</v>
      </c>
      <c r="FN54" s="71">
        <v>487.4676</v>
      </c>
      <c r="FO54" s="71">
        <v>483.4794</v>
      </c>
      <c r="FP54" s="71">
        <v>58.69863</v>
      </c>
      <c r="FQ54" s="71">
        <v>-66.78085</v>
      </c>
      <c r="FR54" s="71">
        <v>-44.68134</v>
      </c>
      <c r="FS54" s="71">
        <v>-32.04351</v>
      </c>
      <c r="FT54" s="71">
        <v>-26.42958</v>
      </c>
      <c r="FU54" s="71">
        <v>69.5395</v>
      </c>
      <c r="FV54" s="71">
        <v>68.1095</v>
      </c>
      <c r="FW54" s="71">
        <v>66.6865</v>
      </c>
      <c r="FX54" s="71">
        <v>65.805</v>
      </c>
      <c r="FY54" s="71">
        <v>65.274</v>
      </c>
      <c r="FZ54" s="71">
        <v>64.9615</v>
      </c>
      <c r="GA54" s="71">
        <v>64.9295</v>
      </c>
      <c r="GB54" s="71">
        <v>68.123</v>
      </c>
      <c r="GC54" s="71">
        <v>74.642</v>
      </c>
      <c r="GD54" s="71">
        <v>81.41</v>
      </c>
      <c r="GE54" s="71">
        <v>84.425</v>
      </c>
      <c r="GF54" s="71">
        <v>86.745</v>
      </c>
      <c r="GG54" s="71">
        <v>87.685</v>
      </c>
      <c r="GH54" s="71">
        <v>88.105</v>
      </c>
      <c r="GI54" s="71">
        <v>86.61</v>
      </c>
      <c r="GJ54" s="71">
        <v>86.77</v>
      </c>
      <c r="GK54" s="71">
        <v>87.22</v>
      </c>
      <c r="GL54" s="71">
        <v>86.245</v>
      </c>
      <c r="GM54" s="71">
        <v>84.09</v>
      </c>
      <c r="GN54" s="71">
        <v>80.3</v>
      </c>
      <c r="GO54" s="71">
        <v>76.092</v>
      </c>
      <c r="GP54" s="71">
        <v>73.522</v>
      </c>
      <c r="GQ54" s="71">
        <v>71.504</v>
      </c>
      <c r="GR54" s="71">
        <v>70.14</v>
      </c>
    </row>
    <row r="55" spans="1:200" ht="12.75">
      <c r="A55" s="69" t="s">
        <v>246</v>
      </c>
      <c r="B55" s="69" t="s">
        <v>34</v>
      </c>
      <c r="C55" s="69">
        <v>2010</v>
      </c>
      <c r="D55" s="69" t="s">
        <v>7</v>
      </c>
      <c r="E55" s="69" t="s">
        <v>239</v>
      </c>
      <c r="F55" s="71">
        <v>22</v>
      </c>
      <c r="G55" s="71">
        <v>22</v>
      </c>
      <c r="H55" s="71">
        <v>22</v>
      </c>
      <c r="I55" s="71">
        <v>2051.38</v>
      </c>
      <c r="J55" s="71">
        <v>1880.425</v>
      </c>
      <c r="K55" s="71">
        <v>1704.775</v>
      </c>
      <c r="L55" s="71">
        <v>1694.734</v>
      </c>
      <c r="M55" s="71">
        <v>1910.831</v>
      </c>
      <c r="N55" s="71">
        <v>2010.74</v>
      </c>
      <c r="O55" s="71">
        <v>2504.07</v>
      </c>
      <c r="P55" s="71">
        <v>3120.694</v>
      </c>
      <c r="Q55" s="71">
        <v>3659.305</v>
      </c>
      <c r="R55" s="71">
        <v>4220.276</v>
      </c>
      <c r="S55" s="71">
        <v>5666.039</v>
      </c>
      <c r="T55" s="71">
        <v>5955.06</v>
      </c>
      <c r="U55" s="71">
        <v>6109.671</v>
      </c>
      <c r="V55" s="71">
        <v>6186.626</v>
      </c>
      <c r="W55" s="71">
        <v>6260.948</v>
      </c>
      <c r="X55" s="71">
        <v>6293.003</v>
      </c>
      <c r="Y55" s="71">
        <v>6320.981</v>
      </c>
      <c r="Z55" s="71">
        <v>6329.934</v>
      </c>
      <c r="AA55" s="71">
        <v>6277.348</v>
      </c>
      <c r="AB55" s="71">
        <v>6044.487</v>
      </c>
      <c r="AC55" s="71">
        <v>5618.225</v>
      </c>
      <c r="AD55" s="71">
        <v>3786.057</v>
      </c>
      <c r="AE55" s="71">
        <v>2719.436</v>
      </c>
      <c r="AF55" s="71">
        <v>2241.685</v>
      </c>
      <c r="AG55" s="71">
        <v>2094.882</v>
      </c>
      <c r="AH55" s="71">
        <v>1920.302</v>
      </c>
      <c r="AI55" s="71">
        <v>1740.927</v>
      </c>
      <c r="AJ55" s="71">
        <v>1730.673</v>
      </c>
      <c r="AK55" s="71">
        <v>1951.353</v>
      </c>
      <c r="AL55" s="71">
        <v>2053.381</v>
      </c>
      <c r="AM55" s="71">
        <v>2557.172</v>
      </c>
      <c r="AN55" s="71">
        <v>3186.872</v>
      </c>
      <c r="AO55" s="71">
        <v>3736.905</v>
      </c>
      <c r="AP55" s="71">
        <v>4309.771</v>
      </c>
      <c r="AQ55" s="71">
        <v>5714.038</v>
      </c>
      <c r="AR55" s="71">
        <v>5580.202</v>
      </c>
      <c r="AS55" s="71">
        <v>5725.081</v>
      </c>
      <c r="AT55" s="71">
        <v>5797.19</v>
      </c>
      <c r="AU55" s="71">
        <v>5866.834</v>
      </c>
      <c r="AV55" s="71">
        <v>5896.872</v>
      </c>
      <c r="AW55" s="71">
        <v>5923.089</v>
      </c>
      <c r="AX55" s="71">
        <v>5931.478</v>
      </c>
      <c r="AY55" s="71">
        <v>5882.202</v>
      </c>
      <c r="AZ55" s="71">
        <v>6095.691</v>
      </c>
      <c r="BA55" s="71">
        <v>5737.366</v>
      </c>
      <c r="BB55" s="71">
        <v>3866.344</v>
      </c>
      <c r="BC55" s="71">
        <v>2777.105</v>
      </c>
      <c r="BD55" s="71">
        <v>2289.223</v>
      </c>
      <c r="BE55" s="71">
        <v>-63.70066</v>
      </c>
      <c r="BF55" s="71">
        <v>-58.39206</v>
      </c>
      <c r="BG55" s="71">
        <v>-52.93767</v>
      </c>
      <c r="BH55" s="71">
        <v>-52.62587</v>
      </c>
      <c r="BI55" s="71">
        <v>-59.33625</v>
      </c>
      <c r="BJ55" s="71">
        <v>-62.43868</v>
      </c>
      <c r="BK55" s="71">
        <v>-77.75784</v>
      </c>
      <c r="BL55" s="71">
        <v>-96.90561</v>
      </c>
      <c r="BM55" s="71">
        <v>-113.6309</v>
      </c>
      <c r="BN55" s="71">
        <v>-131.0505</v>
      </c>
      <c r="BO55" s="71">
        <v>-152.4954</v>
      </c>
      <c r="BP55" s="71">
        <v>303.3353</v>
      </c>
      <c r="BQ55" s="71">
        <v>311.2108</v>
      </c>
      <c r="BR55" s="71">
        <v>315.1306</v>
      </c>
      <c r="BS55" s="71">
        <v>318.9164</v>
      </c>
      <c r="BT55" s="71">
        <v>320.5492</v>
      </c>
      <c r="BU55" s="71">
        <v>321.9743</v>
      </c>
      <c r="BV55" s="71">
        <v>322.4304</v>
      </c>
      <c r="BW55" s="71">
        <v>319.7518</v>
      </c>
      <c r="BX55" s="71">
        <v>-162.6809</v>
      </c>
      <c r="BY55" s="71">
        <v>-174.4604</v>
      </c>
      <c r="BZ55" s="71">
        <v>-117.5668</v>
      </c>
      <c r="CA55" s="71">
        <v>-84.4455</v>
      </c>
      <c r="CB55" s="71">
        <v>-69.61011</v>
      </c>
      <c r="CC55" s="71">
        <v>-51.72023</v>
      </c>
      <c r="CD55" s="71">
        <v>-47.41004</v>
      </c>
      <c r="CE55" s="71">
        <v>-42.98149</v>
      </c>
      <c r="CF55" s="71">
        <v>-42.72833</v>
      </c>
      <c r="CG55" s="71">
        <v>-48.17665</v>
      </c>
      <c r="CH55" s="71">
        <v>-50.69561</v>
      </c>
      <c r="CI55" s="71">
        <v>-63.13363</v>
      </c>
      <c r="CJ55" s="71">
        <v>-78.68021</v>
      </c>
      <c r="CK55" s="71">
        <v>-92.25989</v>
      </c>
      <c r="CL55" s="71">
        <v>-106.4033</v>
      </c>
      <c r="CM55" s="71">
        <v>-90.30067</v>
      </c>
      <c r="CN55" s="71">
        <v>345.8116</v>
      </c>
      <c r="CO55" s="71">
        <v>354.7899</v>
      </c>
      <c r="CP55" s="71">
        <v>359.2587</v>
      </c>
      <c r="CQ55" s="71">
        <v>363.5746</v>
      </c>
      <c r="CR55" s="71">
        <v>365.4361</v>
      </c>
      <c r="CS55" s="71">
        <v>367.0608</v>
      </c>
      <c r="CT55" s="71">
        <v>367.5806</v>
      </c>
      <c r="CU55" s="71">
        <v>364.5269</v>
      </c>
      <c r="CV55" s="71">
        <v>-96.33205</v>
      </c>
      <c r="CW55" s="71">
        <v>-141.649</v>
      </c>
      <c r="CX55" s="71">
        <v>-95.4556</v>
      </c>
      <c r="CY55" s="71">
        <v>-68.56353</v>
      </c>
      <c r="CZ55" s="71">
        <v>-56.51828</v>
      </c>
      <c r="DA55" s="71">
        <v>-43.50188</v>
      </c>
      <c r="DB55" s="71">
        <v>-39.87658</v>
      </c>
      <c r="DC55" s="71">
        <v>-36.15172</v>
      </c>
      <c r="DD55" s="71">
        <v>-35.93879</v>
      </c>
      <c r="DE55" s="71">
        <v>-40.52137</v>
      </c>
      <c r="DF55" s="71">
        <v>-42.64006</v>
      </c>
      <c r="DG55" s="71">
        <v>-53.10168</v>
      </c>
      <c r="DH55" s="71">
        <v>-66.17791</v>
      </c>
      <c r="DI55" s="71">
        <v>-77.59977</v>
      </c>
      <c r="DJ55" s="71">
        <v>-89.4958</v>
      </c>
      <c r="DK55" s="71">
        <v>-47.99837</v>
      </c>
      <c r="DL55" s="71">
        <v>374.8583</v>
      </c>
      <c r="DM55" s="71">
        <v>384.5908</v>
      </c>
      <c r="DN55" s="71">
        <v>389.4349</v>
      </c>
      <c r="DO55" s="71">
        <v>394.1133</v>
      </c>
      <c r="DP55" s="71">
        <v>396.1311</v>
      </c>
      <c r="DQ55" s="71">
        <v>397.8923</v>
      </c>
      <c r="DR55" s="71">
        <v>398.4558</v>
      </c>
      <c r="DS55" s="71">
        <v>395.1457</v>
      </c>
      <c r="DT55" s="71">
        <v>-51.20429</v>
      </c>
      <c r="DU55" s="71">
        <v>-119.1409</v>
      </c>
      <c r="DV55" s="71">
        <v>-80.28769</v>
      </c>
      <c r="DW55" s="71">
        <v>-57.66877</v>
      </c>
      <c r="DX55" s="71">
        <v>-47.53751</v>
      </c>
      <c r="DY55" s="71">
        <v>-35.3475</v>
      </c>
      <c r="DZ55" s="71">
        <v>-32.40176</v>
      </c>
      <c r="EA55" s="71">
        <v>-29.37512</v>
      </c>
      <c r="EB55" s="71">
        <v>-29.2021</v>
      </c>
      <c r="EC55" s="71">
        <v>-32.92569</v>
      </c>
      <c r="ED55" s="71">
        <v>-34.64723</v>
      </c>
      <c r="EE55" s="71">
        <v>-43.14783</v>
      </c>
      <c r="EF55" s="71">
        <v>-53.77293</v>
      </c>
      <c r="EG55" s="71">
        <v>-63.05378</v>
      </c>
      <c r="EH55" s="71">
        <v>-72.71992</v>
      </c>
      <c r="EI55" s="71">
        <v>-6.313282</v>
      </c>
      <c r="EJ55" s="71">
        <v>403.6058</v>
      </c>
      <c r="EK55" s="71">
        <v>414.0846</v>
      </c>
      <c r="EL55" s="71">
        <v>419.3002</v>
      </c>
      <c r="EM55" s="71">
        <v>424.3374</v>
      </c>
      <c r="EN55" s="71">
        <v>426.5099</v>
      </c>
      <c r="EO55" s="71">
        <v>428.4062</v>
      </c>
      <c r="EP55" s="71">
        <v>429.0129</v>
      </c>
      <c r="EQ55" s="71">
        <v>425.4489</v>
      </c>
      <c r="ER55" s="71">
        <v>-6.734961</v>
      </c>
      <c r="ES55" s="71">
        <v>-96.80809</v>
      </c>
      <c r="ET55" s="71">
        <v>-65.23785</v>
      </c>
      <c r="EU55" s="71">
        <v>-46.85882</v>
      </c>
      <c r="EV55" s="71">
        <v>-38.62666</v>
      </c>
      <c r="EW55" s="71">
        <v>-23.68524</v>
      </c>
      <c r="EX55" s="71">
        <v>-21.71139</v>
      </c>
      <c r="EY55" s="71">
        <v>-19.68334</v>
      </c>
      <c r="EZ55" s="71">
        <v>-19.5674</v>
      </c>
      <c r="FA55" s="71">
        <v>-22.06246</v>
      </c>
      <c r="FB55" s="71">
        <v>-23.21601</v>
      </c>
      <c r="FC55" s="71">
        <v>-28.912</v>
      </c>
      <c r="FD55" s="71">
        <v>-36.03154</v>
      </c>
      <c r="FE55" s="71">
        <v>-42.25034</v>
      </c>
      <c r="FF55" s="71">
        <v>-48.72732</v>
      </c>
      <c r="FG55" s="71">
        <v>52.81152</v>
      </c>
      <c r="FH55" s="71">
        <v>444.5938</v>
      </c>
      <c r="FI55" s="71">
        <v>456.1367</v>
      </c>
      <c r="FJ55" s="71">
        <v>461.8821</v>
      </c>
      <c r="FK55" s="71">
        <v>467.4308</v>
      </c>
      <c r="FL55" s="71">
        <v>469.824</v>
      </c>
      <c r="FM55" s="71">
        <v>471.9128</v>
      </c>
      <c r="FN55" s="71">
        <v>472.5811</v>
      </c>
      <c r="FO55" s="71">
        <v>468.6552</v>
      </c>
      <c r="FP55" s="71">
        <v>56.33892</v>
      </c>
      <c r="FQ55" s="71">
        <v>-64.86804</v>
      </c>
      <c r="FR55" s="71">
        <v>-43.71382</v>
      </c>
      <c r="FS55" s="71">
        <v>-31.39861</v>
      </c>
      <c r="FT55" s="71">
        <v>-25.8825</v>
      </c>
      <c r="FU55" s="71">
        <v>69.031</v>
      </c>
      <c r="FV55" s="71">
        <v>67.691</v>
      </c>
      <c r="FW55" s="71">
        <v>66.8975</v>
      </c>
      <c r="FX55" s="71">
        <v>66.4285</v>
      </c>
      <c r="FY55" s="71">
        <v>66.4405</v>
      </c>
      <c r="FZ55" s="71">
        <v>64.562</v>
      </c>
      <c r="GA55" s="71">
        <v>64.662</v>
      </c>
      <c r="GB55" s="71">
        <v>67.6075</v>
      </c>
      <c r="GC55" s="71">
        <v>72.252</v>
      </c>
      <c r="GD55" s="71">
        <v>76.51</v>
      </c>
      <c r="GE55" s="71">
        <v>79.495</v>
      </c>
      <c r="GF55" s="71">
        <v>81.74</v>
      </c>
      <c r="GG55" s="71">
        <v>84.25</v>
      </c>
      <c r="GH55" s="71">
        <v>83.805</v>
      </c>
      <c r="GI55" s="71">
        <v>84.985</v>
      </c>
      <c r="GJ55" s="71">
        <v>85.13499</v>
      </c>
      <c r="GK55" s="71">
        <v>83.735</v>
      </c>
      <c r="GL55" s="71">
        <v>82.065</v>
      </c>
      <c r="GM55" s="71">
        <v>79.345</v>
      </c>
      <c r="GN55" s="71">
        <v>73.5935</v>
      </c>
      <c r="GO55" s="71">
        <v>69.919</v>
      </c>
      <c r="GP55" s="71">
        <v>67.4135</v>
      </c>
      <c r="GQ55" s="71">
        <v>65.703</v>
      </c>
      <c r="GR55" s="71">
        <v>64.3075</v>
      </c>
    </row>
    <row r="56" spans="1:200" ht="12.75">
      <c r="A56" s="69" t="s">
        <v>246</v>
      </c>
      <c r="B56" s="69" t="s">
        <v>35</v>
      </c>
      <c r="C56" s="69">
        <v>2010</v>
      </c>
      <c r="D56" s="69" t="s">
        <v>7</v>
      </c>
      <c r="E56" s="69" t="s">
        <v>239</v>
      </c>
      <c r="F56" s="71">
        <v>23</v>
      </c>
      <c r="G56" s="71">
        <v>23</v>
      </c>
      <c r="H56" s="71">
        <v>23</v>
      </c>
      <c r="I56" s="71">
        <v>1806.936</v>
      </c>
      <c r="J56" s="71">
        <v>1653.972</v>
      </c>
      <c r="K56" s="71">
        <v>1515.232</v>
      </c>
      <c r="L56" s="71">
        <v>1507.759</v>
      </c>
      <c r="M56" s="71">
        <v>1693.17</v>
      </c>
      <c r="N56" s="71">
        <v>1794.97</v>
      </c>
      <c r="O56" s="71">
        <v>2272.67</v>
      </c>
      <c r="P56" s="71">
        <v>2809.338</v>
      </c>
      <c r="Q56" s="71">
        <v>3355.914</v>
      </c>
      <c r="R56" s="71">
        <v>4112.815</v>
      </c>
      <c r="S56" s="71">
        <v>5889.381</v>
      </c>
      <c r="T56" s="71">
        <v>6116.517</v>
      </c>
      <c r="U56" s="71">
        <v>6186.127</v>
      </c>
      <c r="V56" s="71">
        <v>6309.226</v>
      </c>
      <c r="W56" s="71">
        <v>6317.409</v>
      </c>
      <c r="X56" s="71">
        <v>6287.933</v>
      </c>
      <c r="Y56" s="71">
        <v>6296.614</v>
      </c>
      <c r="Z56" s="71">
        <v>6242.002</v>
      </c>
      <c r="AA56" s="71">
        <v>6060.578</v>
      </c>
      <c r="AB56" s="71">
        <v>5849.864</v>
      </c>
      <c r="AC56" s="71">
        <v>5505.208</v>
      </c>
      <c r="AD56" s="71">
        <v>3661.343</v>
      </c>
      <c r="AE56" s="71">
        <v>2527.296</v>
      </c>
      <c r="AF56" s="71">
        <v>2050.039</v>
      </c>
      <c r="AG56" s="71">
        <v>1845.254</v>
      </c>
      <c r="AH56" s="71">
        <v>1689.047</v>
      </c>
      <c r="AI56" s="71">
        <v>1547.364</v>
      </c>
      <c r="AJ56" s="71">
        <v>1539.732</v>
      </c>
      <c r="AK56" s="71">
        <v>1729.075</v>
      </c>
      <c r="AL56" s="71">
        <v>1833.034</v>
      </c>
      <c r="AM56" s="71">
        <v>2320.865</v>
      </c>
      <c r="AN56" s="71">
        <v>2868.914</v>
      </c>
      <c r="AO56" s="71">
        <v>3427.08</v>
      </c>
      <c r="AP56" s="71">
        <v>4200.032</v>
      </c>
      <c r="AQ56" s="71">
        <v>5939.271</v>
      </c>
      <c r="AR56" s="71">
        <v>5731.495</v>
      </c>
      <c r="AS56" s="71">
        <v>5796.724</v>
      </c>
      <c r="AT56" s="71">
        <v>5912.073</v>
      </c>
      <c r="AU56" s="71">
        <v>5919.742</v>
      </c>
      <c r="AV56" s="71">
        <v>5892.121</v>
      </c>
      <c r="AW56" s="71">
        <v>5900.255</v>
      </c>
      <c r="AX56" s="71">
        <v>5849.082</v>
      </c>
      <c r="AY56" s="71">
        <v>5679.078</v>
      </c>
      <c r="AZ56" s="71">
        <v>5899.42</v>
      </c>
      <c r="BA56" s="71">
        <v>5621.952</v>
      </c>
      <c r="BB56" s="71">
        <v>3738.986</v>
      </c>
      <c r="BC56" s="71">
        <v>2580.89</v>
      </c>
      <c r="BD56" s="71">
        <v>2093.512</v>
      </c>
      <c r="BE56" s="71">
        <v>-56.11003</v>
      </c>
      <c r="BF56" s="71">
        <v>-51.36011</v>
      </c>
      <c r="BG56" s="71">
        <v>-47.05185</v>
      </c>
      <c r="BH56" s="71">
        <v>-46.8198</v>
      </c>
      <c r="BI56" s="71">
        <v>-52.57729</v>
      </c>
      <c r="BJ56" s="71">
        <v>-55.73845</v>
      </c>
      <c r="BK56" s="71">
        <v>-70.57227</v>
      </c>
      <c r="BL56" s="71">
        <v>-87.23721</v>
      </c>
      <c r="BM56" s="71">
        <v>-104.2098</v>
      </c>
      <c r="BN56" s="71">
        <v>-127.7135</v>
      </c>
      <c r="BO56" s="71">
        <v>-158.5064</v>
      </c>
      <c r="BP56" s="71">
        <v>311.5594</v>
      </c>
      <c r="BQ56" s="71">
        <v>315.1052</v>
      </c>
      <c r="BR56" s="71">
        <v>321.3755</v>
      </c>
      <c r="BS56" s="71">
        <v>321.7924</v>
      </c>
      <c r="BT56" s="71">
        <v>320.291</v>
      </c>
      <c r="BU56" s="71">
        <v>320.7331</v>
      </c>
      <c r="BV56" s="71">
        <v>317.9514</v>
      </c>
      <c r="BW56" s="71">
        <v>308.7101</v>
      </c>
      <c r="BX56" s="71">
        <v>-157.4429</v>
      </c>
      <c r="BY56" s="71">
        <v>-170.9509</v>
      </c>
      <c r="BZ56" s="71">
        <v>-113.6942</v>
      </c>
      <c r="CA56" s="71">
        <v>-78.47906</v>
      </c>
      <c r="CB56" s="71">
        <v>-63.659</v>
      </c>
      <c r="CC56" s="71">
        <v>-45.55721</v>
      </c>
      <c r="CD56" s="71">
        <v>-41.70062</v>
      </c>
      <c r="CE56" s="71">
        <v>-38.20263</v>
      </c>
      <c r="CF56" s="71">
        <v>-38.01422</v>
      </c>
      <c r="CG56" s="71">
        <v>-42.68888</v>
      </c>
      <c r="CH56" s="71">
        <v>-45.25551</v>
      </c>
      <c r="CI56" s="71">
        <v>-57.29948</v>
      </c>
      <c r="CJ56" s="71">
        <v>-70.83018</v>
      </c>
      <c r="CK56" s="71">
        <v>-84.61066</v>
      </c>
      <c r="CL56" s="71">
        <v>-103.694</v>
      </c>
      <c r="CM56" s="71">
        <v>-93.86009</v>
      </c>
      <c r="CN56" s="71">
        <v>355.1875</v>
      </c>
      <c r="CO56" s="71">
        <v>359.2298</v>
      </c>
      <c r="CP56" s="71">
        <v>366.3781</v>
      </c>
      <c r="CQ56" s="71">
        <v>366.8533</v>
      </c>
      <c r="CR56" s="71">
        <v>365.1417</v>
      </c>
      <c r="CS56" s="71">
        <v>365.6458</v>
      </c>
      <c r="CT56" s="71">
        <v>362.4745</v>
      </c>
      <c r="CU56" s="71">
        <v>351.9391</v>
      </c>
      <c r="CV56" s="71">
        <v>-93.23032</v>
      </c>
      <c r="CW56" s="71">
        <v>-138.7995</v>
      </c>
      <c r="CX56" s="71">
        <v>-92.31129</v>
      </c>
      <c r="CY56" s="71">
        <v>-63.71921</v>
      </c>
      <c r="CZ56" s="71">
        <v>-51.68642</v>
      </c>
      <c r="DA56" s="71">
        <v>-38.31815</v>
      </c>
      <c r="DB56" s="71">
        <v>-35.07438</v>
      </c>
      <c r="DC56" s="71">
        <v>-32.13223</v>
      </c>
      <c r="DD56" s="71">
        <v>-31.97375</v>
      </c>
      <c r="DE56" s="71">
        <v>-35.90561</v>
      </c>
      <c r="DF56" s="71">
        <v>-38.0644</v>
      </c>
      <c r="DG56" s="71">
        <v>-48.19458</v>
      </c>
      <c r="DH56" s="71">
        <v>-59.57525</v>
      </c>
      <c r="DI56" s="71">
        <v>-71.16601</v>
      </c>
      <c r="DJ56" s="71">
        <v>-87.21698</v>
      </c>
      <c r="DK56" s="71">
        <v>-49.89035</v>
      </c>
      <c r="DL56" s="71">
        <v>385.0217</v>
      </c>
      <c r="DM56" s="71">
        <v>389.4036</v>
      </c>
      <c r="DN56" s="71">
        <v>397.1523</v>
      </c>
      <c r="DO56" s="71">
        <v>397.6674</v>
      </c>
      <c r="DP56" s="71">
        <v>395.812</v>
      </c>
      <c r="DQ56" s="71">
        <v>396.3584</v>
      </c>
      <c r="DR56" s="71">
        <v>392.9208</v>
      </c>
      <c r="DS56" s="71">
        <v>381.5005</v>
      </c>
      <c r="DT56" s="71">
        <v>-49.5556</v>
      </c>
      <c r="DU56" s="71">
        <v>-116.7443</v>
      </c>
      <c r="DV56" s="71">
        <v>-77.643</v>
      </c>
      <c r="DW56" s="71">
        <v>-53.59421</v>
      </c>
      <c r="DX56" s="71">
        <v>-43.47343</v>
      </c>
      <c r="DY56" s="71">
        <v>-31.13546</v>
      </c>
      <c r="DZ56" s="71">
        <v>-28.49973</v>
      </c>
      <c r="EA56" s="71">
        <v>-26.10908</v>
      </c>
      <c r="EB56" s="71">
        <v>-25.98031</v>
      </c>
      <c r="EC56" s="71">
        <v>-29.17514</v>
      </c>
      <c r="ED56" s="71">
        <v>-30.92927</v>
      </c>
      <c r="EE56" s="71">
        <v>-39.16056</v>
      </c>
      <c r="EF56" s="71">
        <v>-48.40794</v>
      </c>
      <c r="EG56" s="71">
        <v>-57.82602</v>
      </c>
      <c r="EH56" s="71">
        <v>-70.86826</v>
      </c>
      <c r="EI56" s="71">
        <v>-6.562136</v>
      </c>
      <c r="EJ56" s="71">
        <v>414.5485</v>
      </c>
      <c r="EK56" s="71">
        <v>419.2664</v>
      </c>
      <c r="EL56" s="71">
        <v>427.6094</v>
      </c>
      <c r="EM56" s="71">
        <v>428.1641</v>
      </c>
      <c r="EN56" s="71">
        <v>426.1663</v>
      </c>
      <c r="EO56" s="71">
        <v>426.7546</v>
      </c>
      <c r="EP56" s="71">
        <v>423.0534</v>
      </c>
      <c r="EQ56" s="71">
        <v>410.7573</v>
      </c>
      <c r="ER56" s="71">
        <v>-6.518106</v>
      </c>
      <c r="ES56" s="71">
        <v>-94.86068</v>
      </c>
      <c r="ET56" s="71">
        <v>-63.0889</v>
      </c>
      <c r="EU56" s="71">
        <v>-43.54804</v>
      </c>
      <c r="EV56" s="71">
        <v>-35.32439</v>
      </c>
      <c r="EW56" s="71">
        <v>-20.86289</v>
      </c>
      <c r="EX56" s="71">
        <v>-19.09677</v>
      </c>
      <c r="EY56" s="71">
        <v>-17.49487</v>
      </c>
      <c r="EZ56" s="71">
        <v>-17.40858</v>
      </c>
      <c r="FA56" s="71">
        <v>-19.54934</v>
      </c>
      <c r="FB56" s="71">
        <v>-20.72473</v>
      </c>
      <c r="FC56" s="71">
        <v>-26.24025</v>
      </c>
      <c r="FD56" s="71">
        <v>-32.43663</v>
      </c>
      <c r="FE56" s="71">
        <v>-38.74739</v>
      </c>
      <c r="FF56" s="71">
        <v>-47.48658</v>
      </c>
      <c r="FG56" s="71">
        <v>54.89322</v>
      </c>
      <c r="FH56" s="71">
        <v>456.6479</v>
      </c>
      <c r="FI56" s="71">
        <v>461.8449</v>
      </c>
      <c r="FJ56" s="71">
        <v>471.0351</v>
      </c>
      <c r="FK56" s="71">
        <v>471.6461</v>
      </c>
      <c r="FL56" s="71">
        <v>469.4455</v>
      </c>
      <c r="FM56" s="71">
        <v>470.0936</v>
      </c>
      <c r="FN56" s="71">
        <v>466.0164</v>
      </c>
      <c r="FO56" s="71">
        <v>452.4716</v>
      </c>
      <c r="FP56" s="71">
        <v>54.52489</v>
      </c>
      <c r="FQ56" s="71">
        <v>-63.56314</v>
      </c>
      <c r="FR56" s="71">
        <v>-42.27388</v>
      </c>
      <c r="FS56" s="71">
        <v>-29.18016</v>
      </c>
      <c r="FT56" s="71">
        <v>-23.66975</v>
      </c>
      <c r="FU56" s="71">
        <v>62.694</v>
      </c>
      <c r="FV56" s="71">
        <v>62.313</v>
      </c>
      <c r="FW56" s="71">
        <v>61.4</v>
      </c>
      <c r="FX56" s="71">
        <v>60.989</v>
      </c>
      <c r="FY56" s="71">
        <v>60.736</v>
      </c>
      <c r="FZ56" s="71">
        <v>60.637</v>
      </c>
      <c r="GA56" s="71">
        <v>60.1695</v>
      </c>
      <c r="GB56" s="71">
        <v>61.957</v>
      </c>
      <c r="GC56" s="71">
        <v>68.253</v>
      </c>
      <c r="GD56" s="71">
        <v>77.679</v>
      </c>
      <c r="GE56" s="71">
        <v>85.185</v>
      </c>
      <c r="GF56" s="71">
        <v>84.39</v>
      </c>
      <c r="GG56" s="71">
        <v>84.395</v>
      </c>
      <c r="GH56" s="71">
        <v>84.85</v>
      </c>
      <c r="GI56" s="71">
        <v>84.245</v>
      </c>
      <c r="GJ56" s="71">
        <v>83.035</v>
      </c>
      <c r="GK56" s="71">
        <v>81.035</v>
      </c>
      <c r="GL56" s="71">
        <v>78.121</v>
      </c>
      <c r="GM56" s="71">
        <v>72.8405</v>
      </c>
      <c r="GN56" s="71">
        <v>68.475</v>
      </c>
      <c r="GO56" s="71">
        <v>65.943</v>
      </c>
      <c r="GP56" s="71">
        <v>64.1325</v>
      </c>
      <c r="GQ56" s="71">
        <v>61.865</v>
      </c>
      <c r="GR56" s="71">
        <v>61.4355</v>
      </c>
    </row>
    <row r="57" spans="1:200" ht="12.75">
      <c r="A57" s="69" t="s">
        <v>246</v>
      </c>
      <c r="B57" s="69" t="s">
        <v>8</v>
      </c>
      <c r="C57" s="69">
        <v>2010</v>
      </c>
      <c r="D57" s="69" t="s">
        <v>7</v>
      </c>
      <c r="E57" s="69" t="s">
        <v>239</v>
      </c>
      <c r="F57" s="71">
        <v>22</v>
      </c>
      <c r="G57" s="71">
        <v>22</v>
      </c>
      <c r="H57" s="71">
        <v>22</v>
      </c>
      <c r="I57" s="71">
        <v>2006.065</v>
      </c>
      <c r="J57" s="71">
        <v>1831.408</v>
      </c>
      <c r="K57" s="71">
        <v>1651.107</v>
      </c>
      <c r="L57" s="71">
        <v>1642.874</v>
      </c>
      <c r="M57" s="71">
        <v>1860.045</v>
      </c>
      <c r="N57" s="71">
        <v>1966.381</v>
      </c>
      <c r="O57" s="71">
        <v>2448.359</v>
      </c>
      <c r="P57" s="71">
        <v>3074.036</v>
      </c>
      <c r="Q57" s="71">
        <v>3614.254</v>
      </c>
      <c r="R57" s="71">
        <v>4221.028</v>
      </c>
      <c r="S57" s="71">
        <v>5708.289</v>
      </c>
      <c r="T57" s="71">
        <v>6007.419</v>
      </c>
      <c r="U57" s="71">
        <v>6128.701</v>
      </c>
      <c r="V57" s="71">
        <v>6235.058</v>
      </c>
      <c r="W57" s="71">
        <v>6278.889</v>
      </c>
      <c r="X57" s="71">
        <v>6309.937</v>
      </c>
      <c r="Y57" s="71">
        <v>6372.16</v>
      </c>
      <c r="Z57" s="71">
        <v>6375.286</v>
      </c>
      <c r="AA57" s="71">
        <v>6324.251</v>
      </c>
      <c r="AB57" s="71">
        <v>6144.5</v>
      </c>
      <c r="AC57" s="71">
        <v>5694.336</v>
      </c>
      <c r="AD57" s="71">
        <v>3824.093</v>
      </c>
      <c r="AE57" s="71">
        <v>2741.971</v>
      </c>
      <c r="AF57" s="71">
        <v>2262.5</v>
      </c>
      <c r="AG57" s="71">
        <v>2048.606</v>
      </c>
      <c r="AH57" s="71">
        <v>1870.245</v>
      </c>
      <c r="AI57" s="71">
        <v>1686.121</v>
      </c>
      <c r="AJ57" s="71">
        <v>1677.713</v>
      </c>
      <c r="AK57" s="71">
        <v>1899.489</v>
      </c>
      <c r="AL57" s="71">
        <v>2008.08</v>
      </c>
      <c r="AM57" s="71">
        <v>2500.279</v>
      </c>
      <c r="AN57" s="71">
        <v>3139.224</v>
      </c>
      <c r="AO57" s="71">
        <v>3690.898</v>
      </c>
      <c r="AP57" s="71">
        <v>4310.54</v>
      </c>
      <c r="AQ57" s="71">
        <v>5756.645</v>
      </c>
      <c r="AR57" s="71">
        <v>5629.265</v>
      </c>
      <c r="AS57" s="71">
        <v>5742.913</v>
      </c>
      <c r="AT57" s="71">
        <v>5842.574</v>
      </c>
      <c r="AU57" s="71">
        <v>5883.646</v>
      </c>
      <c r="AV57" s="71">
        <v>5912.74</v>
      </c>
      <c r="AW57" s="71">
        <v>5971.045</v>
      </c>
      <c r="AX57" s="71">
        <v>5973.975</v>
      </c>
      <c r="AY57" s="71">
        <v>5926.153</v>
      </c>
      <c r="AZ57" s="71">
        <v>6196.552</v>
      </c>
      <c r="BA57" s="71">
        <v>5815.091</v>
      </c>
      <c r="BB57" s="71">
        <v>3905.187</v>
      </c>
      <c r="BC57" s="71">
        <v>2800.118</v>
      </c>
      <c r="BD57" s="71">
        <v>2310.479</v>
      </c>
      <c r="BE57" s="71">
        <v>-62.2935</v>
      </c>
      <c r="BF57" s="71">
        <v>-56.86994</v>
      </c>
      <c r="BG57" s="71">
        <v>-51.27114</v>
      </c>
      <c r="BH57" s="71">
        <v>-51.01548</v>
      </c>
      <c r="BI57" s="71">
        <v>-57.75919</v>
      </c>
      <c r="BJ57" s="71">
        <v>-61.0612</v>
      </c>
      <c r="BK57" s="71">
        <v>-76.02786</v>
      </c>
      <c r="BL57" s="71">
        <v>-95.45675</v>
      </c>
      <c r="BM57" s="71">
        <v>-112.2319</v>
      </c>
      <c r="BN57" s="71">
        <v>-131.0738</v>
      </c>
      <c r="BO57" s="71">
        <v>-153.6325</v>
      </c>
      <c r="BP57" s="71">
        <v>306.0023</v>
      </c>
      <c r="BQ57" s="71">
        <v>312.1801</v>
      </c>
      <c r="BR57" s="71">
        <v>317.5976</v>
      </c>
      <c r="BS57" s="71">
        <v>319.8303</v>
      </c>
      <c r="BT57" s="71">
        <v>321.4118</v>
      </c>
      <c r="BU57" s="71">
        <v>324.5812</v>
      </c>
      <c r="BV57" s="71">
        <v>324.7404</v>
      </c>
      <c r="BW57" s="71">
        <v>322.1409</v>
      </c>
      <c r="BX57" s="71">
        <v>-165.3727</v>
      </c>
      <c r="BY57" s="71">
        <v>-176.8238</v>
      </c>
      <c r="BZ57" s="71">
        <v>-118.748</v>
      </c>
      <c r="CA57" s="71">
        <v>-85.14529</v>
      </c>
      <c r="CB57" s="71">
        <v>-70.25648</v>
      </c>
      <c r="CC57" s="71">
        <v>-50.57773</v>
      </c>
      <c r="CD57" s="71">
        <v>-46.1742</v>
      </c>
      <c r="CE57" s="71">
        <v>-41.62839</v>
      </c>
      <c r="CF57" s="71">
        <v>-41.42081</v>
      </c>
      <c r="CG57" s="71">
        <v>-46.8962</v>
      </c>
      <c r="CH57" s="71">
        <v>-49.57719</v>
      </c>
      <c r="CI57" s="71">
        <v>-61.72902</v>
      </c>
      <c r="CJ57" s="71">
        <v>-77.50384</v>
      </c>
      <c r="CK57" s="71">
        <v>-91.12405</v>
      </c>
      <c r="CL57" s="71">
        <v>-106.4223</v>
      </c>
      <c r="CM57" s="71">
        <v>-90.974</v>
      </c>
      <c r="CN57" s="71">
        <v>348.8522</v>
      </c>
      <c r="CO57" s="71">
        <v>355.8951</v>
      </c>
      <c r="CP57" s="71">
        <v>362.0712</v>
      </c>
      <c r="CQ57" s="71">
        <v>364.6165</v>
      </c>
      <c r="CR57" s="71">
        <v>366.4194</v>
      </c>
      <c r="CS57" s="71">
        <v>370.0327</v>
      </c>
      <c r="CT57" s="71">
        <v>370.2142</v>
      </c>
      <c r="CU57" s="71">
        <v>367.2507</v>
      </c>
      <c r="CV57" s="71">
        <v>-97.92598</v>
      </c>
      <c r="CW57" s="71">
        <v>-143.5679</v>
      </c>
      <c r="CX57" s="71">
        <v>-96.41458</v>
      </c>
      <c r="CY57" s="71">
        <v>-69.13169</v>
      </c>
      <c r="CZ57" s="71">
        <v>-57.04308</v>
      </c>
      <c r="DA57" s="71">
        <v>-42.54092</v>
      </c>
      <c r="DB57" s="71">
        <v>-38.83711</v>
      </c>
      <c r="DC57" s="71">
        <v>-35.01363</v>
      </c>
      <c r="DD57" s="71">
        <v>-34.83904</v>
      </c>
      <c r="DE57" s="71">
        <v>-39.44438</v>
      </c>
      <c r="DF57" s="71">
        <v>-41.69936</v>
      </c>
      <c r="DG57" s="71">
        <v>-51.92027</v>
      </c>
      <c r="DH57" s="71">
        <v>-65.18846</v>
      </c>
      <c r="DI57" s="71">
        <v>-76.64441</v>
      </c>
      <c r="DJ57" s="71">
        <v>-89.51176</v>
      </c>
      <c r="DK57" s="71">
        <v>-48.35628</v>
      </c>
      <c r="DL57" s="71">
        <v>378.1542</v>
      </c>
      <c r="DM57" s="71">
        <v>385.7887</v>
      </c>
      <c r="DN57" s="71">
        <v>392.4836</v>
      </c>
      <c r="DO57" s="71">
        <v>395.2426</v>
      </c>
      <c r="DP57" s="71">
        <v>397.1971</v>
      </c>
      <c r="DQ57" s="71">
        <v>401.1139</v>
      </c>
      <c r="DR57" s="71">
        <v>401.3106</v>
      </c>
      <c r="DS57" s="71">
        <v>398.0982</v>
      </c>
      <c r="DT57" s="71">
        <v>-52.05153</v>
      </c>
      <c r="DU57" s="71">
        <v>-120.7549</v>
      </c>
      <c r="DV57" s="71">
        <v>-81.09428</v>
      </c>
      <c r="DW57" s="71">
        <v>-58.14665</v>
      </c>
      <c r="DX57" s="71">
        <v>-47.97892</v>
      </c>
      <c r="DY57" s="71">
        <v>-34.56667</v>
      </c>
      <c r="DZ57" s="71">
        <v>-31.55713</v>
      </c>
      <c r="EA57" s="71">
        <v>-28.45036</v>
      </c>
      <c r="EB57" s="71">
        <v>-28.3085</v>
      </c>
      <c r="EC57" s="71">
        <v>-32.05058</v>
      </c>
      <c r="ED57" s="71">
        <v>-33.88286</v>
      </c>
      <c r="EE57" s="71">
        <v>-42.18787</v>
      </c>
      <c r="EF57" s="71">
        <v>-52.96896</v>
      </c>
      <c r="EG57" s="71">
        <v>-62.2775</v>
      </c>
      <c r="EH57" s="71">
        <v>-72.73288</v>
      </c>
      <c r="EI57" s="71">
        <v>-6.360358</v>
      </c>
      <c r="EJ57" s="71">
        <v>407.1544</v>
      </c>
      <c r="EK57" s="71">
        <v>415.3743</v>
      </c>
      <c r="EL57" s="71">
        <v>422.5827</v>
      </c>
      <c r="EM57" s="71">
        <v>425.5533</v>
      </c>
      <c r="EN57" s="71">
        <v>427.6577</v>
      </c>
      <c r="EO57" s="71">
        <v>431.8748</v>
      </c>
      <c r="EP57" s="71">
        <v>432.0867</v>
      </c>
      <c r="EQ57" s="71">
        <v>428.6278</v>
      </c>
      <c r="ER57" s="71">
        <v>-6.846399</v>
      </c>
      <c r="ES57" s="71">
        <v>-98.11957</v>
      </c>
      <c r="ET57" s="71">
        <v>-65.89326</v>
      </c>
      <c r="EU57" s="71">
        <v>-47.24712</v>
      </c>
      <c r="EV57" s="71">
        <v>-38.98532</v>
      </c>
      <c r="EW57" s="71">
        <v>-23.16203</v>
      </c>
      <c r="EX57" s="71">
        <v>-21.14544</v>
      </c>
      <c r="EY57" s="71">
        <v>-19.06369</v>
      </c>
      <c r="EZ57" s="71">
        <v>-18.96863</v>
      </c>
      <c r="FA57" s="71">
        <v>-21.47608</v>
      </c>
      <c r="FB57" s="71">
        <v>-22.70384</v>
      </c>
      <c r="FC57" s="71">
        <v>-28.26876</v>
      </c>
      <c r="FD57" s="71">
        <v>-35.49282</v>
      </c>
      <c r="FE57" s="71">
        <v>-41.73019</v>
      </c>
      <c r="FF57" s="71">
        <v>-48.736</v>
      </c>
      <c r="FG57" s="71">
        <v>53.20531</v>
      </c>
      <c r="FH57" s="71">
        <v>448.5029</v>
      </c>
      <c r="FI57" s="71">
        <v>457.5575</v>
      </c>
      <c r="FJ57" s="71">
        <v>465.4979</v>
      </c>
      <c r="FK57" s="71">
        <v>468.7702</v>
      </c>
      <c r="FL57" s="71">
        <v>471.0882</v>
      </c>
      <c r="FM57" s="71">
        <v>475.7337</v>
      </c>
      <c r="FN57" s="71">
        <v>475.9671</v>
      </c>
      <c r="FO57" s="71">
        <v>472.157</v>
      </c>
      <c r="FP57" s="71">
        <v>57.27111</v>
      </c>
      <c r="FQ57" s="71">
        <v>-65.74682</v>
      </c>
      <c r="FR57" s="71">
        <v>-44.15299</v>
      </c>
      <c r="FS57" s="71">
        <v>-31.65881</v>
      </c>
      <c r="FT57" s="71">
        <v>-26.12283</v>
      </c>
      <c r="FU57" s="71">
        <v>69.55713</v>
      </c>
      <c r="FV57" s="71">
        <v>68.10863</v>
      </c>
      <c r="FW57" s="71">
        <v>66.63475</v>
      </c>
      <c r="FX57" s="71">
        <v>65.28225</v>
      </c>
      <c r="FY57" s="71">
        <v>64.81162</v>
      </c>
      <c r="FZ57" s="71">
        <v>64.30138</v>
      </c>
      <c r="GA57" s="71">
        <v>64.96812</v>
      </c>
      <c r="GB57" s="71">
        <v>68.35851</v>
      </c>
      <c r="GC57" s="71">
        <v>73.14037</v>
      </c>
      <c r="GD57" s="71">
        <v>77.98513</v>
      </c>
      <c r="GE57" s="71">
        <v>81.53125</v>
      </c>
      <c r="GF57" s="71">
        <v>83.825</v>
      </c>
      <c r="GG57" s="71">
        <v>85.14375</v>
      </c>
      <c r="GH57" s="71">
        <v>85.23625</v>
      </c>
      <c r="GI57" s="71">
        <v>85.545</v>
      </c>
      <c r="GJ57" s="71">
        <v>85.755</v>
      </c>
      <c r="GK57" s="71">
        <v>85.15875</v>
      </c>
      <c r="GL57" s="71">
        <v>83.33375</v>
      </c>
      <c r="GM57" s="71">
        <v>80.95412</v>
      </c>
      <c r="GN57" s="71">
        <v>77.05288</v>
      </c>
      <c r="GO57" s="71">
        <v>73.5965</v>
      </c>
      <c r="GP57" s="71">
        <v>71.74213</v>
      </c>
      <c r="GQ57" s="71">
        <v>69.984</v>
      </c>
      <c r="GR57" s="71">
        <v>68.61762</v>
      </c>
    </row>
    <row r="58" spans="1:200" ht="12.75">
      <c r="A58" s="69" t="s">
        <v>243</v>
      </c>
      <c r="B58" s="69" t="s">
        <v>30</v>
      </c>
      <c r="C58" s="69">
        <v>2010</v>
      </c>
      <c r="D58" s="69" t="s">
        <v>6</v>
      </c>
      <c r="E58" s="69" t="s">
        <v>229</v>
      </c>
      <c r="F58" s="71">
        <v>1427</v>
      </c>
      <c r="G58" s="71">
        <v>1427</v>
      </c>
      <c r="H58" s="71">
        <v>1427</v>
      </c>
      <c r="I58" s="71">
        <v>332042.1</v>
      </c>
      <c r="J58" s="71">
        <v>323549.3</v>
      </c>
      <c r="K58" s="71">
        <v>314774.5</v>
      </c>
      <c r="L58" s="71">
        <v>307483.9</v>
      </c>
      <c r="M58" s="71">
        <v>308008.5</v>
      </c>
      <c r="N58" s="71">
        <v>317356.1</v>
      </c>
      <c r="O58" s="71">
        <v>339924.7</v>
      </c>
      <c r="P58" s="71">
        <v>355265.3</v>
      </c>
      <c r="Q58" s="71">
        <v>364068.8</v>
      </c>
      <c r="R58" s="71">
        <v>373032.7</v>
      </c>
      <c r="S58" s="71">
        <v>380508.3</v>
      </c>
      <c r="T58" s="71">
        <v>379341.1</v>
      </c>
      <c r="U58" s="71">
        <v>371397</v>
      </c>
      <c r="V58" s="71">
        <v>372635.2</v>
      </c>
      <c r="W58" s="71">
        <v>369940</v>
      </c>
      <c r="X58" s="71">
        <v>366903.5</v>
      </c>
      <c r="Y58" s="71">
        <v>364204.9</v>
      </c>
      <c r="Z58" s="71">
        <v>364309.8</v>
      </c>
      <c r="AA58" s="71">
        <v>373007.5</v>
      </c>
      <c r="AB58" s="71">
        <v>374816.3</v>
      </c>
      <c r="AC58" s="71">
        <v>375877.9</v>
      </c>
      <c r="AD58" s="71">
        <v>369843.9</v>
      </c>
      <c r="AE58" s="71">
        <v>359818.8</v>
      </c>
      <c r="AF58" s="71">
        <v>345827</v>
      </c>
      <c r="AG58" s="71">
        <v>324640.2</v>
      </c>
      <c r="AH58" s="71">
        <v>316336.7</v>
      </c>
      <c r="AI58" s="71">
        <v>307757.5</v>
      </c>
      <c r="AJ58" s="71">
        <v>300629.4</v>
      </c>
      <c r="AK58" s="71">
        <v>301142.3</v>
      </c>
      <c r="AL58" s="71">
        <v>310281.5</v>
      </c>
      <c r="AM58" s="71">
        <v>332347.1</v>
      </c>
      <c r="AN58" s="71">
        <v>347345.7</v>
      </c>
      <c r="AO58" s="71">
        <v>355952.9</v>
      </c>
      <c r="AP58" s="71">
        <v>364717</v>
      </c>
      <c r="AQ58" s="71">
        <v>354800.4</v>
      </c>
      <c r="AR58" s="71">
        <v>311354.6</v>
      </c>
      <c r="AS58" s="71">
        <v>304834.3</v>
      </c>
      <c r="AT58" s="71">
        <v>305850.5</v>
      </c>
      <c r="AU58" s="71">
        <v>303638.4</v>
      </c>
      <c r="AV58" s="71">
        <v>301146.1</v>
      </c>
      <c r="AW58" s="71">
        <v>298931.2</v>
      </c>
      <c r="AX58" s="71">
        <v>299017.3</v>
      </c>
      <c r="AY58" s="71">
        <v>306156.2</v>
      </c>
      <c r="AZ58" s="71">
        <v>349493</v>
      </c>
      <c r="BA58" s="71">
        <v>367498.8</v>
      </c>
      <c r="BB58" s="71">
        <v>361599.3</v>
      </c>
      <c r="BC58" s="71">
        <v>351797.6</v>
      </c>
      <c r="BD58" s="71">
        <v>338117.8</v>
      </c>
      <c r="BE58" s="71">
        <v>5673.737</v>
      </c>
      <c r="BF58" s="71">
        <v>5528.618</v>
      </c>
      <c r="BG58" s="71">
        <v>5378.68</v>
      </c>
      <c r="BH58" s="71">
        <v>5254.102</v>
      </c>
      <c r="BI58" s="71">
        <v>5263.065</v>
      </c>
      <c r="BJ58" s="71">
        <v>5422.792</v>
      </c>
      <c r="BK58" s="71">
        <v>5808.431</v>
      </c>
      <c r="BL58" s="71">
        <v>6070.562</v>
      </c>
      <c r="BM58" s="71">
        <v>6220.991</v>
      </c>
      <c r="BN58" s="71">
        <v>6374.16</v>
      </c>
      <c r="BO58" s="71">
        <v>20221.66</v>
      </c>
      <c r="BP58" s="71">
        <v>64014.17</v>
      </c>
      <c r="BQ58" s="71">
        <v>62673.6</v>
      </c>
      <c r="BR58" s="71">
        <v>62882.53</v>
      </c>
      <c r="BS58" s="71">
        <v>62427.72</v>
      </c>
      <c r="BT58" s="71">
        <v>61915.31</v>
      </c>
      <c r="BU58" s="71">
        <v>61459.91</v>
      </c>
      <c r="BV58" s="71">
        <v>61477.63</v>
      </c>
      <c r="BW58" s="71">
        <v>62945.36</v>
      </c>
      <c r="BX58" s="71">
        <v>19919.17</v>
      </c>
      <c r="BY58" s="71">
        <v>6422.778</v>
      </c>
      <c r="BZ58" s="71">
        <v>6319.672</v>
      </c>
      <c r="CA58" s="71">
        <v>6148.368</v>
      </c>
      <c r="CB58" s="71">
        <v>5909.286</v>
      </c>
      <c r="CC58" s="71">
        <v>6696.79</v>
      </c>
      <c r="CD58" s="71">
        <v>6525.503</v>
      </c>
      <c r="CE58" s="71">
        <v>6348.529</v>
      </c>
      <c r="CF58" s="71">
        <v>6201.488</v>
      </c>
      <c r="CG58" s="71">
        <v>6212.068</v>
      </c>
      <c r="CH58" s="71">
        <v>6400.595</v>
      </c>
      <c r="CI58" s="71">
        <v>6855.771</v>
      </c>
      <c r="CJ58" s="71">
        <v>7165.167</v>
      </c>
      <c r="CK58" s="71">
        <v>7342.721</v>
      </c>
      <c r="CL58" s="71">
        <v>7523.508</v>
      </c>
      <c r="CM58" s="71">
        <v>23481.38</v>
      </c>
      <c r="CN58" s="71">
        <v>66371.93</v>
      </c>
      <c r="CO58" s="71">
        <v>64981.98</v>
      </c>
      <c r="CP58" s="71">
        <v>65198.61</v>
      </c>
      <c r="CQ58" s="71">
        <v>64727.05</v>
      </c>
      <c r="CR58" s="71">
        <v>64195.77</v>
      </c>
      <c r="CS58" s="71">
        <v>63723.6</v>
      </c>
      <c r="CT58" s="71">
        <v>63741.96</v>
      </c>
      <c r="CU58" s="71">
        <v>65263.76</v>
      </c>
      <c r="CV58" s="71">
        <v>23130.13</v>
      </c>
      <c r="CW58" s="71">
        <v>7580.893</v>
      </c>
      <c r="CX58" s="71">
        <v>7459.196</v>
      </c>
      <c r="CY58" s="71">
        <v>7257.003</v>
      </c>
      <c r="CZ58" s="71">
        <v>6974.811</v>
      </c>
      <c r="DA58" s="71">
        <v>7401.941</v>
      </c>
      <c r="DB58" s="71">
        <v>7212.619</v>
      </c>
      <c r="DC58" s="71">
        <v>7017.01</v>
      </c>
      <c r="DD58" s="71">
        <v>6854.486</v>
      </c>
      <c r="DE58" s="71">
        <v>6866.18</v>
      </c>
      <c r="DF58" s="71">
        <v>7074.558</v>
      </c>
      <c r="DG58" s="71">
        <v>7577.663</v>
      </c>
      <c r="DH58" s="71">
        <v>7919.637</v>
      </c>
      <c r="DI58" s="71">
        <v>8115.887</v>
      </c>
      <c r="DJ58" s="71">
        <v>8315.711</v>
      </c>
      <c r="DK58" s="71">
        <v>25707.9</v>
      </c>
      <c r="DL58" s="71">
        <v>67986.5</v>
      </c>
      <c r="DM58" s="71">
        <v>66562.73</v>
      </c>
      <c r="DN58" s="71">
        <v>66784.64</v>
      </c>
      <c r="DO58" s="71">
        <v>66301.61</v>
      </c>
      <c r="DP58" s="71">
        <v>65757.4</v>
      </c>
      <c r="DQ58" s="71">
        <v>65273.74</v>
      </c>
      <c r="DR58" s="71">
        <v>65292.55</v>
      </c>
      <c r="DS58" s="71">
        <v>66851.38</v>
      </c>
      <c r="DT58" s="71">
        <v>25323.34</v>
      </c>
      <c r="DU58" s="71">
        <v>8379.138</v>
      </c>
      <c r="DV58" s="71">
        <v>8244.627</v>
      </c>
      <c r="DW58" s="71">
        <v>8021.144</v>
      </c>
      <c r="DX58" s="71">
        <v>7709.237</v>
      </c>
      <c r="DY58" s="71">
        <v>8104.319</v>
      </c>
      <c r="DZ58" s="71">
        <v>7897.032</v>
      </c>
      <c r="EA58" s="71">
        <v>7682.862</v>
      </c>
      <c r="EB58" s="71">
        <v>7504.916</v>
      </c>
      <c r="EC58" s="71">
        <v>7517.719</v>
      </c>
      <c r="ED58" s="71">
        <v>7745.871</v>
      </c>
      <c r="EE58" s="71">
        <v>8296.716</v>
      </c>
      <c r="EF58" s="71">
        <v>8671.141</v>
      </c>
      <c r="EG58" s="71">
        <v>8886.013</v>
      </c>
      <c r="EH58" s="71">
        <v>9104.799</v>
      </c>
      <c r="EI58" s="71">
        <v>27909.42</v>
      </c>
      <c r="EJ58" s="71">
        <v>69586.26</v>
      </c>
      <c r="EK58" s="71">
        <v>68128.99</v>
      </c>
      <c r="EL58" s="71">
        <v>68356.11</v>
      </c>
      <c r="EM58" s="71">
        <v>67861.72</v>
      </c>
      <c r="EN58" s="71">
        <v>67304.7</v>
      </c>
      <c r="EO58" s="71">
        <v>66809.67</v>
      </c>
      <c r="EP58" s="71">
        <v>66828.91</v>
      </c>
      <c r="EQ58" s="71">
        <v>68424.41</v>
      </c>
      <c r="ER58" s="71">
        <v>27491.93</v>
      </c>
      <c r="ES58" s="71">
        <v>9174.243</v>
      </c>
      <c r="ET58" s="71">
        <v>9026.968</v>
      </c>
      <c r="EU58" s="71">
        <v>8782.279</v>
      </c>
      <c r="EV58" s="71">
        <v>8440.775</v>
      </c>
      <c r="EW58" s="71">
        <v>9113.582</v>
      </c>
      <c r="EX58" s="71">
        <v>8880.48</v>
      </c>
      <c r="EY58" s="71">
        <v>8639.639</v>
      </c>
      <c r="EZ58" s="71">
        <v>8439.533</v>
      </c>
      <c r="FA58" s="71">
        <v>8453.931</v>
      </c>
      <c r="FB58" s="71">
        <v>8710.494</v>
      </c>
      <c r="FC58" s="71">
        <v>9329.938</v>
      </c>
      <c r="FD58" s="71">
        <v>9750.992</v>
      </c>
      <c r="FE58" s="71">
        <v>9992.623</v>
      </c>
      <c r="FF58" s="71">
        <v>10238.65</v>
      </c>
      <c r="FG58" s="71">
        <v>31044.79</v>
      </c>
      <c r="FH58" s="71">
        <v>71870.3</v>
      </c>
      <c r="FI58" s="71">
        <v>70365.21</v>
      </c>
      <c r="FJ58" s="71">
        <v>70599.78</v>
      </c>
      <c r="FK58" s="71">
        <v>70089.16</v>
      </c>
      <c r="FL58" s="71">
        <v>69513.86</v>
      </c>
      <c r="FM58" s="71">
        <v>69002.58</v>
      </c>
      <c r="FN58" s="71">
        <v>69022.46</v>
      </c>
      <c r="FO58" s="71">
        <v>70670.33</v>
      </c>
      <c r="FP58" s="71">
        <v>30580.4</v>
      </c>
      <c r="FQ58" s="71">
        <v>10316.75</v>
      </c>
      <c r="FR58" s="71">
        <v>10151.13</v>
      </c>
      <c r="FS58" s="71">
        <v>9875.971</v>
      </c>
      <c r="FT58" s="71">
        <v>9491.938</v>
      </c>
      <c r="FU58" s="71">
        <v>65.30394</v>
      </c>
      <c r="FV58" s="71">
        <v>63.77387</v>
      </c>
      <c r="FW58" s="71">
        <v>62.3337</v>
      </c>
      <c r="FX58" s="71">
        <v>61.20243</v>
      </c>
      <c r="FY58" s="71">
        <v>60.40636</v>
      </c>
      <c r="FZ58" s="71">
        <v>59.53006</v>
      </c>
      <c r="GA58" s="71">
        <v>60.67414</v>
      </c>
      <c r="GB58" s="71">
        <v>65.2473</v>
      </c>
      <c r="GC58" s="71">
        <v>70.85658</v>
      </c>
      <c r="GD58" s="71">
        <v>76.14228</v>
      </c>
      <c r="GE58" s="71">
        <v>80.77428</v>
      </c>
      <c r="GF58" s="71">
        <v>84.819</v>
      </c>
      <c r="GG58" s="71">
        <v>88.10832</v>
      </c>
      <c r="GH58" s="71">
        <v>89.55945</v>
      </c>
      <c r="GI58" s="71">
        <v>89.51361</v>
      </c>
      <c r="GJ58" s="71">
        <v>89.30979</v>
      </c>
      <c r="GK58" s="71">
        <v>88.43708</v>
      </c>
      <c r="GL58" s="71">
        <v>87.52388</v>
      </c>
      <c r="GM58" s="71">
        <v>84.00587</v>
      </c>
      <c r="GN58" s="71">
        <v>78.9803</v>
      </c>
      <c r="GO58" s="71">
        <v>74.57018</v>
      </c>
      <c r="GP58" s="71">
        <v>71.87019</v>
      </c>
      <c r="GQ58" s="71">
        <v>70.2459</v>
      </c>
      <c r="GR58" s="71">
        <v>68.61712</v>
      </c>
    </row>
    <row r="59" spans="1:200" ht="12.75">
      <c r="A59" s="69" t="s">
        <v>243</v>
      </c>
      <c r="B59" s="69" t="s">
        <v>31</v>
      </c>
      <c r="C59" s="69">
        <v>2010</v>
      </c>
      <c r="D59" s="69" t="s">
        <v>6</v>
      </c>
      <c r="E59" s="69" t="s">
        <v>229</v>
      </c>
      <c r="F59" s="71">
        <v>1949</v>
      </c>
      <c r="G59" s="71">
        <v>1949</v>
      </c>
      <c r="H59" s="71">
        <v>1949</v>
      </c>
      <c r="I59" s="71">
        <v>426441.8</v>
      </c>
      <c r="J59" s="71">
        <v>413623.9</v>
      </c>
      <c r="K59" s="71">
        <v>401705</v>
      </c>
      <c r="L59" s="71">
        <v>391224.5</v>
      </c>
      <c r="M59" s="71">
        <v>391062.6</v>
      </c>
      <c r="N59" s="71">
        <v>404393.3</v>
      </c>
      <c r="O59" s="71">
        <v>435162.5</v>
      </c>
      <c r="P59" s="71">
        <v>454714.8</v>
      </c>
      <c r="Q59" s="71">
        <v>466922.4</v>
      </c>
      <c r="R59" s="71">
        <v>478248.8</v>
      </c>
      <c r="S59" s="71">
        <v>487837.6</v>
      </c>
      <c r="T59" s="71">
        <v>486548.4</v>
      </c>
      <c r="U59" s="71">
        <v>475972</v>
      </c>
      <c r="V59" s="71">
        <v>477798.3</v>
      </c>
      <c r="W59" s="71">
        <v>476841.8</v>
      </c>
      <c r="X59" s="71">
        <v>475178.6</v>
      </c>
      <c r="Y59" s="71">
        <v>472553</v>
      </c>
      <c r="Z59" s="71">
        <v>470869</v>
      </c>
      <c r="AA59" s="71">
        <v>483673.5</v>
      </c>
      <c r="AB59" s="71">
        <v>490977.3</v>
      </c>
      <c r="AC59" s="71">
        <v>490581.1</v>
      </c>
      <c r="AD59" s="71">
        <v>481813.3</v>
      </c>
      <c r="AE59" s="71">
        <v>467226.2</v>
      </c>
      <c r="AF59" s="71">
        <v>446791.6</v>
      </c>
      <c r="AG59" s="71">
        <v>416935.5</v>
      </c>
      <c r="AH59" s="71">
        <v>404403.3</v>
      </c>
      <c r="AI59" s="71">
        <v>392750.1</v>
      </c>
      <c r="AJ59" s="71">
        <v>382503.3</v>
      </c>
      <c r="AK59" s="71">
        <v>382344.9</v>
      </c>
      <c r="AL59" s="71">
        <v>395378.5</v>
      </c>
      <c r="AM59" s="71">
        <v>425461.8</v>
      </c>
      <c r="AN59" s="71">
        <v>444578.3</v>
      </c>
      <c r="AO59" s="71">
        <v>456513.7</v>
      </c>
      <c r="AP59" s="71">
        <v>467587.6</v>
      </c>
      <c r="AQ59" s="71">
        <v>454878.3</v>
      </c>
      <c r="AR59" s="71">
        <v>399348</v>
      </c>
      <c r="AS59" s="71">
        <v>390667.1</v>
      </c>
      <c r="AT59" s="71">
        <v>392166.1</v>
      </c>
      <c r="AU59" s="71">
        <v>391381</v>
      </c>
      <c r="AV59" s="71">
        <v>390015.9</v>
      </c>
      <c r="AW59" s="71">
        <v>387860.8</v>
      </c>
      <c r="AX59" s="71">
        <v>386478.7</v>
      </c>
      <c r="AY59" s="71">
        <v>396988.3</v>
      </c>
      <c r="AZ59" s="71">
        <v>457805.9</v>
      </c>
      <c r="BA59" s="71">
        <v>479645</v>
      </c>
      <c r="BB59" s="71">
        <v>471072.6</v>
      </c>
      <c r="BC59" s="71">
        <v>456810.7</v>
      </c>
      <c r="BD59" s="71">
        <v>436831.7</v>
      </c>
      <c r="BE59" s="71">
        <v>7286.784</v>
      </c>
      <c r="BF59" s="71">
        <v>7067.758</v>
      </c>
      <c r="BG59" s="71">
        <v>6864.095</v>
      </c>
      <c r="BH59" s="71">
        <v>6685.011</v>
      </c>
      <c r="BI59" s="71">
        <v>6682.244</v>
      </c>
      <c r="BJ59" s="71">
        <v>6910.032</v>
      </c>
      <c r="BK59" s="71">
        <v>7435.797</v>
      </c>
      <c r="BL59" s="71">
        <v>7769.896</v>
      </c>
      <c r="BM59" s="71">
        <v>7978.492</v>
      </c>
      <c r="BN59" s="71">
        <v>8172.03</v>
      </c>
      <c r="BO59" s="71">
        <v>25925.55</v>
      </c>
      <c r="BP59" s="71">
        <v>82105.5</v>
      </c>
      <c r="BQ59" s="71">
        <v>80320.71</v>
      </c>
      <c r="BR59" s="71">
        <v>80628.91</v>
      </c>
      <c r="BS59" s="71">
        <v>80467.49</v>
      </c>
      <c r="BT59" s="71">
        <v>80186.84</v>
      </c>
      <c r="BU59" s="71">
        <v>79743.75</v>
      </c>
      <c r="BV59" s="71">
        <v>79459.59</v>
      </c>
      <c r="BW59" s="71">
        <v>81620.36</v>
      </c>
      <c r="BX59" s="71">
        <v>26092.41</v>
      </c>
      <c r="BY59" s="71">
        <v>8382.758</v>
      </c>
      <c r="BZ59" s="71">
        <v>8232.938</v>
      </c>
      <c r="CA59" s="71">
        <v>7983.682</v>
      </c>
      <c r="CB59" s="71">
        <v>7634.509</v>
      </c>
      <c r="CC59" s="71">
        <v>8600.691</v>
      </c>
      <c r="CD59" s="71">
        <v>8342.171</v>
      </c>
      <c r="CE59" s="71">
        <v>8101.785</v>
      </c>
      <c r="CF59" s="71">
        <v>7890.411</v>
      </c>
      <c r="CG59" s="71">
        <v>7887.144</v>
      </c>
      <c r="CH59" s="71">
        <v>8156.005</v>
      </c>
      <c r="CI59" s="71">
        <v>8776.573</v>
      </c>
      <c r="CJ59" s="71">
        <v>9170.914</v>
      </c>
      <c r="CK59" s="71">
        <v>9417.123</v>
      </c>
      <c r="CL59" s="71">
        <v>9645.559</v>
      </c>
      <c r="CM59" s="71">
        <v>30104.74</v>
      </c>
      <c r="CN59" s="71">
        <v>85129.6</v>
      </c>
      <c r="CO59" s="71">
        <v>83279.07</v>
      </c>
      <c r="CP59" s="71">
        <v>83598.63</v>
      </c>
      <c r="CQ59" s="71">
        <v>83431.26</v>
      </c>
      <c r="CR59" s="71">
        <v>83140.26</v>
      </c>
      <c r="CS59" s="71">
        <v>82680.86</v>
      </c>
      <c r="CT59" s="71">
        <v>82386.23</v>
      </c>
      <c r="CU59" s="71">
        <v>84626.59</v>
      </c>
      <c r="CV59" s="71">
        <v>30298.49</v>
      </c>
      <c r="CW59" s="71">
        <v>9894.284</v>
      </c>
      <c r="CX59" s="71">
        <v>9717.449</v>
      </c>
      <c r="CY59" s="71">
        <v>9423.249</v>
      </c>
      <c r="CZ59" s="71">
        <v>9011.115</v>
      </c>
      <c r="DA59" s="71">
        <v>9506.317</v>
      </c>
      <c r="DB59" s="71">
        <v>9220.577</v>
      </c>
      <c r="DC59" s="71">
        <v>8954.879</v>
      </c>
      <c r="DD59" s="71">
        <v>8721.247</v>
      </c>
      <c r="DE59" s="71">
        <v>8717.637</v>
      </c>
      <c r="DF59" s="71">
        <v>9014.809</v>
      </c>
      <c r="DG59" s="71">
        <v>9700.72</v>
      </c>
      <c r="DH59" s="71">
        <v>10136.58</v>
      </c>
      <c r="DI59" s="71">
        <v>10408.72</v>
      </c>
      <c r="DJ59" s="71">
        <v>10661.21</v>
      </c>
      <c r="DK59" s="71">
        <v>32959.29</v>
      </c>
      <c r="DL59" s="71">
        <v>87200.47</v>
      </c>
      <c r="DM59" s="71">
        <v>85304.93</v>
      </c>
      <c r="DN59" s="71">
        <v>85632.26</v>
      </c>
      <c r="DO59" s="71">
        <v>85460.81</v>
      </c>
      <c r="DP59" s="71">
        <v>85162.73</v>
      </c>
      <c r="DQ59" s="71">
        <v>84692.16</v>
      </c>
      <c r="DR59" s="71">
        <v>84390.37</v>
      </c>
      <c r="DS59" s="71">
        <v>86685.22</v>
      </c>
      <c r="DT59" s="71">
        <v>33171.41</v>
      </c>
      <c r="DU59" s="71">
        <v>10936.12</v>
      </c>
      <c r="DV59" s="71">
        <v>10740.67</v>
      </c>
      <c r="DW59" s="71">
        <v>10415.49</v>
      </c>
      <c r="DX59" s="71">
        <v>9959.958</v>
      </c>
      <c r="DY59" s="71">
        <v>10408.38</v>
      </c>
      <c r="DZ59" s="71">
        <v>10095.53</v>
      </c>
      <c r="EA59" s="71">
        <v>9804.617</v>
      </c>
      <c r="EB59" s="71">
        <v>9548.815</v>
      </c>
      <c r="EC59" s="71">
        <v>9544.862</v>
      </c>
      <c r="ED59" s="71">
        <v>9870.233</v>
      </c>
      <c r="EE59" s="71">
        <v>10621.23</v>
      </c>
      <c r="EF59" s="71">
        <v>11098.46</v>
      </c>
      <c r="EG59" s="71">
        <v>11396.41</v>
      </c>
      <c r="EH59" s="71">
        <v>11672.86</v>
      </c>
      <c r="EI59" s="71">
        <v>35781.78</v>
      </c>
      <c r="EJ59" s="71">
        <v>89252.34</v>
      </c>
      <c r="EK59" s="71">
        <v>87312.2</v>
      </c>
      <c r="EL59" s="71">
        <v>87647.23</v>
      </c>
      <c r="EM59" s="71">
        <v>87471.75</v>
      </c>
      <c r="EN59" s="71">
        <v>87166.66</v>
      </c>
      <c r="EO59" s="71">
        <v>86685.02</v>
      </c>
      <c r="EP59" s="71">
        <v>86376.11</v>
      </c>
      <c r="EQ59" s="71">
        <v>88724.96</v>
      </c>
      <c r="ER59" s="71">
        <v>36012.07</v>
      </c>
      <c r="ES59" s="71">
        <v>11973.86</v>
      </c>
      <c r="ET59" s="71">
        <v>11759.86</v>
      </c>
      <c r="EU59" s="71">
        <v>11403.83</v>
      </c>
      <c r="EV59" s="71">
        <v>10905.07</v>
      </c>
      <c r="EW59" s="71">
        <v>11704.58</v>
      </c>
      <c r="EX59" s="71">
        <v>11352.76</v>
      </c>
      <c r="EY59" s="71">
        <v>11025.63</v>
      </c>
      <c r="EZ59" s="71">
        <v>10737.97</v>
      </c>
      <c r="FA59" s="71">
        <v>10733.52</v>
      </c>
      <c r="FB59" s="71">
        <v>11099.41</v>
      </c>
      <c r="FC59" s="71">
        <v>11943.94</v>
      </c>
      <c r="FD59" s="71">
        <v>12480.59</v>
      </c>
      <c r="FE59" s="71">
        <v>12815.65</v>
      </c>
      <c r="FF59" s="71">
        <v>13126.53</v>
      </c>
      <c r="FG59" s="71">
        <v>39801.54</v>
      </c>
      <c r="FH59" s="71">
        <v>92181.89</v>
      </c>
      <c r="FI59" s="71">
        <v>90178.07</v>
      </c>
      <c r="FJ59" s="71">
        <v>90524.09</v>
      </c>
      <c r="FK59" s="71">
        <v>90342.86</v>
      </c>
      <c r="FL59" s="71">
        <v>90027.76</v>
      </c>
      <c r="FM59" s="71">
        <v>89530.3</v>
      </c>
      <c r="FN59" s="71">
        <v>89211.27</v>
      </c>
      <c r="FO59" s="71">
        <v>91637.22</v>
      </c>
      <c r="FP59" s="71">
        <v>40057.71</v>
      </c>
      <c r="FQ59" s="71">
        <v>13465.02</v>
      </c>
      <c r="FR59" s="71">
        <v>13224.36</v>
      </c>
      <c r="FS59" s="71">
        <v>12823.99</v>
      </c>
      <c r="FT59" s="71">
        <v>12263.12</v>
      </c>
      <c r="FU59" s="71">
        <v>67.44201</v>
      </c>
      <c r="FV59" s="71">
        <v>65.65205</v>
      </c>
      <c r="FW59" s="71">
        <v>64.69233</v>
      </c>
      <c r="FX59" s="71">
        <v>63.65135</v>
      </c>
      <c r="FY59" s="71">
        <v>62.58593</v>
      </c>
      <c r="FZ59" s="71">
        <v>61.75344</v>
      </c>
      <c r="GA59" s="71">
        <v>62.71447</v>
      </c>
      <c r="GB59" s="71">
        <v>67.06918</v>
      </c>
      <c r="GC59" s="71">
        <v>72.97437</v>
      </c>
      <c r="GD59" s="71">
        <v>78.4436</v>
      </c>
      <c r="GE59" s="71">
        <v>83.00669</v>
      </c>
      <c r="GF59" s="71">
        <v>87.0025</v>
      </c>
      <c r="GG59" s="71">
        <v>90.01495</v>
      </c>
      <c r="GH59" s="71">
        <v>91.76453</v>
      </c>
      <c r="GI59" s="71">
        <v>92.90284</v>
      </c>
      <c r="GJ59" s="71">
        <v>93.43708</v>
      </c>
      <c r="GK59" s="71">
        <v>92.97569</v>
      </c>
      <c r="GL59" s="71">
        <v>91.26006</v>
      </c>
      <c r="GM59" s="71">
        <v>87.9736</v>
      </c>
      <c r="GN59" s="71">
        <v>83.35152</v>
      </c>
      <c r="GO59" s="71">
        <v>78.43038</v>
      </c>
      <c r="GP59" s="71">
        <v>75.64494</v>
      </c>
      <c r="GQ59" s="71">
        <v>73.45454</v>
      </c>
      <c r="GR59" s="71">
        <v>71.25639</v>
      </c>
    </row>
    <row r="60" spans="1:200" ht="12.75">
      <c r="A60" s="69" t="s">
        <v>243</v>
      </c>
      <c r="B60" s="69" t="s">
        <v>32</v>
      </c>
      <c r="C60" s="69">
        <v>2010</v>
      </c>
      <c r="D60" s="69" t="s">
        <v>6</v>
      </c>
      <c r="E60" s="69" t="s">
        <v>229</v>
      </c>
      <c r="F60" s="71">
        <v>2012</v>
      </c>
      <c r="G60" s="71">
        <v>2012</v>
      </c>
      <c r="H60" s="71">
        <v>2012</v>
      </c>
      <c r="I60" s="71">
        <v>482668.6</v>
      </c>
      <c r="J60" s="71">
        <v>469896.5</v>
      </c>
      <c r="K60" s="71">
        <v>456967.6</v>
      </c>
      <c r="L60" s="71">
        <v>446711.1</v>
      </c>
      <c r="M60" s="71">
        <v>448048.7</v>
      </c>
      <c r="N60" s="71">
        <v>462629.9</v>
      </c>
      <c r="O60" s="71">
        <v>494939.8</v>
      </c>
      <c r="P60" s="71">
        <v>516131.6</v>
      </c>
      <c r="Q60" s="71">
        <v>525484.8</v>
      </c>
      <c r="R60" s="71">
        <v>536336.3</v>
      </c>
      <c r="S60" s="71">
        <v>544093.4</v>
      </c>
      <c r="T60" s="71">
        <v>538916.8</v>
      </c>
      <c r="U60" s="71">
        <v>524872.2</v>
      </c>
      <c r="V60" s="71">
        <v>528288.7</v>
      </c>
      <c r="W60" s="71">
        <v>525688.4</v>
      </c>
      <c r="X60" s="71">
        <v>523013.3</v>
      </c>
      <c r="Y60" s="71">
        <v>519542.1</v>
      </c>
      <c r="Z60" s="71">
        <v>518864.9</v>
      </c>
      <c r="AA60" s="71">
        <v>539550.3</v>
      </c>
      <c r="AB60" s="71">
        <v>553460.9</v>
      </c>
      <c r="AC60" s="71">
        <v>552763.2</v>
      </c>
      <c r="AD60" s="71">
        <v>537429.4</v>
      </c>
      <c r="AE60" s="71">
        <v>518419</v>
      </c>
      <c r="AF60" s="71">
        <v>497453.4</v>
      </c>
      <c r="AG60" s="71">
        <v>471908.9</v>
      </c>
      <c r="AH60" s="71">
        <v>459421.5</v>
      </c>
      <c r="AI60" s="71">
        <v>446780.8</v>
      </c>
      <c r="AJ60" s="71">
        <v>436752.9</v>
      </c>
      <c r="AK60" s="71">
        <v>438060.8</v>
      </c>
      <c r="AL60" s="71">
        <v>452316.8</v>
      </c>
      <c r="AM60" s="71">
        <v>483906.5</v>
      </c>
      <c r="AN60" s="71">
        <v>504625.9</v>
      </c>
      <c r="AO60" s="71">
        <v>513770.6</v>
      </c>
      <c r="AP60" s="71">
        <v>524380.2</v>
      </c>
      <c r="AQ60" s="71">
        <v>507333.3</v>
      </c>
      <c r="AR60" s="71">
        <v>442330.7</v>
      </c>
      <c r="AS60" s="71">
        <v>430803.3</v>
      </c>
      <c r="AT60" s="71">
        <v>433607.4</v>
      </c>
      <c r="AU60" s="71">
        <v>431473.2</v>
      </c>
      <c r="AV60" s="71">
        <v>429277.5</v>
      </c>
      <c r="AW60" s="71">
        <v>426428.4</v>
      </c>
      <c r="AX60" s="71">
        <v>425872.6</v>
      </c>
      <c r="AY60" s="71">
        <v>442850.7</v>
      </c>
      <c r="AZ60" s="71">
        <v>516068</v>
      </c>
      <c r="BA60" s="71">
        <v>540440.9</v>
      </c>
      <c r="BB60" s="71">
        <v>525448.9</v>
      </c>
      <c r="BC60" s="71">
        <v>506862.3</v>
      </c>
      <c r="BD60" s="71">
        <v>486364.1</v>
      </c>
      <c r="BE60" s="71">
        <v>8247.554</v>
      </c>
      <c r="BF60" s="71">
        <v>8029.311</v>
      </c>
      <c r="BG60" s="71">
        <v>7808.39</v>
      </c>
      <c r="BH60" s="71">
        <v>7633.132</v>
      </c>
      <c r="BI60" s="71">
        <v>7655.989</v>
      </c>
      <c r="BJ60" s="71">
        <v>7905.144</v>
      </c>
      <c r="BK60" s="71">
        <v>8457.236</v>
      </c>
      <c r="BL60" s="71">
        <v>8819.349</v>
      </c>
      <c r="BM60" s="71">
        <v>8979.171</v>
      </c>
      <c r="BN60" s="71">
        <v>9164.595</v>
      </c>
      <c r="BO60" s="71">
        <v>28915.2</v>
      </c>
      <c r="BP60" s="71">
        <v>90942.71</v>
      </c>
      <c r="BQ60" s="71">
        <v>88572.67</v>
      </c>
      <c r="BR60" s="71">
        <v>89149.2</v>
      </c>
      <c r="BS60" s="71">
        <v>88710.41</v>
      </c>
      <c r="BT60" s="71">
        <v>88258.98</v>
      </c>
      <c r="BU60" s="71">
        <v>87673.21</v>
      </c>
      <c r="BV60" s="71">
        <v>87558.94</v>
      </c>
      <c r="BW60" s="71">
        <v>91049.62</v>
      </c>
      <c r="BX60" s="71">
        <v>29413.03</v>
      </c>
      <c r="BY60" s="71">
        <v>9445.287</v>
      </c>
      <c r="BZ60" s="71">
        <v>9183.272</v>
      </c>
      <c r="CA60" s="71">
        <v>8858.435</v>
      </c>
      <c r="CB60" s="71">
        <v>8500.188</v>
      </c>
      <c r="CC60" s="71">
        <v>9734.7</v>
      </c>
      <c r="CD60" s="71">
        <v>9477.105</v>
      </c>
      <c r="CE60" s="71">
        <v>9216.35</v>
      </c>
      <c r="CF60" s="71">
        <v>9009.491</v>
      </c>
      <c r="CG60" s="71">
        <v>9036.469</v>
      </c>
      <c r="CH60" s="71">
        <v>9330.549</v>
      </c>
      <c r="CI60" s="71">
        <v>9982.191</v>
      </c>
      <c r="CJ60" s="71">
        <v>10409.6</v>
      </c>
      <c r="CK60" s="71">
        <v>10598.24</v>
      </c>
      <c r="CL60" s="71">
        <v>10817.1</v>
      </c>
      <c r="CM60" s="71">
        <v>33576.31</v>
      </c>
      <c r="CN60" s="71">
        <v>94292.3</v>
      </c>
      <c r="CO60" s="71">
        <v>91834.97</v>
      </c>
      <c r="CP60" s="71">
        <v>92432.73</v>
      </c>
      <c r="CQ60" s="71">
        <v>91977.77</v>
      </c>
      <c r="CR60" s="71">
        <v>91509.73</v>
      </c>
      <c r="CS60" s="71">
        <v>90902.38</v>
      </c>
      <c r="CT60" s="71">
        <v>90783.9</v>
      </c>
      <c r="CU60" s="71">
        <v>94403.14</v>
      </c>
      <c r="CV60" s="71">
        <v>34154.39</v>
      </c>
      <c r="CW60" s="71">
        <v>11148.4</v>
      </c>
      <c r="CX60" s="71">
        <v>10839.14</v>
      </c>
      <c r="CY60" s="71">
        <v>10455.73</v>
      </c>
      <c r="CZ60" s="71">
        <v>10032.89</v>
      </c>
      <c r="DA60" s="71">
        <v>10759.73</v>
      </c>
      <c r="DB60" s="71">
        <v>10475.02</v>
      </c>
      <c r="DC60" s="71">
        <v>10186.8</v>
      </c>
      <c r="DD60" s="71">
        <v>9958.163</v>
      </c>
      <c r="DE60" s="71">
        <v>9987.982</v>
      </c>
      <c r="DF60" s="71">
        <v>10313.03</v>
      </c>
      <c r="DG60" s="71">
        <v>11033.29</v>
      </c>
      <c r="DH60" s="71">
        <v>11505.7</v>
      </c>
      <c r="DI60" s="71">
        <v>11714.2</v>
      </c>
      <c r="DJ60" s="71">
        <v>11956.1</v>
      </c>
      <c r="DK60" s="71">
        <v>36760.04</v>
      </c>
      <c r="DL60" s="71">
        <v>96586.06</v>
      </c>
      <c r="DM60" s="71">
        <v>94068.95</v>
      </c>
      <c r="DN60" s="71">
        <v>94681.27</v>
      </c>
      <c r="DO60" s="71">
        <v>94215.24</v>
      </c>
      <c r="DP60" s="71">
        <v>93735.8</v>
      </c>
      <c r="DQ60" s="71">
        <v>93113.68</v>
      </c>
      <c r="DR60" s="71">
        <v>92992.32</v>
      </c>
      <c r="DS60" s="71">
        <v>96699.6</v>
      </c>
      <c r="DT60" s="71">
        <v>37392.93</v>
      </c>
      <c r="DU60" s="71">
        <v>12322.29</v>
      </c>
      <c r="DV60" s="71">
        <v>11980.47</v>
      </c>
      <c r="DW60" s="71">
        <v>11556.69</v>
      </c>
      <c r="DX60" s="71">
        <v>11089.32</v>
      </c>
      <c r="DY60" s="71">
        <v>11780.74</v>
      </c>
      <c r="DZ60" s="71">
        <v>11469</v>
      </c>
      <c r="EA60" s="71">
        <v>11153.44</v>
      </c>
      <c r="EB60" s="71">
        <v>10903.1</v>
      </c>
      <c r="EC60" s="71">
        <v>10935.75</v>
      </c>
      <c r="ED60" s="71">
        <v>11291.64</v>
      </c>
      <c r="EE60" s="71">
        <v>12080.25</v>
      </c>
      <c r="EF60" s="71">
        <v>12597.49</v>
      </c>
      <c r="EG60" s="71">
        <v>12825.77</v>
      </c>
      <c r="EH60" s="71">
        <v>13090.63</v>
      </c>
      <c r="EI60" s="71">
        <v>39908.01</v>
      </c>
      <c r="EJ60" s="71">
        <v>98858.77</v>
      </c>
      <c r="EK60" s="71">
        <v>96282.44</v>
      </c>
      <c r="EL60" s="71">
        <v>96909.16</v>
      </c>
      <c r="EM60" s="71">
        <v>96432.16</v>
      </c>
      <c r="EN60" s="71">
        <v>95941.45</v>
      </c>
      <c r="EO60" s="71">
        <v>95304.69</v>
      </c>
      <c r="EP60" s="71">
        <v>95180.47</v>
      </c>
      <c r="EQ60" s="71">
        <v>98974.99</v>
      </c>
      <c r="ER60" s="71">
        <v>40595.1</v>
      </c>
      <c r="ES60" s="71">
        <v>13491.57</v>
      </c>
      <c r="ET60" s="71">
        <v>13117.31</v>
      </c>
      <c r="EU60" s="71">
        <v>12653.32</v>
      </c>
      <c r="EV60" s="71">
        <v>12141.6</v>
      </c>
      <c r="EW60" s="71">
        <v>13247.84</v>
      </c>
      <c r="EX60" s="71">
        <v>12897.28</v>
      </c>
      <c r="EY60" s="71">
        <v>12542.42</v>
      </c>
      <c r="EZ60" s="71">
        <v>12260.91</v>
      </c>
      <c r="FA60" s="71">
        <v>12297.63</v>
      </c>
      <c r="FB60" s="71">
        <v>12697.83</v>
      </c>
      <c r="FC60" s="71">
        <v>13584.65</v>
      </c>
      <c r="FD60" s="71">
        <v>14166.3</v>
      </c>
      <c r="FE60" s="71">
        <v>14423.02</v>
      </c>
      <c r="FF60" s="71">
        <v>14720.86</v>
      </c>
      <c r="FG60" s="71">
        <v>44391.32</v>
      </c>
      <c r="FH60" s="71">
        <v>102103.6</v>
      </c>
      <c r="FI60" s="71">
        <v>99442.74</v>
      </c>
      <c r="FJ60" s="71">
        <v>100090</v>
      </c>
      <c r="FK60" s="71">
        <v>99597.38</v>
      </c>
      <c r="FL60" s="71">
        <v>99090.56</v>
      </c>
      <c r="FM60" s="71">
        <v>98432.9</v>
      </c>
      <c r="FN60" s="71">
        <v>98304.61</v>
      </c>
      <c r="FO60" s="71">
        <v>102223.7</v>
      </c>
      <c r="FP60" s="71">
        <v>45155.6</v>
      </c>
      <c r="FQ60" s="71">
        <v>15171.73</v>
      </c>
      <c r="FR60" s="71">
        <v>14750.86</v>
      </c>
      <c r="FS60" s="71">
        <v>14229.08</v>
      </c>
      <c r="FT60" s="71">
        <v>13653.64</v>
      </c>
      <c r="FU60" s="71">
        <v>74.3188</v>
      </c>
      <c r="FV60" s="71">
        <v>72.37084</v>
      </c>
      <c r="FW60" s="71">
        <v>70.60703</v>
      </c>
      <c r="FX60" s="71">
        <v>69.54385</v>
      </c>
      <c r="FY60" s="71">
        <v>68.36552</v>
      </c>
      <c r="FZ60" s="71">
        <v>67.68037</v>
      </c>
      <c r="GA60" s="71">
        <v>68.19249</v>
      </c>
      <c r="GB60" s="71">
        <v>71.9293</v>
      </c>
      <c r="GC60" s="71">
        <v>77.2859</v>
      </c>
      <c r="GD60" s="71">
        <v>82.32586</v>
      </c>
      <c r="GE60" s="71">
        <v>86.11949</v>
      </c>
      <c r="GF60" s="71">
        <v>89.3713</v>
      </c>
      <c r="GG60" s="71">
        <v>92.03213</v>
      </c>
      <c r="GH60" s="71">
        <v>94.19765</v>
      </c>
      <c r="GI60" s="71">
        <v>95.33869</v>
      </c>
      <c r="GJ60" s="71">
        <v>95.71156</v>
      </c>
      <c r="GK60" s="71">
        <v>95.05015</v>
      </c>
      <c r="GL60" s="71">
        <v>93.79814</v>
      </c>
      <c r="GM60" s="71">
        <v>91.77728</v>
      </c>
      <c r="GN60" s="71">
        <v>88.52108</v>
      </c>
      <c r="GO60" s="71">
        <v>83.82848</v>
      </c>
      <c r="GP60" s="71">
        <v>79.65253</v>
      </c>
      <c r="GQ60" s="71">
        <v>76.84203</v>
      </c>
      <c r="GR60" s="71">
        <v>74.93974</v>
      </c>
    </row>
    <row r="61" spans="1:200" ht="12.75">
      <c r="A61" s="69" t="s">
        <v>243</v>
      </c>
      <c r="B61" s="69" t="s">
        <v>33</v>
      </c>
      <c r="C61" s="69">
        <v>2010</v>
      </c>
      <c r="D61" s="69" t="s">
        <v>6</v>
      </c>
      <c r="E61" s="69" t="s">
        <v>229</v>
      </c>
      <c r="F61" s="71">
        <v>2027</v>
      </c>
      <c r="G61" s="71">
        <v>2027</v>
      </c>
      <c r="H61" s="71">
        <v>2027</v>
      </c>
      <c r="I61" s="71">
        <v>487141.7</v>
      </c>
      <c r="J61" s="71">
        <v>476182.4</v>
      </c>
      <c r="K61" s="71">
        <v>462512.6</v>
      </c>
      <c r="L61" s="71">
        <v>453671.7</v>
      </c>
      <c r="M61" s="71">
        <v>454432.2</v>
      </c>
      <c r="N61" s="71">
        <v>468243.1</v>
      </c>
      <c r="O61" s="71">
        <v>500166.3</v>
      </c>
      <c r="P61" s="71">
        <v>520667.3</v>
      </c>
      <c r="Q61" s="71">
        <v>532331.7</v>
      </c>
      <c r="R61" s="71">
        <v>544395.1</v>
      </c>
      <c r="S61" s="71">
        <v>557300.6</v>
      </c>
      <c r="T61" s="71">
        <v>553545.6</v>
      </c>
      <c r="U61" s="71">
        <v>538809.9</v>
      </c>
      <c r="V61" s="71">
        <v>543961.7</v>
      </c>
      <c r="W61" s="71">
        <v>540737.1</v>
      </c>
      <c r="X61" s="71">
        <v>536537.2</v>
      </c>
      <c r="Y61" s="71">
        <v>531217.3</v>
      </c>
      <c r="Z61" s="71">
        <v>528628</v>
      </c>
      <c r="AA61" s="71">
        <v>546764.5</v>
      </c>
      <c r="AB61" s="71">
        <v>555653.4</v>
      </c>
      <c r="AC61" s="71">
        <v>557148.1</v>
      </c>
      <c r="AD61" s="71">
        <v>546325.9</v>
      </c>
      <c r="AE61" s="71">
        <v>526323.5</v>
      </c>
      <c r="AF61" s="71">
        <v>503440.9</v>
      </c>
      <c r="AG61" s="71">
        <v>476282.2</v>
      </c>
      <c r="AH61" s="71">
        <v>465567.3</v>
      </c>
      <c r="AI61" s="71">
        <v>452202.2</v>
      </c>
      <c r="AJ61" s="71">
        <v>443558.4</v>
      </c>
      <c r="AK61" s="71">
        <v>444301.9</v>
      </c>
      <c r="AL61" s="71">
        <v>457804.9</v>
      </c>
      <c r="AM61" s="71">
        <v>489016.5</v>
      </c>
      <c r="AN61" s="71">
        <v>509060.5</v>
      </c>
      <c r="AO61" s="71">
        <v>520464.8</v>
      </c>
      <c r="AP61" s="71">
        <v>532259.4</v>
      </c>
      <c r="AQ61" s="71">
        <v>519648.3</v>
      </c>
      <c r="AR61" s="71">
        <v>454337.7</v>
      </c>
      <c r="AS61" s="71">
        <v>442243</v>
      </c>
      <c r="AT61" s="71">
        <v>446471.5</v>
      </c>
      <c r="AU61" s="71">
        <v>443824.8</v>
      </c>
      <c r="AV61" s="71">
        <v>440377.6</v>
      </c>
      <c r="AW61" s="71">
        <v>436011.2</v>
      </c>
      <c r="AX61" s="71">
        <v>433885.9</v>
      </c>
      <c r="AY61" s="71">
        <v>448772</v>
      </c>
      <c r="AZ61" s="71">
        <v>518112.3</v>
      </c>
      <c r="BA61" s="71">
        <v>544728.1</v>
      </c>
      <c r="BB61" s="71">
        <v>534147.1</v>
      </c>
      <c r="BC61" s="71">
        <v>514590.7</v>
      </c>
      <c r="BD61" s="71">
        <v>492218.1</v>
      </c>
      <c r="BE61" s="71">
        <v>8323.986</v>
      </c>
      <c r="BF61" s="71">
        <v>8136.721</v>
      </c>
      <c r="BG61" s="71">
        <v>7903.139</v>
      </c>
      <c r="BH61" s="71">
        <v>7752.072</v>
      </c>
      <c r="BI61" s="71">
        <v>7765.065</v>
      </c>
      <c r="BJ61" s="71">
        <v>8001.059</v>
      </c>
      <c r="BK61" s="71">
        <v>8546.545</v>
      </c>
      <c r="BL61" s="71">
        <v>8896.853</v>
      </c>
      <c r="BM61" s="71">
        <v>9096.166</v>
      </c>
      <c r="BN61" s="71">
        <v>9302.299</v>
      </c>
      <c r="BO61" s="71">
        <v>29617.08</v>
      </c>
      <c r="BP61" s="71">
        <v>93411.32</v>
      </c>
      <c r="BQ61" s="71">
        <v>90924.66</v>
      </c>
      <c r="BR61" s="71">
        <v>91794.03</v>
      </c>
      <c r="BS61" s="71">
        <v>91249.88</v>
      </c>
      <c r="BT61" s="71">
        <v>90541.16</v>
      </c>
      <c r="BU61" s="71">
        <v>89643.41</v>
      </c>
      <c r="BV61" s="71">
        <v>89206.48</v>
      </c>
      <c r="BW61" s="71">
        <v>92267.02</v>
      </c>
      <c r="BX61" s="71">
        <v>29529.54</v>
      </c>
      <c r="BY61" s="71">
        <v>9520.215</v>
      </c>
      <c r="BZ61" s="71">
        <v>9335.291</v>
      </c>
      <c r="CA61" s="71">
        <v>8993.503</v>
      </c>
      <c r="CB61" s="71">
        <v>8602.497</v>
      </c>
      <c r="CC61" s="71">
        <v>9824.915</v>
      </c>
      <c r="CD61" s="71">
        <v>9603.884</v>
      </c>
      <c r="CE61" s="71">
        <v>9328.183</v>
      </c>
      <c r="CF61" s="71">
        <v>9149.876</v>
      </c>
      <c r="CG61" s="71">
        <v>9165.213</v>
      </c>
      <c r="CH61" s="71">
        <v>9443.759</v>
      </c>
      <c r="CI61" s="71">
        <v>10087.6</v>
      </c>
      <c r="CJ61" s="71">
        <v>10501.08</v>
      </c>
      <c r="CK61" s="71">
        <v>10736.33</v>
      </c>
      <c r="CL61" s="71">
        <v>10979.63</v>
      </c>
      <c r="CM61" s="71">
        <v>34391.33</v>
      </c>
      <c r="CN61" s="71">
        <v>96851.84</v>
      </c>
      <c r="CO61" s="71">
        <v>94273.59</v>
      </c>
      <c r="CP61" s="71">
        <v>95174.98</v>
      </c>
      <c r="CQ61" s="71">
        <v>94610.79</v>
      </c>
      <c r="CR61" s="71">
        <v>93875.95</v>
      </c>
      <c r="CS61" s="71">
        <v>92945.15</v>
      </c>
      <c r="CT61" s="71">
        <v>92492.1</v>
      </c>
      <c r="CU61" s="71">
        <v>95665.38</v>
      </c>
      <c r="CV61" s="71">
        <v>34289.68</v>
      </c>
      <c r="CW61" s="71">
        <v>11236.84</v>
      </c>
      <c r="CX61" s="71">
        <v>11018.57</v>
      </c>
      <c r="CY61" s="71">
        <v>10615.15</v>
      </c>
      <c r="CZ61" s="71">
        <v>10153.65</v>
      </c>
      <c r="DA61" s="71">
        <v>10859.45</v>
      </c>
      <c r="DB61" s="71">
        <v>10615.14</v>
      </c>
      <c r="DC61" s="71">
        <v>10310.41</v>
      </c>
      <c r="DD61" s="71">
        <v>10113.33</v>
      </c>
      <c r="DE61" s="71">
        <v>10130.28</v>
      </c>
      <c r="DF61" s="71">
        <v>10438.16</v>
      </c>
      <c r="DG61" s="71">
        <v>11149.8</v>
      </c>
      <c r="DH61" s="71">
        <v>11606.81</v>
      </c>
      <c r="DI61" s="71">
        <v>11866.83</v>
      </c>
      <c r="DJ61" s="71">
        <v>12135.75</v>
      </c>
      <c r="DK61" s="71">
        <v>37652.34</v>
      </c>
      <c r="DL61" s="71">
        <v>99207.87</v>
      </c>
      <c r="DM61" s="71">
        <v>96566.9</v>
      </c>
      <c r="DN61" s="71">
        <v>97490.21</v>
      </c>
      <c r="DO61" s="71">
        <v>96912.3</v>
      </c>
      <c r="DP61" s="71">
        <v>96159.59</v>
      </c>
      <c r="DQ61" s="71">
        <v>95206.14</v>
      </c>
      <c r="DR61" s="71">
        <v>94742.09</v>
      </c>
      <c r="DS61" s="71">
        <v>97992.55</v>
      </c>
      <c r="DT61" s="71">
        <v>37541.05</v>
      </c>
      <c r="DU61" s="71">
        <v>12420.04</v>
      </c>
      <c r="DV61" s="71">
        <v>12178.79</v>
      </c>
      <c r="DW61" s="71">
        <v>11732.9</v>
      </c>
      <c r="DX61" s="71">
        <v>11222.79</v>
      </c>
      <c r="DY61" s="71">
        <v>11889.91</v>
      </c>
      <c r="DZ61" s="71">
        <v>11622.43</v>
      </c>
      <c r="EA61" s="71">
        <v>11288.78</v>
      </c>
      <c r="EB61" s="71">
        <v>11073</v>
      </c>
      <c r="EC61" s="71">
        <v>11091.56</v>
      </c>
      <c r="ED61" s="71">
        <v>11428.65</v>
      </c>
      <c r="EE61" s="71">
        <v>12207.81</v>
      </c>
      <c r="EF61" s="71">
        <v>12708.19</v>
      </c>
      <c r="EG61" s="71">
        <v>12992.89</v>
      </c>
      <c r="EH61" s="71">
        <v>13287.33</v>
      </c>
      <c r="EI61" s="71">
        <v>40876.73</v>
      </c>
      <c r="EJ61" s="71">
        <v>101542.3</v>
      </c>
      <c r="EK61" s="71">
        <v>98839.16</v>
      </c>
      <c r="EL61" s="71">
        <v>99784.2</v>
      </c>
      <c r="EM61" s="71">
        <v>99192.69</v>
      </c>
      <c r="EN61" s="71">
        <v>98422.27</v>
      </c>
      <c r="EO61" s="71">
        <v>97446.39</v>
      </c>
      <c r="EP61" s="71">
        <v>96971.41</v>
      </c>
      <c r="EQ61" s="71">
        <v>100298.4</v>
      </c>
      <c r="ER61" s="71">
        <v>40755.91</v>
      </c>
      <c r="ES61" s="71">
        <v>13598.6</v>
      </c>
      <c r="ET61" s="71">
        <v>13334.45</v>
      </c>
      <c r="EU61" s="71">
        <v>12846.25</v>
      </c>
      <c r="EV61" s="71">
        <v>12287.74</v>
      </c>
      <c r="EW61" s="71">
        <v>13370.61</v>
      </c>
      <c r="EX61" s="71">
        <v>13069.81</v>
      </c>
      <c r="EY61" s="71">
        <v>12694.62</v>
      </c>
      <c r="EZ61" s="71">
        <v>12451.96</v>
      </c>
      <c r="FA61" s="71">
        <v>12472.83</v>
      </c>
      <c r="FB61" s="71">
        <v>12851.9</v>
      </c>
      <c r="FC61" s="71">
        <v>13728.1</v>
      </c>
      <c r="FD61" s="71">
        <v>14290.79</v>
      </c>
      <c r="FE61" s="71">
        <v>14610.95</v>
      </c>
      <c r="FF61" s="71">
        <v>14942.05</v>
      </c>
      <c r="FG61" s="71">
        <v>45468.87</v>
      </c>
      <c r="FH61" s="71">
        <v>104875.2</v>
      </c>
      <c r="FI61" s="71">
        <v>102083.4</v>
      </c>
      <c r="FJ61" s="71">
        <v>103059.5</v>
      </c>
      <c r="FK61" s="71">
        <v>102448.5</v>
      </c>
      <c r="FL61" s="71">
        <v>101652.8</v>
      </c>
      <c r="FM61" s="71">
        <v>100644.9</v>
      </c>
      <c r="FN61" s="71">
        <v>100154.3</v>
      </c>
      <c r="FO61" s="71">
        <v>103590.5</v>
      </c>
      <c r="FP61" s="71">
        <v>45334.47</v>
      </c>
      <c r="FQ61" s="71">
        <v>15292.08</v>
      </c>
      <c r="FR61" s="71">
        <v>14995.04</v>
      </c>
      <c r="FS61" s="71">
        <v>14446.04</v>
      </c>
      <c r="FT61" s="71">
        <v>13817.98</v>
      </c>
      <c r="FU61" s="71">
        <v>74.31188</v>
      </c>
      <c r="FV61" s="71">
        <v>73.08392</v>
      </c>
      <c r="FW61" s="71">
        <v>71.01421</v>
      </c>
      <c r="FX61" s="71">
        <v>70.67004</v>
      </c>
      <c r="FY61" s="71">
        <v>69.22401</v>
      </c>
      <c r="FZ61" s="71">
        <v>68.04113</v>
      </c>
      <c r="GA61" s="71">
        <v>68.21127</v>
      </c>
      <c r="GB61" s="71">
        <v>71.86916</v>
      </c>
      <c r="GC61" s="71">
        <v>78.11507</v>
      </c>
      <c r="GD61" s="71">
        <v>83.42165</v>
      </c>
      <c r="GE61" s="71">
        <v>88.71205</v>
      </c>
      <c r="GF61" s="71">
        <v>92.69236</v>
      </c>
      <c r="GG61" s="71">
        <v>95.63966</v>
      </c>
      <c r="GH61" s="71">
        <v>97.92371</v>
      </c>
      <c r="GI61" s="71">
        <v>98.94016</v>
      </c>
      <c r="GJ61" s="71">
        <v>98.73418</v>
      </c>
      <c r="GK61" s="71">
        <v>97.5144</v>
      </c>
      <c r="GL61" s="71">
        <v>95.66858</v>
      </c>
      <c r="GM61" s="71">
        <v>93.02057</v>
      </c>
      <c r="GN61" s="71">
        <v>88.41582</v>
      </c>
      <c r="GO61" s="71">
        <v>84.00828</v>
      </c>
      <c r="GP61" s="71">
        <v>81.30276</v>
      </c>
      <c r="GQ61" s="71">
        <v>78.5448</v>
      </c>
      <c r="GR61" s="71">
        <v>75.87181</v>
      </c>
    </row>
    <row r="62" spans="1:200" ht="12.75">
      <c r="A62" s="69" t="s">
        <v>243</v>
      </c>
      <c r="B62" s="69" t="s">
        <v>34</v>
      </c>
      <c r="C62" s="69">
        <v>2010</v>
      </c>
      <c r="D62" s="69" t="s">
        <v>6</v>
      </c>
      <c r="E62" s="69" t="s">
        <v>229</v>
      </c>
      <c r="F62" s="71">
        <v>2038</v>
      </c>
      <c r="G62" s="71">
        <v>2038</v>
      </c>
      <c r="H62" s="71">
        <v>2038</v>
      </c>
      <c r="I62" s="71">
        <v>489389.3</v>
      </c>
      <c r="J62" s="71">
        <v>479816.4</v>
      </c>
      <c r="K62" s="71">
        <v>467669.6</v>
      </c>
      <c r="L62" s="71">
        <v>459314.5</v>
      </c>
      <c r="M62" s="71">
        <v>460515.2</v>
      </c>
      <c r="N62" s="71">
        <v>476350.1</v>
      </c>
      <c r="O62" s="71">
        <v>507022.1</v>
      </c>
      <c r="P62" s="71">
        <v>526097.6</v>
      </c>
      <c r="Q62" s="71">
        <v>538595.1</v>
      </c>
      <c r="R62" s="71">
        <v>554751.2</v>
      </c>
      <c r="S62" s="71">
        <v>572946.9</v>
      </c>
      <c r="T62" s="71">
        <v>571323.8</v>
      </c>
      <c r="U62" s="71">
        <v>553620.6</v>
      </c>
      <c r="V62" s="71">
        <v>554016.4</v>
      </c>
      <c r="W62" s="71">
        <v>549829</v>
      </c>
      <c r="X62" s="71">
        <v>544841.9</v>
      </c>
      <c r="Y62" s="71">
        <v>539160</v>
      </c>
      <c r="Z62" s="71">
        <v>532543.8</v>
      </c>
      <c r="AA62" s="71">
        <v>544662.8</v>
      </c>
      <c r="AB62" s="71">
        <v>556543.1</v>
      </c>
      <c r="AC62" s="71">
        <v>563854.9</v>
      </c>
      <c r="AD62" s="71">
        <v>553396</v>
      </c>
      <c r="AE62" s="71">
        <v>534703.9</v>
      </c>
      <c r="AF62" s="71">
        <v>513768</v>
      </c>
      <c r="AG62" s="71">
        <v>478479.7</v>
      </c>
      <c r="AH62" s="71">
        <v>469120.3</v>
      </c>
      <c r="AI62" s="71">
        <v>457244.3</v>
      </c>
      <c r="AJ62" s="71">
        <v>449075.3</v>
      </c>
      <c r="AK62" s="71">
        <v>450249.3</v>
      </c>
      <c r="AL62" s="71">
        <v>465731.2</v>
      </c>
      <c r="AM62" s="71">
        <v>495719.4</v>
      </c>
      <c r="AN62" s="71">
        <v>514369.7</v>
      </c>
      <c r="AO62" s="71">
        <v>526588.6</v>
      </c>
      <c r="AP62" s="71">
        <v>542384.6</v>
      </c>
      <c r="AQ62" s="71">
        <v>534237.4</v>
      </c>
      <c r="AR62" s="71">
        <v>468929.7</v>
      </c>
      <c r="AS62" s="71">
        <v>454399.3</v>
      </c>
      <c r="AT62" s="71">
        <v>454724.2</v>
      </c>
      <c r="AU62" s="71">
        <v>451287.2</v>
      </c>
      <c r="AV62" s="71">
        <v>447194</v>
      </c>
      <c r="AW62" s="71">
        <v>442530.4</v>
      </c>
      <c r="AX62" s="71">
        <v>437099.9</v>
      </c>
      <c r="AY62" s="71">
        <v>447046.9</v>
      </c>
      <c r="AZ62" s="71">
        <v>518941.9</v>
      </c>
      <c r="BA62" s="71">
        <v>551285.4</v>
      </c>
      <c r="BB62" s="71">
        <v>541059.6</v>
      </c>
      <c r="BC62" s="71">
        <v>522784.3</v>
      </c>
      <c r="BD62" s="71">
        <v>502315</v>
      </c>
      <c r="BE62" s="71">
        <v>8362.392</v>
      </c>
      <c r="BF62" s="71">
        <v>8198.816</v>
      </c>
      <c r="BG62" s="71">
        <v>7991.26</v>
      </c>
      <c r="BH62" s="71">
        <v>7848.492</v>
      </c>
      <c r="BI62" s="71">
        <v>7869.01</v>
      </c>
      <c r="BJ62" s="71">
        <v>8139.587</v>
      </c>
      <c r="BK62" s="71">
        <v>8663.69</v>
      </c>
      <c r="BL62" s="71">
        <v>8989.642</v>
      </c>
      <c r="BM62" s="71">
        <v>9203.19</v>
      </c>
      <c r="BN62" s="71">
        <v>9479.258</v>
      </c>
      <c r="BO62" s="71">
        <v>30448.58</v>
      </c>
      <c r="BP62" s="71">
        <v>96411.42</v>
      </c>
      <c r="BQ62" s="71">
        <v>93423.99</v>
      </c>
      <c r="BR62" s="71">
        <v>93490.79</v>
      </c>
      <c r="BS62" s="71">
        <v>92784.15</v>
      </c>
      <c r="BT62" s="71">
        <v>91942.59</v>
      </c>
      <c r="BU62" s="71">
        <v>90983.75</v>
      </c>
      <c r="BV62" s="71">
        <v>89867.25</v>
      </c>
      <c r="BW62" s="71">
        <v>91912.35</v>
      </c>
      <c r="BX62" s="71">
        <v>29576.82</v>
      </c>
      <c r="BY62" s="71">
        <v>9634.817</v>
      </c>
      <c r="BZ62" s="71">
        <v>9456.102</v>
      </c>
      <c r="CA62" s="71">
        <v>9136.702</v>
      </c>
      <c r="CB62" s="71">
        <v>8778.962</v>
      </c>
      <c r="CC62" s="71">
        <v>9870.245</v>
      </c>
      <c r="CD62" s="71">
        <v>9677.176</v>
      </c>
      <c r="CE62" s="71">
        <v>9432.193</v>
      </c>
      <c r="CF62" s="71">
        <v>9263.682</v>
      </c>
      <c r="CG62" s="71">
        <v>9287.9</v>
      </c>
      <c r="CH62" s="71">
        <v>9607.266</v>
      </c>
      <c r="CI62" s="71">
        <v>10225.87</v>
      </c>
      <c r="CJ62" s="71">
        <v>10610.6</v>
      </c>
      <c r="CK62" s="71">
        <v>10862.65</v>
      </c>
      <c r="CL62" s="71">
        <v>11188.5</v>
      </c>
      <c r="CM62" s="71">
        <v>35356.88</v>
      </c>
      <c r="CN62" s="71">
        <v>99962.44</v>
      </c>
      <c r="CO62" s="71">
        <v>96864.97</v>
      </c>
      <c r="CP62" s="71">
        <v>96934.23</v>
      </c>
      <c r="CQ62" s="71">
        <v>96201.56</v>
      </c>
      <c r="CR62" s="71">
        <v>95329</v>
      </c>
      <c r="CS62" s="71">
        <v>94334.85</v>
      </c>
      <c r="CT62" s="71">
        <v>93177.23</v>
      </c>
      <c r="CU62" s="71">
        <v>95297.65</v>
      </c>
      <c r="CV62" s="71">
        <v>34344.59</v>
      </c>
      <c r="CW62" s="71">
        <v>11372.11</v>
      </c>
      <c r="CX62" s="71">
        <v>11161.17</v>
      </c>
      <c r="CY62" s="71">
        <v>10784.17</v>
      </c>
      <c r="CZ62" s="71">
        <v>10361.93</v>
      </c>
      <c r="DA62" s="71">
        <v>10909.55</v>
      </c>
      <c r="DB62" s="71">
        <v>10696.15</v>
      </c>
      <c r="DC62" s="71">
        <v>10425.37</v>
      </c>
      <c r="DD62" s="71">
        <v>10239.12</v>
      </c>
      <c r="DE62" s="71">
        <v>10265.89</v>
      </c>
      <c r="DF62" s="71">
        <v>10618.88</v>
      </c>
      <c r="DG62" s="71">
        <v>11302.63</v>
      </c>
      <c r="DH62" s="71">
        <v>11727.86</v>
      </c>
      <c r="DI62" s="71">
        <v>12006.46</v>
      </c>
      <c r="DJ62" s="71">
        <v>12366.61</v>
      </c>
      <c r="DK62" s="71">
        <v>38709.44</v>
      </c>
      <c r="DL62" s="71">
        <v>102394.1</v>
      </c>
      <c r="DM62" s="71">
        <v>99221.32</v>
      </c>
      <c r="DN62" s="71">
        <v>99292.26</v>
      </c>
      <c r="DO62" s="71">
        <v>98541.77</v>
      </c>
      <c r="DP62" s="71">
        <v>97647.98</v>
      </c>
      <c r="DQ62" s="71">
        <v>96629.65</v>
      </c>
      <c r="DR62" s="71">
        <v>95443.87</v>
      </c>
      <c r="DS62" s="71">
        <v>97615.88</v>
      </c>
      <c r="DT62" s="71">
        <v>37601.16</v>
      </c>
      <c r="DU62" s="71">
        <v>12569.55</v>
      </c>
      <c r="DV62" s="71">
        <v>12336.4</v>
      </c>
      <c r="DW62" s="71">
        <v>11919.72</v>
      </c>
      <c r="DX62" s="71">
        <v>11453.01</v>
      </c>
      <c r="DY62" s="71">
        <v>11944.77</v>
      </c>
      <c r="DZ62" s="71">
        <v>11711.12</v>
      </c>
      <c r="EA62" s="71">
        <v>11414.65</v>
      </c>
      <c r="EB62" s="71">
        <v>11210.72</v>
      </c>
      <c r="EC62" s="71">
        <v>11240.03</v>
      </c>
      <c r="ED62" s="71">
        <v>11626.52</v>
      </c>
      <c r="EE62" s="71">
        <v>12375.15</v>
      </c>
      <c r="EF62" s="71">
        <v>12840.73</v>
      </c>
      <c r="EG62" s="71">
        <v>13145.76</v>
      </c>
      <c r="EH62" s="71">
        <v>13540.09</v>
      </c>
      <c r="EI62" s="71">
        <v>42024.35</v>
      </c>
      <c r="EJ62" s="71">
        <v>104803.5</v>
      </c>
      <c r="EK62" s="71">
        <v>101556</v>
      </c>
      <c r="EL62" s="71">
        <v>101628.6</v>
      </c>
      <c r="EM62" s="71">
        <v>100860.5</v>
      </c>
      <c r="EN62" s="71">
        <v>99945.69</v>
      </c>
      <c r="EO62" s="71">
        <v>98903.39</v>
      </c>
      <c r="EP62" s="71">
        <v>97689.7</v>
      </c>
      <c r="EQ62" s="71">
        <v>99912.82</v>
      </c>
      <c r="ER62" s="71">
        <v>40821.16</v>
      </c>
      <c r="ES62" s="71">
        <v>13762.29</v>
      </c>
      <c r="ET62" s="71">
        <v>13507.02</v>
      </c>
      <c r="EU62" s="71">
        <v>13050.79</v>
      </c>
      <c r="EV62" s="71">
        <v>12539.8</v>
      </c>
      <c r="EW62" s="71">
        <v>13432.3</v>
      </c>
      <c r="EX62" s="71">
        <v>13169.55</v>
      </c>
      <c r="EY62" s="71">
        <v>12836.16</v>
      </c>
      <c r="EZ62" s="71">
        <v>12606.84</v>
      </c>
      <c r="FA62" s="71">
        <v>12639.79</v>
      </c>
      <c r="FB62" s="71">
        <v>13074.42</v>
      </c>
      <c r="FC62" s="71">
        <v>13916.27</v>
      </c>
      <c r="FD62" s="71">
        <v>14439.84</v>
      </c>
      <c r="FE62" s="71">
        <v>14782.86</v>
      </c>
      <c r="FF62" s="71">
        <v>15226.3</v>
      </c>
      <c r="FG62" s="71">
        <v>46745.41</v>
      </c>
      <c r="FH62" s="71">
        <v>108243.5</v>
      </c>
      <c r="FI62" s="71">
        <v>104889.4</v>
      </c>
      <c r="FJ62" s="71">
        <v>104964.4</v>
      </c>
      <c r="FK62" s="71">
        <v>104171.1</v>
      </c>
      <c r="FL62" s="71">
        <v>103226.2</v>
      </c>
      <c r="FM62" s="71">
        <v>102149.7</v>
      </c>
      <c r="FN62" s="71">
        <v>100896.2</v>
      </c>
      <c r="FO62" s="71">
        <v>103192.3</v>
      </c>
      <c r="FP62" s="71">
        <v>45407.06</v>
      </c>
      <c r="FQ62" s="71">
        <v>15476.17</v>
      </c>
      <c r="FR62" s="71">
        <v>15189.1</v>
      </c>
      <c r="FS62" s="71">
        <v>14676.06</v>
      </c>
      <c r="FT62" s="71">
        <v>14101.43</v>
      </c>
      <c r="FU62" s="71">
        <v>70.91555</v>
      </c>
      <c r="FV62" s="71">
        <v>69.43614</v>
      </c>
      <c r="FW62" s="71">
        <v>68.29412</v>
      </c>
      <c r="FX62" s="71">
        <v>68.17155</v>
      </c>
      <c r="FY62" s="71">
        <v>67.08781</v>
      </c>
      <c r="FZ62" s="71">
        <v>66.83297</v>
      </c>
      <c r="GA62" s="71">
        <v>66.64925</v>
      </c>
      <c r="GB62" s="71">
        <v>68.8047</v>
      </c>
      <c r="GC62" s="71">
        <v>75.03524</v>
      </c>
      <c r="GD62" s="71">
        <v>82.58829</v>
      </c>
      <c r="GE62" s="71">
        <v>89.17796</v>
      </c>
      <c r="GF62" s="71">
        <v>93.99844</v>
      </c>
      <c r="GG62" s="71">
        <v>96.48815</v>
      </c>
      <c r="GH62" s="71">
        <v>97.37757</v>
      </c>
      <c r="GI62" s="71">
        <v>98.04545</v>
      </c>
      <c r="GJ62" s="71">
        <v>97.64486</v>
      </c>
      <c r="GK62" s="71">
        <v>96.06582</v>
      </c>
      <c r="GL62" s="71">
        <v>92.66376</v>
      </c>
      <c r="GM62" s="71">
        <v>88.02145</v>
      </c>
      <c r="GN62" s="71">
        <v>84.5426</v>
      </c>
      <c r="GO62" s="71">
        <v>82.01142</v>
      </c>
      <c r="GP62" s="71">
        <v>79.90401</v>
      </c>
      <c r="GQ62" s="71">
        <v>77.87717</v>
      </c>
      <c r="GR62" s="71">
        <v>76.10142</v>
      </c>
    </row>
    <row r="63" spans="1:200" ht="12.75">
      <c r="A63" s="69" t="s">
        <v>243</v>
      </c>
      <c r="B63" s="69" t="s">
        <v>35</v>
      </c>
      <c r="C63" s="69">
        <v>2010</v>
      </c>
      <c r="D63" s="69" t="s">
        <v>6</v>
      </c>
      <c r="E63" s="69" t="s">
        <v>229</v>
      </c>
      <c r="F63" s="71">
        <v>2079</v>
      </c>
      <c r="G63" s="71">
        <v>2079</v>
      </c>
      <c r="H63" s="71">
        <v>2079</v>
      </c>
      <c r="I63" s="71">
        <v>491404.3</v>
      </c>
      <c r="J63" s="71">
        <v>481623.8</v>
      </c>
      <c r="K63" s="71">
        <v>471024.2</v>
      </c>
      <c r="L63" s="71">
        <v>457859.6</v>
      </c>
      <c r="M63" s="71">
        <v>458884.8</v>
      </c>
      <c r="N63" s="71">
        <v>470422</v>
      </c>
      <c r="O63" s="71">
        <v>500492.2</v>
      </c>
      <c r="P63" s="71">
        <v>515639.5</v>
      </c>
      <c r="Q63" s="71">
        <v>527276.1</v>
      </c>
      <c r="R63" s="71">
        <v>541057.1</v>
      </c>
      <c r="S63" s="71">
        <v>557272.8</v>
      </c>
      <c r="T63" s="71">
        <v>556723.1</v>
      </c>
      <c r="U63" s="71">
        <v>543704.6</v>
      </c>
      <c r="V63" s="71">
        <v>546602.6</v>
      </c>
      <c r="W63" s="71">
        <v>543368.6</v>
      </c>
      <c r="X63" s="71">
        <v>540419.3</v>
      </c>
      <c r="Y63" s="71">
        <v>536706.9</v>
      </c>
      <c r="Z63" s="71">
        <v>534179.9</v>
      </c>
      <c r="AA63" s="71">
        <v>542013.5</v>
      </c>
      <c r="AB63" s="71">
        <v>545129.9</v>
      </c>
      <c r="AC63" s="71">
        <v>548657.6</v>
      </c>
      <c r="AD63" s="71">
        <v>536672.9</v>
      </c>
      <c r="AE63" s="71">
        <v>517794.3</v>
      </c>
      <c r="AF63" s="71">
        <v>496945.9</v>
      </c>
      <c r="AG63" s="71">
        <v>480449.8</v>
      </c>
      <c r="AH63" s="71">
        <v>470887.4</v>
      </c>
      <c r="AI63" s="71">
        <v>460524</v>
      </c>
      <c r="AJ63" s="71">
        <v>447652.9</v>
      </c>
      <c r="AK63" s="71">
        <v>448655.3</v>
      </c>
      <c r="AL63" s="71">
        <v>459935.3</v>
      </c>
      <c r="AM63" s="71">
        <v>489335.1</v>
      </c>
      <c r="AN63" s="71">
        <v>504144.7</v>
      </c>
      <c r="AO63" s="71">
        <v>515522</v>
      </c>
      <c r="AP63" s="71">
        <v>528995.8</v>
      </c>
      <c r="AQ63" s="71">
        <v>519622.3</v>
      </c>
      <c r="AR63" s="71">
        <v>456945.7</v>
      </c>
      <c r="AS63" s="71">
        <v>446260.4</v>
      </c>
      <c r="AT63" s="71">
        <v>448639.1</v>
      </c>
      <c r="AU63" s="71">
        <v>445984.7</v>
      </c>
      <c r="AV63" s="71">
        <v>443563.9</v>
      </c>
      <c r="AW63" s="71">
        <v>440516.9</v>
      </c>
      <c r="AX63" s="71">
        <v>438442.8</v>
      </c>
      <c r="AY63" s="71">
        <v>444872.4</v>
      </c>
      <c r="AZ63" s="71">
        <v>508299.8</v>
      </c>
      <c r="BA63" s="71">
        <v>536426.8</v>
      </c>
      <c r="BB63" s="71">
        <v>524709.4</v>
      </c>
      <c r="BC63" s="71">
        <v>506251.5</v>
      </c>
      <c r="BD63" s="71">
        <v>485867.9</v>
      </c>
      <c r="BE63" s="71">
        <v>8396.823</v>
      </c>
      <c r="BF63" s="71">
        <v>8229.7</v>
      </c>
      <c r="BG63" s="71">
        <v>8048.581</v>
      </c>
      <c r="BH63" s="71">
        <v>7823.632</v>
      </c>
      <c r="BI63" s="71">
        <v>7841.15</v>
      </c>
      <c r="BJ63" s="71">
        <v>8038.291</v>
      </c>
      <c r="BK63" s="71">
        <v>8552.111</v>
      </c>
      <c r="BL63" s="71">
        <v>8810.939</v>
      </c>
      <c r="BM63" s="71">
        <v>9009.779</v>
      </c>
      <c r="BN63" s="71">
        <v>9245.262</v>
      </c>
      <c r="BO63" s="71">
        <v>29615.61</v>
      </c>
      <c r="BP63" s="71">
        <v>93947.53</v>
      </c>
      <c r="BQ63" s="71">
        <v>91750.65</v>
      </c>
      <c r="BR63" s="71">
        <v>92239.7</v>
      </c>
      <c r="BS63" s="71">
        <v>91693.96</v>
      </c>
      <c r="BT63" s="71">
        <v>91196.25</v>
      </c>
      <c r="BU63" s="71">
        <v>90569.77</v>
      </c>
      <c r="BV63" s="71">
        <v>90143.34</v>
      </c>
      <c r="BW63" s="71">
        <v>91465.28</v>
      </c>
      <c r="BX63" s="71">
        <v>28970.28</v>
      </c>
      <c r="BY63" s="71">
        <v>9375.133</v>
      </c>
      <c r="BZ63" s="71">
        <v>9170.348</v>
      </c>
      <c r="CA63" s="71">
        <v>8847.76</v>
      </c>
      <c r="CB63" s="71">
        <v>8491.516</v>
      </c>
      <c r="CC63" s="71">
        <v>9910.885</v>
      </c>
      <c r="CD63" s="71">
        <v>9713.628</v>
      </c>
      <c r="CE63" s="71">
        <v>9499.85</v>
      </c>
      <c r="CF63" s="71">
        <v>9234.34</v>
      </c>
      <c r="CG63" s="71">
        <v>9255.017</v>
      </c>
      <c r="CH63" s="71">
        <v>9487.705</v>
      </c>
      <c r="CI63" s="71">
        <v>10094.17</v>
      </c>
      <c r="CJ63" s="71">
        <v>10399.67</v>
      </c>
      <c r="CK63" s="71">
        <v>10634.37</v>
      </c>
      <c r="CL63" s="71">
        <v>10912.31</v>
      </c>
      <c r="CM63" s="71">
        <v>34389.62</v>
      </c>
      <c r="CN63" s="71">
        <v>97407.79</v>
      </c>
      <c r="CO63" s="71">
        <v>95129.99</v>
      </c>
      <c r="CP63" s="71">
        <v>95637.05</v>
      </c>
      <c r="CQ63" s="71">
        <v>95071.22</v>
      </c>
      <c r="CR63" s="71">
        <v>94555.18</v>
      </c>
      <c r="CS63" s="71">
        <v>93905.63</v>
      </c>
      <c r="CT63" s="71">
        <v>93463.48</v>
      </c>
      <c r="CU63" s="71">
        <v>94834.11</v>
      </c>
      <c r="CV63" s="71">
        <v>33640.27</v>
      </c>
      <c r="CW63" s="71">
        <v>11065.6</v>
      </c>
      <c r="CX63" s="71">
        <v>10823.89</v>
      </c>
      <c r="CY63" s="71">
        <v>10443.13</v>
      </c>
      <c r="CZ63" s="71">
        <v>10022.65</v>
      </c>
      <c r="DA63" s="71">
        <v>10954.47</v>
      </c>
      <c r="DB63" s="71">
        <v>10736.44</v>
      </c>
      <c r="DC63" s="71">
        <v>10500.16</v>
      </c>
      <c r="DD63" s="71">
        <v>10206.69</v>
      </c>
      <c r="DE63" s="71">
        <v>10229.54</v>
      </c>
      <c r="DF63" s="71">
        <v>10486.73</v>
      </c>
      <c r="DG63" s="71">
        <v>11157.06</v>
      </c>
      <c r="DH63" s="71">
        <v>11494.73</v>
      </c>
      <c r="DI63" s="71">
        <v>11754.13</v>
      </c>
      <c r="DJ63" s="71">
        <v>12061.34</v>
      </c>
      <c r="DK63" s="71">
        <v>37650.46</v>
      </c>
      <c r="DL63" s="71">
        <v>99777.34</v>
      </c>
      <c r="DM63" s="71">
        <v>97444.14</v>
      </c>
      <c r="DN63" s="71">
        <v>97963.52</v>
      </c>
      <c r="DO63" s="71">
        <v>97383.93</v>
      </c>
      <c r="DP63" s="71">
        <v>96855.34</v>
      </c>
      <c r="DQ63" s="71">
        <v>96189.98</v>
      </c>
      <c r="DR63" s="71">
        <v>95737.09</v>
      </c>
      <c r="DS63" s="71">
        <v>97141.05</v>
      </c>
      <c r="DT63" s="71">
        <v>36830.06</v>
      </c>
      <c r="DU63" s="71">
        <v>12230.77</v>
      </c>
      <c r="DV63" s="71">
        <v>11963.61</v>
      </c>
      <c r="DW63" s="71">
        <v>11542.76</v>
      </c>
      <c r="DX63" s="71">
        <v>11078.01</v>
      </c>
      <c r="DY63" s="71">
        <v>11993.95</v>
      </c>
      <c r="DZ63" s="71">
        <v>11755.24</v>
      </c>
      <c r="EA63" s="71">
        <v>11496.53</v>
      </c>
      <c r="EB63" s="71">
        <v>11175.21</v>
      </c>
      <c r="EC63" s="71">
        <v>11200.23</v>
      </c>
      <c r="ED63" s="71">
        <v>11481.83</v>
      </c>
      <c r="EE63" s="71">
        <v>12215.77</v>
      </c>
      <c r="EF63" s="71">
        <v>12585.47</v>
      </c>
      <c r="EG63" s="71">
        <v>12869.5</v>
      </c>
      <c r="EH63" s="71">
        <v>13205.86</v>
      </c>
      <c r="EI63" s="71">
        <v>40874.7</v>
      </c>
      <c r="EJ63" s="71">
        <v>102125.1</v>
      </c>
      <c r="EK63" s="71">
        <v>99737.04</v>
      </c>
      <c r="EL63" s="71">
        <v>100268.7</v>
      </c>
      <c r="EM63" s="71">
        <v>99675.41</v>
      </c>
      <c r="EN63" s="71">
        <v>99134.39</v>
      </c>
      <c r="EO63" s="71">
        <v>98453.38</v>
      </c>
      <c r="EP63" s="71">
        <v>97989.83</v>
      </c>
      <c r="EQ63" s="71">
        <v>99426.83</v>
      </c>
      <c r="ER63" s="71">
        <v>39984.04</v>
      </c>
      <c r="ES63" s="71">
        <v>13391.36</v>
      </c>
      <c r="ET63" s="71">
        <v>13098.85</v>
      </c>
      <c r="EU63" s="71">
        <v>12638.07</v>
      </c>
      <c r="EV63" s="71">
        <v>12129.21</v>
      </c>
      <c r="EW63" s="71">
        <v>13487.61</v>
      </c>
      <c r="EX63" s="71">
        <v>13219.16</v>
      </c>
      <c r="EY63" s="71">
        <v>12928.24</v>
      </c>
      <c r="EZ63" s="71">
        <v>12566.91</v>
      </c>
      <c r="FA63" s="71">
        <v>12595.04</v>
      </c>
      <c r="FB63" s="71">
        <v>12911.71</v>
      </c>
      <c r="FC63" s="71">
        <v>13737.04</v>
      </c>
      <c r="FD63" s="71">
        <v>14152.79</v>
      </c>
      <c r="FE63" s="71">
        <v>14472.18</v>
      </c>
      <c r="FF63" s="71">
        <v>14850.43</v>
      </c>
      <c r="FG63" s="71">
        <v>45466.6</v>
      </c>
      <c r="FH63" s="71">
        <v>105477.2</v>
      </c>
      <c r="FI63" s="71">
        <v>103010.7</v>
      </c>
      <c r="FJ63" s="71">
        <v>103559.8</v>
      </c>
      <c r="FK63" s="71">
        <v>102947.1</v>
      </c>
      <c r="FL63" s="71">
        <v>102388.3</v>
      </c>
      <c r="FM63" s="71">
        <v>101684.9</v>
      </c>
      <c r="FN63" s="71">
        <v>101206.2</v>
      </c>
      <c r="FO63" s="71">
        <v>102690.3</v>
      </c>
      <c r="FP63" s="71">
        <v>44475.89</v>
      </c>
      <c r="FQ63" s="71">
        <v>15059.04</v>
      </c>
      <c r="FR63" s="71">
        <v>14730.1</v>
      </c>
      <c r="FS63" s="71">
        <v>14211.94</v>
      </c>
      <c r="FT63" s="71">
        <v>13639.71</v>
      </c>
      <c r="FU63" s="71">
        <v>68.74173</v>
      </c>
      <c r="FV63" s="71">
        <v>67.60062</v>
      </c>
      <c r="FW63" s="71">
        <v>66.87981</v>
      </c>
      <c r="FX63" s="71">
        <v>65.26718</v>
      </c>
      <c r="FY63" s="71">
        <v>64.23813</v>
      </c>
      <c r="FZ63" s="71">
        <v>62.09081</v>
      </c>
      <c r="GA63" s="71">
        <v>63.34625</v>
      </c>
      <c r="GB63" s="71">
        <v>64.33422</v>
      </c>
      <c r="GC63" s="71">
        <v>68.94357</v>
      </c>
      <c r="GD63" s="71">
        <v>73.62411</v>
      </c>
      <c r="GE63" s="71">
        <v>78.94986</v>
      </c>
      <c r="GF63" s="71">
        <v>82.88717</v>
      </c>
      <c r="GG63" s="71">
        <v>85.10608</v>
      </c>
      <c r="GH63" s="71">
        <v>86.6581</v>
      </c>
      <c r="GI63" s="71">
        <v>87.7459</v>
      </c>
      <c r="GJ63" s="71">
        <v>88.17533</v>
      </c>
      <c r="GK63" s="71">
        <v>87.87463</v>
      </c>
      <c r="GL63" s="71">
        <v>86.41506</v>
      </c>
      <c r="GM63" s="71">
        <v>82.46697</v>
      </c>
      <c r="GN63" s="71">
        <v>77.7421</v>
      </c>
      <c r="GO63" s="71">
        <v>74.30553</v>
      </c>
      <c r="GP63" s="71">
        <v>70.92776</v>
      </c>
      <c r="GQ63" s="71">
        <v>68.50833</v>
      </c>
      <c r="GR63" s="71">
        <v>66.66862</v>
      </c>
    </row>
    <row r="64" spans="1:200" ht="12.75">
      <c r="A64" s="69" t="s">
        <v>243</v>
      </c>
      <c r="B64" s="69" t="s">
        <v>8</v>
      </c>
      <c r="C64" s="69">
        <v>2010</v>
      </c>
      <c r="D64" s="69" t="s">
        <v>6</v>
      </c>
      <c r="E64" s="69" t="s">
        <v>229</v>
      </c>
      <c r="F64" s="71">
        <v>2027</v>
      </c>
      <c r="G64" s="71">
        <v>2027</v>
      </c>
      <c r="H64" s="71">
        <v>2027</v>
      </c>
      <c r="I64" s="71">
        <v>481649.1</v>
      </c>
      <c r="J64" s="71">
        <v>469970.4</v>
      </c>
      <c r="K64" s="71">
        <v>457188.7</v>
      </c>
      <c r="L64" s="71">
        <v>447537</v>
      </c>
      <c r="M64" s="71">
        <v>448360.9</v>
      </c>
      <c r="N64" s="71">
        <v>462995.1</v>
      </c>
      <c r="O64" s="71">
        <v>494680.7</v>
      </c>
      <c r="P64" s="71">
        <v>514879.6</v>
      </c>
      <c r="Q64" s="71">
        <v>526426.6</v>
      </c>
      <c r="R64" s="71">
        <v>539152.9</v>
      </c>
      <c r="S64" s="71">
        <v>551371.1</v>
      </c>
      <c r="T64" s="71">
        <v>548381.7</v>
      </c>
      <c r="U64" s="71">
        <v>533632.1</v>
      </c>
      <c r="V64" s="71">
        <v>536143.9</v>
      </c>
      <c r="W64" s="71">
        <v>533270.3</v>
      </c>
      <c r="X64" s="71">
        <v>529840.5</v>
      </c>
      <c r="Y64" s="71">
        <v>525531.6</v>
      </c>
      <c r="Z64" s="71">
        <v>522781.8</v>
      </c>
      <c r="AA64" s="71">
        <v>539355.3</v>
      </c>
      <c r="AB64" s="71">
        <v>550049.8</v>
      </c>
      <c r="AC64" s="71">
        <v>552002.9</v>
      </c>
      <c r="AD64" s="71">
        <v>540641.8</v>
      </c>
      <c r="AE64" s="71">
        <v>522415.4</v>
      </c>
      <c r="AF64" s="71">
        <v>500902.4</v>
      </c>
      <c r="AG64" s="71">
        <v>470912.1</v>
      </c>
      <c r="AH64" s="71">
        <v>459493.8</v>
      </c>
      <c r="AI64" s="71">
        <v>446997</v>
      </c>
      <c r="AJ64" s="71">
        <v>437560.4</v>
      </c>
      <c r="AK64" s="71">
        <v>438366</v>
      </c>
      <c r="AL64" s="71">
        <v>452674</v>
      </c>
      <c r="AM64" s="71">
        <v>483653.2</v>
      </c>
      <c r="AN64" s="71">
        <v>503401.8</v>
      </c>
      <c r="AO64" s="71">
        <v>514691.4</v>
      </c>
      <c r="AP64" s="71">
        <v>527133.9</v>
      </c>
      <c r="AQ64" s="71">
        <v>514119.4</v>
      </c>
      <c r="AR64" s="71">
        <v>450099.3</v>
      </c>
      <c r="AS64" s="71">
        <v>437993.2</v>
      </c>
      <c r="AT64" s="71">
        <v>440054.8</v>
      </c>
      <c r="AU64" s="71">
        <v>437696.2</v>
      </c>
      <c r="AV64" s="71">
        <v>434881.1</v>
      </c>
      <c r="AW64" s="71">
        <v>431344.4</v>
      </c>
      <c r="AX64" s="71">
        <v>429087.5</v>
      </c>
      <c r="AY64" s="71">
        <v>442690.7</v>
      </c>
      <c r="AZ64" s="71">
        <v>512887.3</v>
      </c>
      <c r="BA64" s="71">
        <v>539697.6</v>
      </c>
      <c r="BB64" s="71">
        <v>528589.7</v>
      </c>
      <c r="BC64" s="71">
        <v>510769.6</v>
      </c>
      <c r="BD64" s="71">
        <v>489736.2</v>
      </c>
      <c r="BE64" s="71">
        <v>8230.133</v>
      </c>
      <c r="BF64" s="71">
        <v>8030.575</v>
      </c>
      <c r="BG64" s="71">
        <v>7812.167</v>
      </c>
      <c r="BH64" s="71">
        <v>7647.245</v>
      </c>
      <c r="BI64" s="71">
        <v>7661.324</v>
      </c>
      <c r="BJ64" s="71">
        <v>7911.385</v>
      </c>
      <c r="BK64" s="71">
        <v>8452.809</v>
      </c>
      <c r="BL64" s="71">
        <v>8797.955</v>
      </c>
      <c r="BM64" s="71">
        <v>8995.264</v>
      </c>
      <c r="BN64" s="71">
        <v>9212.723</v>
      </c>
      <c r="BO64" s="71">
        <v>29301.97</v>
      </c>
      <c r="BP64" s="71">
        <v>92539.92</v>
      </c>
      <c r="BQ64" s="71">
        <v>90050.91</v>
      </c>
      <c r="BR64" s="71">
        <v>90474.77</v>
      </c>
      <c r="BS64" s="71">
        <v>89989.85</v>
      </c>
      <c r="BT64" s="71">
        <v>89411.08</v>
      </c>
      <c r="BU64" s="71">
        <v>88683.93</v>
      </c>
      <c r="BV64" s="71">
        <v>88219.91</v>
      </c>
      <c r="BW64" s="71">
        <v>91016.71</v>
      </c>
      <c r="BX64" s="71">
        <v>29231.74</v>
      </c>
      <c r="BY64" s="71">
        <v>9432.296</v>
      </c>
      <c r="BZ64" s="71">
        <v>9238.163</v>
      </c>
      <c r="CA64" s="71">
        <v>8926.723</v>
      </c>
      <c r="CB64" s="71">
        <v>8559.122</v>
      </c>
      <c r="CC64" s="71">
        <v>9714.139</v>
      </c>
      <c r="CD64" s="71">
        <v>9478.598</v>
      </c>
      <c r="CE64" s="71">
        <v>9220.808</v>
      </c>
      <c r="CF64" s="71">
        <v>9026.147</v>
      </c>
      <c r="CG64" s="71">
        <v>9042.766</v>
      </c>
      <c r="CH64" s="71">
        <v>9337.915</v>
      </c>
      <c r="CI64" s="71">
        <v>9976.966</v>
      </c>
      <c r="CJ64" s="71">
        <v>10384.35</v>
      </c>
      <c r="CK64" s="71">
        <v>10617.23</v>
      </c>
      <c r="CL64" s="71">
        <v>10873.9</v>
      </c>
      <c r="CM64" s="71">
        <v>34025.43</v>
      </c>
      <c r="CN64" s="71">
        <v>95948.34</v>
      </c>
      <c r="CO64" s="71">
        <v>93367.66</v>
      </c>
      <c r="CP64" s="71">
        <v>93807.13</v>
      </c>
      <c r="CQ64" s="71">
        <v>93304.34</v>
      </c>
      <c r="CR64" s="71">
        <v>92704.26</v>
      </c>
      <c r="CS64" s="71">
        <v>91950.33</v>
      </c>
      <c r="CT64" s="71">
        <v>91469.21</v>
      </c>
      <c r="CU64" s="71">
        <v>94369.02</v>
      </c>
      <c r="CV64" s="71">
        <v>33943.88</v>
      </c>
      <c r="CW64" s="71">
        <v>11133.07</v>
      </c>
      <c r="CX64" s="71">
        <v>10903.93</v>
      </c>
      <c r="CY64" s="71">
        <v>10536.33</v>
      </c>
      <c r="CZ64" s="71">
        <v>10102.45</v>
      </c>
      <c r="DA64" s="71">
        <v>10737.01</v>
      </c>
      <c r="DB64" s="71">
        <v>10476.67</v>
      </c>
      <c r="DC64" s="71">
        <v>10191.73</v>
      </c>
      <c r="DD64" s="71">
        <v>9976.574</v>
      </c>
      <c r="DE64" s="71">
        <v>9994.941</v>
      </c>
      <c r="DF64" s="71">
        <v>10321.17</v>
      </c>
      <c r="DG64" s="71">
        <v>11027.51</v>
      </c>
      <c r="DH64" s="71">
        <v>11477.79</v>
      </c>
      <c r="DI64" s="71">
        <v>11735.2</v>
      </c>
      <c r="DJ64" s="71">
        <v>12018.89</v>
      </c>
      <c r="DK64" s="71">
        <v>37251.74</v>
      </c>
      <c r="DL64" s="71">
        <v>98282.38</v>
      </c>
      <c r="DM64" s="71">
        <v>95638.92</v>
      </c>
      <c r="DN64" s="71">
        <v>96089.09</v>
      </c>
      <c r="DO64" s="71">
        <v>95574.07</v>
      </c>
      <c r="DP64" s="71">
        <v>94959.39</v>
      </c>
      <c r="DQ64" s="71">
        <v>94187.13</v>
      </c>
      <c r="DR64" s="71">
        <v>93694.3</v>
      </c>
      <c r="DS64" s="71">
        <v>96664.66</v>
      </c>
      <c r="DT64" s="71">
        <v>37162.46</v>
      </c>
      <c r="DU64" s="71">
        <v>12305.35</v>
      </c>
      <c r="DV64" s="71">
        <v>12052.08</v>
      </c>
      <c r="DW64" s="71">
        <v>11645.78</v>
      </c>
      <c r="DX64" s="71">
        <v>11166.21</v>
      </c>
      <c r="DY64" s="71">
        <v>11755.85</v>
      </c>
      <c r="DZ64" s="71">
        <v>11470.81</v>
      </c>
      <c r="EA64" s="71">
        <v>11158.84</v>
      </c>
      <c r="EB64" s="71">
        <v>10923.26</v>
      </c>
      <c r="EC64" s="71">
        <v>10943.37</v>
      </c>
      <c r="ED64" s="71">
        <v>11300.56</v>
      </c>
      <c r="EE64" s="71">
        <v>12073.92</v>
      </c>
      <c r="EF64" s="71">
        <v>12566.93</v>
      </c>
      <c r="EG64" s="71">
        <v>12848.76</v>
      </c>
      <c r="EH64" s="71">
        <v>13159.38</v>
      </c>
      <c r="EI64" s="71">
        <v>40441.82</v>
      </c>
      <c r="EJ64" s="71">
        <v>100595</v>
      </c>
      <c r="EK64" s="71">
        <v>97889.36</v>
      </c>
      <c r="EL64" s="71">
        <v>98350.11</v>
      </c>
      <c r="EM64" s="71">
        <v>97822.98</v>
      </c>
      <c r="EN64" s="71">
        <v>97193.83</v>
      </c>
      <c r="EO64" s="71">
        <v>96403.39</v>
      </c>
      <c r="EP64" s="71">
        <v>95898.98</v>
      </c>
      <c r="EQ64" s="71">
        <v>98939.22</v>
      </c>
      <c r="ER64" s="71">
        <v>40344.89</v>
      </c>
      <c r="ES64" s="71">
        <v>13473.01</v>
      </c>
      <c r="ET64" s="71">
        <v>13195.72</v>
      </c>
      <c r="EU64" s="71">
        <v>12750.86</v>
      </c>
      <c r="EV64" s="71">
        <v>12225.78</v>
      </c>
      <c r="EW64" s="71">
        <v>13219.86</v>
      </c>
      <c r="EX64" s="71">
        <v>12899.31</v>
      </c>
      <c r="EY64" s="71">
        <v>12548.49</v>
      </c>
      <c r="EZ64" s="71">
        <v>12283.58</v>
      </c>
      <c r="FA64" s="71">
        <v>12306.19</v>
      </c>
      <c r="FB64" s="71">
        <v>12707.86</v>
      </c>
      <c r="FC64" s="71">
        <v>13577.54</v>
      </c>
      <c r="FD64" s="71">
        <v>14131.94</v>
      </c>
      <c r="FE64" s="71">
        <v>14448.87</v>
      </c>
      <c r="FF64" s="71">
        <v>14798.17</v>
      </c>
      <c r="FG64" s="71">
        <v>44985.1</v>
      </c>
      <c r="FH64" s="71">
        <v>103896.9</v>
      </c>
      <c r="FI64" s="71">
        <v>101102.4</v>
      </c>
      <c r="FJ64" s="71">
        <v>101578.3</v>
      </c>
      <c r="FK64" s="71">
        <v>101033.8</v>
      </c>
      <c r="FL64" s="71">
        <v>100384</v>
      </c>
      <c r="FM64" s="71">
        <v>99567.67</v>
      </c>
      <c r="FN64" s="71">
        <v>99046.69</v>
      </c>
      <c r="FO64" s="71">
        <v>102186.7</v>
      </c>
      <c r="FP64" s="71">
        <v>44877.29</v>
      </c>
      <c r="FQ64" s="71">
        <v>15150.86</v>
      </c>
      <c r="FR64" s="71">
        <v>14839.03</v>
      </c>
      <c r="FS64" s="71">
        <v>14338.77</v>
      </c>
      <c r="FT64" s="71">
        <v>13748.3</v>
      </c>
      <c r="FU64" s="71">
        <v>71.74706</v>
      </c>
      <c r="FV64" s="71">
        <v>70.13574</v>
      </c>
      <c r="FW64" s="71">
        <v>68.65192</v>
      </c>
      <c r="FX64" s="71">
        <v>68.00919</v>
      </c>
      <c r="FY64" s="71">
        <v>66.81582</v>
      </c>
      <c r="FZ64" s="71">
        <v>66.07697</v>
      </c>
      <c r="GA64" s="71">
        <v>66.44187</v>
      </c>
      <c r="GB64" s="71">
        <v>69.91808</v>
      </c>
      <c r="GC64" s="71">
        <v>75.85265</v>
      </c>
      <c r="GD64" s="71">
        <v>81.69485</v>
      </c>
      <c r="GE64" s="71">
        <v>86.75405</v>
      </c>
      <c r="GF64" s="71">
        <v>90.76615</v>
      </c>
      <c r="GG64" s="71">
        <v>93.54372</v>
      </c>
      <c r="GH64" s="71">
        <v>95.31586</v>
      </c>
      <c r="GI64" s="71">
        <v>96.30679</v>
      </c>
      <c r="GJ64" s="71">
        <v>96.38192</v>
      </c>
      <c r="GK64" s="71">
        <v>95.40151</v>
      </c>
      <c r="GL64" s="71">
        <v>93.34763</v>
      </c>
      <c r="GM64" s="71">
        <v>90.19823</v>
      </c>
      <c r="GN64" s="71">
        <v>86.20776</v>
      </c>
      <c r="GO64" s="71">
        <v>82.06964</v>
      </c>
      <c r="GP64" s="71">
        <v>79.12606</v>
      </c>
      <c r="GQ64" s="71">
        <v>76.67963</v>
      </c>
      <c r="GR64" s="71">
        <v>74.54234</v>
      </c>
    </row>
    <row r="65" spans="1:200" ht="12.75">
      <c r="A65" s="69" t="s">
        <v>243</v>
      </c>
      <c r="B65" s="69" t="s">
        <v>30</v>
      </c>
      <c r="C65" s="69">
        <v>2010</v>
      </c>
      <c r="D65" s="69" t="s">
        <v>7</v>
      </c>
      <c r="E65" s="69" t="s">
        <v>229</v>
      </c>
      <c r="F65" s="71">
        <v>1427</v>
      </c>
      <c r="G65" s="71">
        <v>1427</v>
      </c>
      <c r="H65" s="71">
        <v>1427</v>
      </c>
      <c r="I65" s="71">
        <v>346163.9</v>
      </c>
      <c r="J65" s="71">
        <v>338195.9</v>
      </c>
      <c r="K65" s="71">
        <v>330762.2</v>
      </c>
      <c r="L65" s="71">
        <v>323788</v>
      </c>
      <c r="M65" s="71">
        <v>325148.9</v>
      </c>
      <c r="N65" s="71">
        <v>336457.7</v>
      </c>
      <c r="O65" s="71">
        <v>358561.2</v>
      </c>
      <c r="P65" s="71">
        <v>372284.6</v>
      </c>
      <c r="Q65" s="71">
        <v>377199.3</v>
      </c>
      <c r="R65" s="71">
        <v>383691.6</v>
      </c>
      <c r="S65" s="71">
        <v>389429.3</v>
      </c>
      <c r="T65" s="71">
        <v>386314</v>
      </c>
      <c r="U65" s="71">
        <v>376227</v>
      </c>
      <c r="V65" s="71">
        <v>377517.1</v>
      </c>
      <c r="W65" s="71">
        <v>374885.4</v>
      </c>
      <c r="X65" s="71">
        <v>371201.3</v>
      </c>
      <c r="Y65" s="71">
        <v>366771.9</v>
      </c>
      <c r="Z65" s="71">
        <v>363961.7</v>
      </c>
      <c r="AA65" s="71">
        <v>372229.1</v>
      </c>
      <c r="AB65" s="71">
        <v>376708.4</v>
      </c>
      <c r="AC65" s="71">
        <v>378392.2</v>
      </c>
      <c r="AD65" s="71">
        <v>374285.9</v>
      </c>
      <c r="AE65" s="71">
        <v>363046.3</v>
      </c>
      <c r="AF65" s="71">
        <v>348891.6</v>
      </c>
      <c r="AG65" s="71">
        <v>338447.1</v>
      </c>
      <c r="AH65" s="71">
        <v>330656.8</v>
      </c>
      <c r="AI65" s="71">
        <v>323388.8</v>
      </c>
      <c r="AJ65" s="71">
        <v>316570</v>
      </c>
      <c r="AK65" s="71">
        <v>317900.7</v>
      </c>
      <c r="AL65" s="71">
        <v>328957.3</v>
      </c>
      <c r="AM65" s="71">
        <v>350568.1</v>
      </c>
      <c r="AN65" s="71">
        <v>363985.5</v>
      </c>
      <c r="AO65" s="71">
        <v>368790.7</v>
      </c>
      <c r="AP65" s="71">
        <v>375138.3</v>
      </c>
      <c r="AQ65" s="71">
        <v>363118.7</v>
      </c>
      <c r="AR65" s="71">
        <v>317077.8</v>
      </c>
      <c r="AS65" s="71">
        <v>308798.6</v>
      </c>
      <c r="AT65" s="71">
        <v>309857.5</v>
      </c>
      <c r="AU65" s="71">
        <v>307697.5</v>
      </c>
      <c r="AV65" s="71">
        <v>304673.7</v>
      </c>
      <c r="AW65" s="71">
        <v>301038.1</v>
      </c>
      <c r="AX65" s="71">
        <v>298731.5</v>
      </c>
      <c r="AY65" s="71">
        <v>305517.2</v>
      </c>
      <c r="AZ65" s="71">
        <v>351257.3</v>
      </c>
      <c r="BA65" s="71">
        <v>369957</v>
      </c>
      <c r="BB65" s="71">
        <v>365942.3</v>
      </c>
      <c r="BC65" s="71">
        <v>354953.2</v>
      </c>
      <c r="BD65" s="71">
        <v>341114</v>
      </c>
      <c r="BE65" s="71">
        <v>5915.042</v>
      </c>
      <c r="BF65" s="71">
        <v>5778.89</v>
      </c>
      <c r="BG65" s="71">
        <v>5651.867</v>
      </c>
      <c r="BH65" s="71">
        <v>5532.696</v>
      </c>
      <c r="BI65" s="71">
        <v>5555.951</v>
      </c>
      <c r="BJ65" s="71">
        <v>5749.189</v>
      </c>
      <c r="BK65" s="71">
        <v>6126.879</v>
      </c>
      <c r="BL65" s="71">
        <v>6361.376</v>
      </c>
      <c r="BM65" s="71">
        <v>6445.356</v>
      </c>
      <c r="BN65" s="71">
        <v>6556.294</v>
      </c>
      <c r="BO65" s="71">
        <v>20695.76</v>
      </c>
      <c r="BP65" s="71">
        <v>65190.85</v>
      </c>
      <c r="BQ65" s="71">
        <v>63488.66</v>
      </c>
      <c r="BR65" s="71">
        <v>63706.35</v>
      </c>
      <c r="BS65" s="71">
        <v>63262.26</v>
      </c>
      <c r="BT65" s="71">
        <v>62640.56</v>
      </c>
      <c r="BU65" s="71">
        <v>61893.09</v>
      </c>
      <c r="BV65" s="71">
        <v>61418.86</v>
      </c>
      <c r="BW65" s="71">
        <v>62814</v>
      </c>
      <c r="BX65" s="71">
        <v>20019.72</v>
      </c>
      <c r="BY65" s="71">
        <v>6465.741</v>
      </c>
      <c r="BZ65" s="71">
        <v>6395.575</v>
      </c>
      <c r="CA65" s="71">
        <v>6203.518</v>
      </c>
      <c r="CB65" s="71">
        <v>5961.651</v>
      </c>
      <c r="CC65" s="71">
        <v>6981.605</v>
      </c>
      <c r="CD65" s="71">
        <v>6820.902</v>
      </c>
      <c r="CE65" s="71">
        <v>6670.976</v>
      </c>
      <c r="CF65" s="71">
        <v>6530.316</v>
      </c>
      <c r="CG65" s="71">
        <v>6557.765</v>
      </c>
      <c r="CH65" s="71">
        <v>6785.847</v>
      </c>
      <c r="CI65" s="71">
        <v>7231.64</v>
      </c>
      <c r="CJ65" s="71">
        <v>7508.419</v>
      </c>
      <c r="CK65" s="71">
        <v>7607.542</v>
      </c>
      <c r="CL65" s="71">
        <v>7738.483</v>
      </c>
      <c r="CM65" s="71">
        <v>24031.9</v>
      </c>
      <c r="CN65" s="71">
        <v>67591.95</v>
      </c>
      <c r="CO65" s="71">
        <v>65827.06</v>
      </c>
      <c r="CP65" s="71">
        <v>66052.78</v>
      </c>
      <c r="CQ65" s="71">
        <v>65592.33</v>
      </c>
      <c r="CR65" s="71">
        <v>64947.73</v>
      </c>
      <c r="CS65" s="71">
        <v>64172.73</v>
      </c>
      <c r="CT65" s="71">
        <v>63681.04</v>
      </c>
      <c r="CU65" s="71">
        <v>65127.56</v>
      </c>
      <c r="CV65" s="71">
        <v>23246.89</v>
      </c>
      <c r="CW65" s="71">
        <v>7631.602</v>
      </c>
      <c r="CX65" s="71">
        <v>7548.784</v>
      </c>
      <c r="CY65" s="71">
        <v>7322.098</v>
      </c>
      <c r="CZ65" s="71">
        <v>7036.618</v>
      </c>
      <c r="DA65" s="71">
        <v>7716.747</v>
      </c>
      <c r="DB65" s="71">
        <v>7539.123</v>
      </c>
      <c r="DC65" s="71">
        <v>7373.41</v>
      </c>
      <c r="DD65" s="71">
        <v>7217.939</v>
      </c>
      <c r="DE65" s="71">
        <v>7248.278</v>
      </c>
      <c r="DF65" s="71">
        <v>7500.376</v>
      </c>
      <c r="DG65" s="71">
        <v>7993.109</v>
      </c>
      <c r="DH65" s="71">
        <v>8299.034</v>
      </c>
      <c r="DI65" s="71">
        <v>8408.594</v>
      </c>
      <c r="DJ65" s="71">
        <v>8553.322</v>
      </c>
      <c r="DK65" s="71">
        <v>26310.62</v>
      </c>
      <c r="DL65" s="71">
        <v>69236.2</v>
      </c>
      <c r="DM65" s="71">
        <v>67428.38</v>
      </c>
      <c r="DN65" s="71">
        <v>67659.59</v>
      </c>
      <c r="DO65" s="71">
        <v>67187.93</v>
      </c>
      <c r="DP65" s="71">
        <v>66527.66</v>
      </c>
      <c r="DQ65" s="71">
        <v>65733.8</v>
      </c>
      <c r="DR65" s="71">
        <v>65230.14</v>
      </c>
      <c r="DS65" s="71">
        <v>66711.86</v>
      </c>
      <c r="DT65" s="71">
        <v>25451.17</v>
      </c>
      <c r="DU65" s="71">
        <v>8435.187</v>
      </c>
      <c r="DV65" s="71">
        <v>8343.648</v>
      </c>
      <c r="DW65" s="71">
        <v>8093.092</v>
      </c>
      <c r="DX65" s="71">
        <v>7777.553</v>
      </c>
      <c r="DY65" s="71">
        <v>8448.997</v>
      </c>
      <c r="DZ65" s="71">
        <v>8254.519</v>
      </c>
      <c r="EA65" s="71">
        <v>8073.081</v>
      </c>
      <c r="EB65" s="71">
        <v>7902.857</v>
      </c>
      <c r="EC65" s="71">
        <v>7936.075</v>
      </c>
      <c r="ED65" s="71">
        <v>8212.095</v>
      </c>
      <c r="EE65" s="71">
        <v>8751.585</v>
      </c>
      <c r="EF65" s="71">
        <v>9086.539</v>
      </c>
      <c r="EG65" s="71">
        <v>9206.494</v>
      </c>
      <c r="EH65" s="71">
        <v>9364.957</v>
      </c>
      <c r="EI65" s="71">
        <v>28563.75</v>
      </c>
      <c r="EJ65" s="71">
        <v>70865.35</v>
      </c>
      <c r="EK65" s="71">
        <v>69015</v>
      </c>
      <c r="EL65" s="71">
        <v>69251.64</v>
      </c>
      <c r="EM65" s="71">
        <v>68768.9</v>
      </c>
      <c r="EN65" s="71">
        <v>68093.09</v>
      </c>
      <c r="EO65" s="71">
        <v>67280.55</v>
      </c>
      <c r="EP65" s="71">
        <v>66765.04</v>
      </c>
      <c r="EQ65" s="71">
        <v>68281.63</v>
      </c>
      <c r="ER65" s="71">
        <v>27630.71</v>
      </c>
      <c r="ES65" s="71">
        <v>9235.611</v>
      </c>
      <c r="ET65" s="71">
        <v>9135.387</v>
      </c>
      <c r="EU65" s="71">
        <v>8861.055</v>
      </c>
      <c r="EV65" s="71">
        <v>8515.573</v>
      </c>
      <c r="EW65" s="71">
        <v>9501.184</v>
      </c>
      <c r="EX65" s="71">
        <v>9282.486</v>
      </c>
      <c r="EY65" s="71">
        <v>9078.453</v>
      </c>
      <c r="EZ65" s="71">
        <v>8887.031</v>
      </c>
      <c r="FA65" s="71">
        <v>8924.386</v>
      </c>
      <c r="FB65" s="71">
        <v>9234.779</v>
      </c>
      <c r="FC65" s="71">
        <v>9841.454</v>
      </c>
      <c r="FD65" s="71">
        <v>10218.12</v>
      </c>
      <c r="FE65" s="71">
        <v>10353.01</v>
      </c>
      <c r="FF65" s="71">
        <v>10531.21</v>
      </c>
      <c r="FG65" s="71">
        <v>31772.64</v>
      </c>
      <c r="FH65" s="71">
        <v>73191.38</v>
      </c>
      <c r="FI65" s="71">
        <v>71280.3</v>
      </c>
      <c r="FJ65" s="71">
        <v>71524.71</v>
      </c>
      <c r="FK65" s="71">
        <v>71026.12</v>
      </c>
      <c r="FL65" s="71">
        <v>70328.13</v>
      </c>
      <c r="FM65" s="71">
        <v>69488.92</v>
      </c>
      <c r="FN65" s="71">
        <v>68956.49</v>
      </c>
      <c r="FO65" s="71">
        <v>70522.85</v>
      </c>
      <c r="FP65" s="71">
        <v>30734.77</v>
      </c>
      <c r="FQ65" s="71">
        <v>10385.76</v>
      </c>
      <c r="FR65" s="71">
        <v>10273.05</v>
      </c>
      <c r="FS65" s="71">
        <v>9964.557</v>
      </c>
      <c r="FT65" s="71">
        <v>9576.051</v>
      </c>
      <c r="FU65" s="71">
        <v>74.25615</v>
      </c>
      <c r="FV65" s="71">
        <v>72.6667</v>
      </c>
      <c r="FW65" s="71">
        <v>71.78668</v>
      </c>
      <c r="FX65" s="71">
        <v>70.53635</v>
      </c>
      <c r="FY65" s="71">
        <v>69.16499</v>
      </c>
      <c r="FZ65" s="71">
        <v>68.59599</v>
      </c>
      <c r="GA65" s="71">
        <v>69.21697</v>
      </c>
      <c r="GB65" s="71">
        <v>73.46719</v>
      </c>
      <c r="GC65" s="71">
        <v>78.40876</v>
      </c>
      <c r="GD65" s="71">
        <v>82.7663</v>
      </c>
      <c r="GE65" s="71">
        <v>86.23557</v>
      </c>
      <c r="GF65" s="71">
        <v>89.05044</v>
      </c>
      <c r="GG65" s="71">
        <v>91.25054</v>
      </c>
      <c r="GH65" s="71">
        <v>92.72958</v>
      </c>
      <c r="GI65" s="71">
        <v>93.00556</v>
      </c>
      <c r="GJ65" s="71">
        <v>92.14391</v>
      </c>
      <c r="GK65" s="71">
        <v>90.48133</v>
      </c>
      <c r="GL65" s="71">
        <v>88.36239</v>
      </c>
      <c r="GM65" s="71">
        <v>85.14497</v>
      </c>
      <c r="GN65" s="71">
        <v>80.86511</v>
      </c>
      <c r="GO65" s="71">
        <v>76.67123</v>
      </c>
      <c r="GP65" s="71">
        <v>74.45748</v>
      </c>
      <c r="GQ65" s="71">
        <v>72.20465</v>
      </c>
      <c r="GR65" s="71">
        <v>70.43956</v>
      </c>
    </row>
    <row r="66" spans="1:200" ht="12.75">
      <c r="A66" s="69" t="s">
        <v>243</v>
      </c>
      <c r="B66" s="69" t="s">
        <v>31</v>
      </c>
      <c r="C66" s="69">
        <v>2010</v>
      </c>
      <c r="D66" s="69" t="s">
        <v>7</v>
      </c>
      <c r="E66" s="69" t="s">
        <v>229</v>
      </c>
      <c r="F66" s="71">
        <v>1949</v>
      </c>
      <c r="G66" s="71">
        <v>1949</v>
      </c>
      <c r="H66" s="71">
        <v>1949</v>
      </c>
      <c r="I66" s="71">
        <v>449165.5</v>
      </c>
      <c r="J66" s="71">
        <v>437773.9</v>
      </c>
      <c r="K66" s="71">
        <v>425377</v>
      </c>
      <c r="L66" s="71">
        <v>414806.9</v>
      </c>
      <c r="M66" s="71">
        <v>417615</v>
      </c>
      <c r="N66" s="71">
        <v>432324.3</v>
      </c>
      <c r="O66" s="71">
        <v>465391.6</v>
      </c>
      <c r="P66" s="71">
        <v>483420.5</v>
      </c>
      <c r="Q66" s="71">
        <v>489351.8</v>
      </c>
      <c r="R66" s="71">
        <v>497608.2</v>
      </c>
      <c r="S66" s="71">
        <v>503733.3</v>
      </c>
      <c r="T66" s="71">
        <v>498592.2</v>
      </c>
      <c r="U66" s="71">
        <v>485668.6</v>
      </c>
      <c r="V66" s="71">
        <v>488932</v>
      </c>
      <c r="W66" s="71">
        <v>487276.3</v>
      </c>
      <c r="X66" s="71">
        <v>483037.4</v>
      </c>
      <c r="Y66" s="71">
        <v>478257.8</v>
      </c>
      <c r="Z66" s="71">
        <v>474556</v>
      </c>
      <c r="AA66" s="71">
        <v>487912.1</v>
      </c>
      <c r="AB66" s="71">
        <v>495276</v>
      </c>
      <c r="AC66" s="71">
        <v>498550.7</v>
      </c>
      <c r="AD66" s="71">
        <v>490743.7</v>
      </c>
      <c r="AE66" s="71">
        <v>475736.5</v>
      </c>
      <c r="AF66" s="71">
        <v>456070</v>
      </c>
      <c r="AG66" s="71">
        <v>439152.7</v>
      </c>
      <c r="AH66" s="71">
        <v>428014.9</v>
      </c>
      <c r="AI66" s="71">
        <v>415894.4</v>
      </c>
      <c r="AJ66" s="71">
        <v>405559.9</v>
      </c>
      <c r="AK66" s="71">
        <v>408305.4</v>
      </c>
      <c r="AL66" s="71">
        <v>422686.8</v>
      </c>
      <c r="AM66" s="71">
        <v>455017</v>
      </c>
      <c r="AN66" s="71">
        <v>472644</v>
      </c>
      <c r="AO66" s="71">
        <v>478443</v>
      </c>
      <c r="AP66" s="71">
        <v>486515.4</v>
      </c>
      <c r="AQ66" s="71">
        <v>469700.1</v>
      </c>
      <c r="AR66" s="71">
        <v>409233.2</v>
      </c>
      <c r="AS66" s="71">
        <v>398625.8</v>
      </c>
      <c r="AT66" s="71">
        <v>401304.3</v>
      </c>
      <c r="AU66" s="71">
        <v>399945.3</v>
      </c>
      <c r="AV66" s="71">
        <v>396466.2</v>
      </c>
      <c r="AW66" s="71">
        <v>392543.2</v>
      </c>
      <c r="AX66" s="71">
        <v>389504.9</v>
      </c>
      <c r="AY66" s="71">
        <v>400467.2</v>
      </c>
      <c r="AZ66" s="71">
        <v>461814.2</v>
      </c>
      <c r="BA66" s="71">
        <v>487436.9</v>
      </c>
      <c r="BB66" s="71">
        <v>479804</v>
      </c>
      <c r="BC66" s="71">
        <v>465131.3</v>
      </c>
      <c r="BD66" s="71">
        <v>445903.2</v>
      </c>
      <c r="BE66" s="71">
        <v>7675.073</v>
      </c>
      <c r="BF66" s="71">
        <v>7480.419</v>
      </c>
      <c r="BG66" s="71">
        <v>7268.588</v>
      </c>
      <c r="BH66" s="71">
        <v>7087.973</v>
      </c>
      <c r="BI66" s="71">
        <v>7135.957</v>
      </c>
      <c r="BJ66" s="71">
        <v>7387.3</v>
      </c>
      <c r="BK66" s="71">
        <v>7952.334</v>
      </c>
      <c r="BL66" s="71">
        <v>8260.4</v>
      </c>
      <c r="BM66" s="71">
        <v>8361.751</v>
      </c>
      <c r="BN66" s="71">
        <v>8502.833</v>
      </c>
      <c r="BO66" s="71">
        <v>26770.31</v>
      </c>
      <c r="BP66" s="71">
        <v>84137.9</v>
      </c>
      <c r="BQ66" s="71">
        <v>81957.02</v>
      </c>
      <c r="BR66" s="71">
        <v>82507.73</v>
      </c>
      <c r="BS66" s="71">
        <v>82228.32</v>
      </c>
      <c r="BT66" s="71">
        <v>81513.02</v>
      </c>
      <c r="BU66" s="71">
        <v>80706.44</v>
      </c>
      <c r="BV66" s="71">
        <v>80081.77</v>
      </c>
      <c r="BW66" s="71">
        <v>82335.62</v>
      </c>
      <c r="BX66" s="71">
        <v>26320.86</v>
      </c>
      <c r="BY66" s="71">
        <v>8518.937</v>
      </c>
      <c r="BZ66" s="71">
        <v>8385.536</v>
      </c>
      <c r="CA66" s="71">
        <v>8129.102</v>
      </c>
      <c r="CB66" s="71">
        <v>7793.053</v>
      </c>
      <c r="CC66" s="71">
        <v>9058.993</v>
      </c>
      <c r="CD66" s="71">
        <v>8829.241</v>
      </c>
      <c r="CE66" s="71">
        <v>8579.215</v>
      </c>
      <c r="CF66" s="71">
        <v>8366.031</v>
      </c>
      <c r="CG66" s="71">
        <v>8422.666</v>
      </c>
      <c r="CH66" s="71">
        <v>8719.331</v>
      </c>
      <c r="CI66" s="71">
        <v>9386.248</v>
      </c>
      <c r="CJ66" s="71">
        <v>9749.863</v>
      </c>
      <c r="CK66" s="71">
        <v>9869.489</v>
      </c>
      <c r="CL66" s="71">
        <v>10036.01</v>
      </c>
      <c r="CM66" s="71">
        <v>31085.67</v>
      </c>
      <c r="CN66" s="71">
        <v>87236.85</v>
      </c>
      <c r="CO66" s="71">
        <v>84975.65</v>
      </c>
      <c r="CP66" s="71">
        <v>85546.63</v>
      </c>
      <c r="CQ66" s="71">
        <v>85256.95</v>
      </c>
      <c r="CR66" s="71">
        <v>84515.3</v>
      </c>
      <c r="CS66" s="71">
        <v>83679.01</v>
      </c>
      <c r="CT66" s="71">
        <v>83031.33</v>
      </c>
      <c r="CU66" s="71">
        <v>85368.19</v>
      </c>
      <c r="CV66" s="71">
        <v>30563.76</v>
      </c>
      <c r="CW66" s="71">
        <v>10055.02</v>
      </c>
      <c r="CX66" s="71">
        <v>9897.563</v>
      </c>
      <c r="CY66" s="71">
        <v>9594.891</v>
      </c>
      <c r="CZ66" s="71">
        <v>9198.246</v>
      </c>
      <c r="DA66" s="71">
        <v>10012.88</v>
      </c>
      <c r="DB66" s="71">
        <v>9758.933</v>
      </c>
      <c r="DC66" s="71">
        <v>9482.58</v>
      </c>
      <c r="DD66" s="71">
        <v>9246.949</v>
      </c>
      <c r="DE66" s="71">
        <v>9309.548</v>
      </c>
      <c r="DF66" s="71">
        <v>9637.45</v>
      </c>
      <c r="DG66" s="71">
        <v>10374.59</v>
      </c>
      <c r="DH66" s="71">
        <v>10776.49</v>
      </c>
      <c r="DI66" s="71">
        <v>10908.72</v>
      </c>
      <c r="DJ66" s="71">
        <v>11092.77</v>
      </c>
      <c r="DK66" s="71">
        <v>34033.23</v>
      </c>
      <c r="DL66" s="71">
        <v>89358.98</v>
      </c>
      <c r="DM66" s="71">
        <v>87042.77</v>
      </c>
      <c r="DN66" s="71">
        <v>87627.65</v>
      </c>
      <c r="DO66" s="71">
        <v>87330.91</v>
      </c>
      <c r="DP66" s="71">
        <v>86571.22</v>
      </c>
      <c r="DQ66" s="71">
        <v>85714.59</v>
      </c>
      <c r="DR66" s="71">
        <v>85051.16</v>
      </c>
      <c r="DS66" s="71">
        <v>87444.86</v>
      </c>
      <c r="DT66" s="71">
        <v>33461.84</v>
      </c>
      <c r="DU66" s="71">
        <v>11113.78</v>
      </c>
      <c r="DV66" s="71">
        <v>10939.75</v>
      </c>
      <c r="DW66" s="71">
        <v>10605.2</v>
      </c>
      <c r="DX66" s="71">
        <v>10166.79</v>
      </c>
      <c r="DY66" s="71">
        <v>10963.01</v>
      </c>
      <c r="DZ66" s="71">
        <v>10684.97</v>
      </c>
      <c r="EA66" s="71">
        <v>10382.39</v>
      </c>
      <c r="EB66" s="71">
        <v>10124.4</v>
      </c>
      <c r="EC66" s="71">
        <v>10192.94</v>
      </c>
      <c r="ED66" s="71">
        <v>10551.96</v>
      </c>
      <c r="EE66" s="71">
        <v>11359.05</v>
      </c>
      <c r="EF66" s="71">
        <v>11799.09</v>
      </c>
      <c r="EG66" s="71">
        <v>11943.86</v>
      </c>
      <c r="EH66" s="71">
        <v>12145.38</v>
      </c>
      <c r="EI66" s="71">
        <v>36947.69</v>
      </c>
      <c r="EJ66" s="71">
        <v>91461.64</v>
      </c>
      <c r="EK66" s="71">
        <v>89090.93</v>
      </c>
      <c r="EL66" s="71">
        <v>89689.57</v>
      </c>
      <c r="EM66" s="71">
        <v>89385.84</v>
      </c>
      <c r="EN66" s="71">
        <v>88608.28</v>
      </c>
      <c r="EO66" s="71">
        <v>87731.5</v>
      </c>
      <c r="EP66" s="71">
        <v>87052.45</v>
      </c>
      <c r="EQ66" s="71">
        <v>89502.48</v>
      </c>
      <c r="ER66" s="71">
        <v>36327.37</v>
      </c>
      <c r="ES66" s="71">
        <v>12168.38</v>
      </c>
      <c r="ET66" s="71">
        <v>11977.83</v>
      </c>
      <c r="EU66" s="71">
        <v>11611.54</v>
      </c>
      <c r="EV66" s="71">
        <v>11131.53</v>
      </c>
      <c r="EW66" s="71">
        <v>12328.28</v>
      </c>
      <c r="EX66" s="71">
        <v>12015.61</v>
      </c>
      <c r="EY66" s="71">
        <v>11675.35</v>
      </c>
      <c r="EZ66" s="71">
        <v>11385.23</v>
      </c>
      <c r="FA66" s="71">
        <v>11462.31</v>
      </c>
      <c r="FB66" s="71">
        <v>11866.04</v>
      </c>
      <c r="FC66" s="71">
        <v>12773.64</v>
      </c>
      <c r="FD66" s="71">
        <v>13268.48</v>
      </c>
      <c r="FE66" s="71">
        <v>13431.27</v>
      </c>
      <c r="FF66" s="71">
        <v>13657.89</v>
      </c>
      <c r="FG66" s="71">
        <v>41098.43</v>
      </c>
      <c r="FH66" s="71">
        <v>94463.71</v>
      </c>
      <c r="FI66" s="71">
        <v>92015.19</v>
      </c>
      <c r="FJ66" s="71">
        <v>92633.48</v>
      </c>
      <c r="FK66" s="71">
        <v>92319.79</v>
      </c>
      <c r="FL66" s="71">
        <v>91516.7</v>
      </c>
      <c r="FM66" s="71">
        <v>90611.13</v>
      </c>
      <c r="FN66" s="71">
        <v>89909.8</v>
      </c>
      <c r="FO66" s="71">
        <v>92440.24</v>
      </c>
      <c r="FP66" s="71">
        <v>40408.42</v>
      </c>
      <c r="FQ66" s="71">
        <v>13683.76</v>
      </c>
      <c r="FR66" s="71">
        <v>13469.48</v>
      </c>
      <c r="FS66" s="71">
        <v>13057.57</v>
      </c>
      <c r="FT66" s="71">
        <v>12517.79</v>
      </c>
      <c r="FU66" s="71">
        <v>77.51719</v>
      </c>
      <c r="FV66" s="71">
        <v>75.7408</v>
      </c>
      <c r="FW66" s="71">
        <v>74.31123</v>
      </c>
      <c r="FX66" s="71">
        <v>72.93204</v>
      </c>
      <c r="FY66" s="71">
        <v>72.11716</v>
      </c>
      <c r="FZ66" s="71">
        <v>71.57096</v>
      </c>
      <c r="GA66" s="71">
        <v>72.52575</v>
      </c>
      <c r="GB66" s="71">
        <v>75.75742</v>
      </c>
      <c r="GC66" s="71">
        <v>81.22653</v>
      </c>
      <c r="GD66" s="71">
        <v>85.45699</v>
      </c>
      <c r="GE66" s="71">
        <v>87.85432</v>
      </c>
      <c r="GF66" s="71">
        <v>90.7547</v>
      </c>
      <c r="GG66" s="71">
        <v>93.59281</v>
      </c>
      <c r="GH66" s="71">
        <v>95.35941</v>
      </c>
      <c r="GI66" s="71">
        <v>96.38328</v>
      </c>
      <c r="GJ66" s="71">
        <v>95.9142</v>
      </c>
      <c r="GK66" s="71">
        <v>94.76553</v>
      </c>
      <c r="GL66" s="71">
        <v>92.48296</v>
      </c>
      <c r="GM66" s="71">
        <v>89.18443</v>
      </c>
      <c r="GN66" s="71">
        <v>84.62059</v>
      </c>
      <c r="GO66" s="71">
        <v>80.51622</v>
      </c>
      <c r="GP66" s="71">
        <v>78.17157</v>
      </c>
      <c r="GQ66" s="71">
        <v>76.58003</v>
      </c>
      <c r="GR66" s="71">
        <v>75.02867</v>
      </c>
    </row>
    <row r="67" spans="1:200" ht="12.75">
      <c r="A67" s="69" t="s">
        <v>243</v>
      </c>
      <c r="B67" s="69" t="s">
        <v>32</v>
      </c>
      <c r="C67" s="69">
        <v>2010</v>
      </c>
      <c r="D67" s="69" t="s">
        <v>7</v>
      </c>
      <c r="E67" s="69" t="s">
        <v>229</v>
      </c>
      <c r="F67" s="71">
        <v>2012</v>
      </c>
      <c r="G67" s="71">
        <v>2012</v>
      </c>
      <c r="H67" s="71">
        <v>2012</v>
      </c>
      <c r="I67" s="71">
        <v>493350.3</v>
      </c>
      <c r="J67" s="71">
        <v>482279.3</v>
      </c>
      <c r="K67" s="71">
        <v>471059</v>
      </c>
      <c r="L67" s="71">
        <v>461381.9</v>
      </c>
      <c r="M67" s="71">
        <v>464470.4</v>
      </c>
      <c r="N67" s="71">
        <v>480210.2</v>
      </c>
      <c r="O67" s="71">
        <v>513107.8</v>
      </c>
      <c r="P67" s="71">
        <v>532531.9</v>
      </c>
      <c r="Q67" s="71">
        <v>536684.2</v>
      </c>
      <c r="R67" s="71">
        <v>544085</v>
      </c>
      <c r="S67" s="71">
        <v>552773.3</v>
      </c>
      <c r="T67" s="71">
        <v>547202.3</v>
      </c>
      <c r="U67" s="71">
        <v>532089.4</v>
      </c>
      <c r="V67" s="71">
        <v>535690.9</v>
      </c>
      <c r="W67" s="71">
        <v>531317.6</v>
      </c>
      <c r="X67" s="71">
        <v>527134.6</v>
      </c>
      <c r="Y67" s="71">
        <v>523806.8</v>
      </c>
      <c r="Z67" s="71">
        <v>521878.1</v>
      </c>
      <c r="AA67" s="71">
        <v>541373.4</v>
      </c>
      <c r="AB67" s="71">
        <v>553752</v>
      </c>
      <c r="AC67" s="71">
        <v>554164</v>
      </c>
      <c r="AD67" s="71">
        <v>543764.1</v>
      </c>
      <c r="AE67" s="71">
        <v>526219.9</v>
      </c>
      <c r="AF67" s="71">
        <v>507343.7</v>
      </c>
      <c r="AG67" s="71">
        <v>482352.5</v>
      </c>
      <c r="AH67" s="71">
        <v>471528.3</v>
      </c>
      <c r="AI67" s="71">
        <v>460558.1</v>
      </c>
      <c r="AJ67" s="71">
        <v>451096.7</v>
      </c>
      <c r="AK67" s="71">
        <v>454116.3</v>
      </c>
      <c r="AL67" s="71">
        <v>469505.2</v>
      </c>
      <c r="AM67" s="71">
        <v>501669.5</v>
      </c>
      <c r="AN67" s="71">
        <v>520660.6</v>
      </c>
      <c r="AO67" s="71">
        <v>524720.3</v>
      </c>
      <c r="AP67" s="71">
        <v>531956.1</v>
      </c>
      <c r="AQ67" s="71">
        <v>515426.8</v>
      </c>
      <c r="AR67" s="71">
        <v>449131.3</v>
      </c>
      <c r="AS67" s="71">
        <v>436727</v>
      </c>
      <c r="AT67" s="71">
        <v>439683</v>
      </c>
      <c r="AU67" s="71">
        <v>436093.5</v>
      </c>
      <c r="AV67" s="71">
        <v>432660.1</v>
      </c>
      <c r="AW67" s="71">
        <v>429928.8</v>
      </c>
      <c r="AX67" s="71">
        <v>428345.8</v>
      </c>
      <c r="AY67" s="71">
        <v>444347.1</v>
      </c>
      <c r="AZ67" s="71">
        <v>516339.4</v>
      </c>
      <c r="BA67" s="71">
        <v>541810.4</v>
      </c>
      <c r="BB67" s="71">
        <v>531642.4</v>
      </c>
      <c r="BC67" s="71">
        <v>514489.3</v>
      </c>
      <c r="BD67" s="71">
        <v>496033.9</v>
      </c>
      <c r="BE67" s="71">
        <v>8430.076</v>
      </c>
      <c r="BF67" s="71">
        <v>8240.902</v>
      </c>
      <c r="BG67" s="71">
        <v>8049.176</v>
      </c>
      <c r="BH67" s="71">
        <v>7883.819</v>
      </c>
      <c r="BI67" s="71">
        <v>7936.593</v>
      </c>
      <c r="BJ67" s="71">
        <v>8205.544</v>
      </c>
      <c r="BK67" s="71">
        <v>8767.68</v>
      </c>
      <c r="BL67" s="71">
        <v>9099.587</v>
      </c>
      <c r="BM67" s="71">
        <v>9170.539</v>
      </c>
      <c r="BN67" s="71">
        <v>9297</v>
      </c>
      <c r="BO67" s="71">
        <v>29376.48</v>
      </c>
      <c r="BP67" s="71">
        <v>92340.89</v>
      </c>
      <c r="BQ67" s="71">
        <v>89790.58</v>
      </c>
      <c r="BR67" s="71">
        <v>90398.33</v>
      </c>
      <c r="BS67" s="71">
        <v>89660.34</v>
      </c>
      <c r="BT67" s="71">
        <v>88954.44</v>
      </c>
      <c r="BU67" s="71">
        <v>88392.88</v>
      </c>
      <c r="BV67" s="71">
        <v>88067.41</v>
      </c>
      <c r="BW67" s="71">
        <v>91357.26</v>
      </c>
      <c r="BX67" s="71">
        <v>29428.49</v>
      </c>
      <c r="BY67" s="71">
        <v>9469.224</v>
      </c>
      <c r="BZ67" s="71">
        <v>9291.517</v>
      </c>
      <c r="CA67" s="71">
        <v>8991.732</v>
      </c>
      <c r="CB67" s="71">
        <v>8669.187</v>
      </c>
      <c r="CC67" s="71">
        <v>9950.134</v>
      </c>
      <c r="CD67" s="71">
        <v>9726.849</v>
      </c>
      <c r="CE67" s="71">
        <v>9500.553</v>
      </c>
      <c r="CF67" s="71">
        <v>9305.38</v>
      </c>
      <c r="CG67" s="71">
        <v>9367.67</v>
      </c>
      <c r="CH67" s="71">
        <v>9685.117</v>
      </c>
      <c r="CI67" s="71">
        <v>10348.61</v>
      </c>
      <c r="CJ67" s="71">
        <v>10740.37</v>
      </c>
      <c r="CK67" s="71">
        <v>10824.11</v>
      </c>
      <c r="CL67" s="71">
        <v>10973.38</v>
      </c>
      <c r="CM67" s="71">
        <v>34111.95</v>
      </c>
      <c r="CN67" s="71">
        <v>95741.98</v>
      </c>
      <c r="CO67" s="71">
        <v>93097.73</v>
      </c>
      <c r="CP67" s="71">
        <v>93727.88</v>
      </c>
      <c r="CQ67" s="71">
        <v>92962.7</v>
      </c>
      <c r="CR67" s="71">
        <v>92230.8</v>
      </c>
      <c r="CS67" s="71">
        <v>91648.55</v>
      </c>
      <c r="CT67" s="71">
        <v>91311.1</v>
      </c>
      <c r="CU67" s="71">
        <v>94722.12</v>
      </c>
      <c r="CV67" s="71">
        <v>34172.35</v>
      </c>
      <c r="CW67" s="71">
        <v>11176.65</v>
      </c>
      <c r="CX67" s="71">
        <v>10966.91</v>
      </c>
      <c r="CY67" s="71">
        <v>10613.06</v>
      </c>
      <c r="CZ67" s="71">
        <v>10232.36</v>
      </c>
      <c r="DA67" s="71">
        <v>10997.85</v>
      </c>
      <c r="DB67" s="71">
        <v>10751.06</v>
      </c>
      <c r="DC67" s="71">
        <v>10500.93</v>
      </c>
      <c r="DD67" s="71">
        <v>10285.21</v>
      </c>
      <c r="DE67" s="71">
        <v>10354.06</v>
      </c>
      <c r="DF67" s="71">
        <v>10704.93</v>
      </c>
      <c r="DG67" s="71">
        <v>11438.29</v>
      </c>
      <c r="DH67" s="71">
        <v>11871.29</v>
      </c>
      <c r="DI67" s="71">
        <v>11963.86</v>
      </c>
      <c r="DJ67" s="71">
        <v>12128.84</v>
      </c>
      <c r="DK67" s="71">
        <v>37346.47</v>
      </c>
      <c r="DL67" s="71">
        <v>98071.01</v>
      </c>
      <c r="DM67" s="71">
        <v>95362.43</v>
      </c>
      <c r="DN67" s="71">
        <v>96007.91</v>
      </c>
      <c r="DO67" s="71">
        <v>95224.12</v>
      </c>
      <c r="DP67" s="71">
        <v>94474.41</v>
      </c>
      <c r="DQ67" s="71">
        <v>93878</v>
      </c>
      <c r="DR67" s="71">
        <v>93532.34</v>
      </c>
      <c r="DS67" s="71">
        <v>97026.34</v>
      </c>
      <c r="DT67" s="71">
        <v>37412.59</v>
      </c>
      <c r="DU67" s="71">
        <v>12353.52</v>
      </c>
      <c r="DV67" s="71">
        <v>12121.69</v>
      </c>
      <c r="DW67" s="71">
        <v>11730.59</v>
      </c>
      <c r="DX67" s="71">
        <v>11309.8</v>
      </c>
      <c r="DY67" s="71">
        <v>12041.45</v>
      </c>
      <c r="DZ67" s="71">
        <v>11771.24</v>
      </c>
      <c r="EA67" s="71">
        <v>11497.38</v>
      </c>
      <c r="EB67" s="71">
        <v>11261.18</v>
      </c>
      <c r="EC67" s="71">
        <v>11336.57</v>
      </c>
      <c r="ED67" s="71">
        <v>11720.73</v>
      </c>
      <c r="EE67" s="71">
        <v>12523.68</v>
      </c>
      <c r="EF67" s="71">
        <v>12997.78</v>
      </c>
      <c r="EG67" s="71">
        <v>13099.12</v>
      </c>
      <c r="EH67" s="71">
        <v>13279.76</v>
      </c>
      <c r="EI67" s="71">
        <v>40544.66</v>
      </c>
      <c r="EJ67" s="71">
        <v>100378.7</v>
      </c>
      <c r="EK67" s="71">
        <v>97606.36</v>
      </c>
      <c r="EL67" s="71">
        <v>98267.02</v>
      </c>
      <c r="EM67" s="71">
        <v>97464.78</v>
      </c>
      <c r="EN67" s="71">
        <v>96697.45</v>
      </c>
      <c r="EO67" s="71">
        <v>96087</v>
      </c>
      <c r="EP67" s="71">
        <v>95733.2</v>
      </c>
      <c r="EQ67" s="71">
        <v>99309.41</v>
      </c>
      <c r="ER67" s="71">
        <v>40616.45</v>
      </c>
      <c r="ES67" s="71">
        <v>13525.76</v>
      </c>
      <c r="ET67" s="71">
        <v>13271.93</v>
      </c>
      <c r="EU67" s="71">
        <v>12843.72</v>
      </c>
      <c r="EV67" s="71">
        <v>12383</v>
      </c>
      <c r="EW67" s="71">
        <v>13541.02</v>
      </c>
      <c r="EX67" s="71">
        <v>13237.16</v>
      </c>
      <c r="EY67" s="71">
        <v>12929.19</v>
      </c>
      <c r="EZ67" s="71">
        <v>12663.58</v>
      </c>
      <c r="FA67" s="71">
        <v>12748.35</v>
      </c>
      <c r="FB67" s="71">
        <v>13180.36</v>
      </c>
      <c r="FC67" s="71">
        <v>14083.31</v>
      </c>
      <c r="FD67" s="71">
        <v>14616.44</v>
      </c>
      <c r="FE67" s="71">
        <v>14730.41</v>
      </c>
      <c r="FF67" s="71">
        <v>14933.54</v>
      </c>
      <c r="FG67" s="71">
        <v>45099.5</v>
      </c>
      <c r="FH67" s="71">
        <v>103673.4</v>
      </c>
      <c r="FI67" s="71">
        <v>100810.1</v>
      </c>
      <c r="FJ67" s="71">
        <v>101492.5</v>
      </c>
      <c r="FK67" s="71">
        <v>100663.9</v>
      </c>
      <c r="FL67" s="71">
        <v>99871.38</v>
      </c>
      <c r="FM67" s="71">
        <v>99240.89</v>
      </c>
      <c r="FN67" s="71">
        <v>98875.48</v>
      </c>
      <c r="FO67" s="71">
        <v>102569.1</v>
      </c>
      <c r="FP67" s="71">
        <v>45179.34</v>
      </c>
      <c r="FQ67" s="71">
        <v>15210.18</v>
      </c>
      <c r="FR67" s="71">
        <v>14924.73</v>
      </c>
      <c r="FS67" s="71">
        <v>14443.2</v>
      </c>
      <c r="FT67" s="71">
        <v>13925.1</v>
      </c>
      <c r="FU67" s="71">
        <v>78.26459</v>
      </c>
      <c r="FV67" s="71">
        <v>76.81991</v>
      </c>
      <c r="FW67" s="71">
        <v>75.79679</v>
      </c>
      <c r="FX67" s="71">
        <v>75.02486</v>
      </c>
      <c r="FY67" s="71">
        <v>74.18621</v>
      </c>
      <c r="FZ67" s="71">
        <v>73.68439</v>
      </c>
      <c r="GA67" s="71">
        <v>74.1321</v>
      </c>
      <c r="GB67" s="71">
        <v>77.40287</v>
      </c>
      <c r="GC67" s="71">
        <v>81.62257</v>
      </c>
      <c r="GD67" s="71">
        <v>85.49265</v>
      </c>
      <c r="GE67" s="71">
        <v>89.05132</v>
      </c>
      <c r="GF67" s="71">
        <v>92.19677</v>
      </c>
      <c r="GG67" s="71">
        <v>94.71038</v>
      </c>
      <c r="GH67" s="71">
        <v>96.48364</v>
      </c>
      <c r="GI67" s="71">
        <v>97.10764</v>
      </c>
      <c r="GJ67" s="71">
        <v>96.99794</v>
      </c>
      <c r="GK67" s="71">
        <v>96.12106</v>
      </c>
      <c r="GL67" s="71">
        <v>94.4046</v>
      </c>
      <c r="GM67" s="71">
        <v>92.07689</v>
      </c>
      <c r="GN67" s="71">
        <v>88.67354</v>
      </c>
      <c r="GO67" s="71">
        <v>84.20251</v>
      </c>
      <c r="GP67" s="71">
        <v>81.8181</v>
      </c>
      <c r="GQ67" s="71">
        <v>80.26951</v>
      </c>
      <c r="GR67" s="71">
        <v>79.2517</v>
      </c>
    </row>
    <row r="68" spans="1:200" ht="12.75">
      <c r="A68" s="69" t="s">
        <v>243</v>
      </c>
      <c r="B68" s="69" t="s">
        <v>33</v>
      </c>
      <c r="C68" s="69">
        <v>2010</v>
      </c>
      <c r="D68" s="69" t="s">
        <v>7</v>
      </c>
      <c r="E68" s="69" t="s">
        <v>229</v>
      </c>
      <c r="F68" s="71">
        <v>2027</v>
      </c>
      <c r="G68" s="71">
        <v>2027</v>
      </c>
      <c r="H68" s="71">
        <v>2027</v>
      </c>
      <c r="I68" s="71">
        <v>498269.3</v>
      </c>
      <c r="J68" s="71">
        <v>487544.2</v>
      </c>
      <c r="K68" s="71">
        <v>476856.8</v>
      </c>
      <c r="L68" s="71">
        <v>466250.6</v>
      </c>
      <c r="M68" s="71">
        <v>468763.9</v>
      </c>
      <c r="N68" s="71">
        <v>484447.8</v>
      </c>
      <c r="O68" s="71">
        <v>516593.2</v>
      </c>
      <c r="P68" s="71">
        <v>532309.4</v>
      </c>
      <c r="Q68" s="71">
        <v>540395.9</v>
      </c>
      <c r="R68" s="71">
        <v>553038</v>
      </c>
      <c r="S68" s="71">
        <v>564685.4</v>
      </c>
      <c r="T68" s="71">
        <v>560542.7</v>
      </c>
      <c r="U68" s="71">
        <v>544057.9</v>
      </c>
      <c r="V68" s="71">
        <v>548852.7</v>
      </c>
      <c r="W68" s="71">
        <v>545768.1</v>
      </c>
      <c r="X68" s="71">
        <v>541156.3</v>
      </c>
      <c r="Y68" s="71">
        <v>536935.3</v>
      </c>
      <c r="Z68" s="71">
        <v>535203.4</v>
      </c>
      <c r="AA68" s="71">
        <v>551470.5</v>
      </c>
      <c r="AB68" s="71">
        <v>558364.3</v>
      </c>
      <c r="AC68" s="71">
        <v>561475.8</v>
      </c>
      <c r="AD68" s="71">
        <v>550621.6</v>
      </c>
      <c r="AE68" s="71">
        <v>531631.9</v>
      </c>
      <c r="AF68" s="71">
        <v>511463</v>
      </c>
      <c r="AG68" s="71">
        <v>487161.8</v>
      </c>
      <c r="AH68" s="71">
        <v>476675.8</v>
      </c>
      <c r="AI68" s="71">
        <v>466226.7</v>
      </c>
      <c r="AJ68" s="71">
        <v>455856.8</v>
      </c>
      <c r="AK68" s="71">
        <v>458314.2</v>
      </c>
      <c r="AL68" s="71">
        <v>473648.4</v>
      </c>
      <c r="AM68" s="71">
        <v>505077.2</v>
      </c>
      <c r="AN68" s="71">
        <v>520443.1</v>
      </c>
      <c r="AO68" s="71">
        <v>528349.3</v>
      </c>
      <c r="AP68" s="71">
        <v>540709.6</v>
      </c>
      <c r="AQ68" s="71">
        <v>526534.2</v>
      </c>
      <c r="AR68" s="71">
        <v>460080.8</v>
      </c>
      <c r="AS68" s="71">
        <v>446550.4</v>
      </c>
      <c r="AT68" s="71">
        <v>450485.9</v>
      </c>
      <c r="AU68" s="71">
        <v>447954.2</v>
      </c>
      <c r="AV68" s="71">
        <v>444168.9</v>
      </c>
      <c r="AW68" s="71">
        <v>440704.3</v>
      </c>
      <c r="AX68" s="71">
        <v>439282.8</v>
      </c>
      <c r="AY68" s="71">
        <v>452634.5</v>
      </c>
      <c r="AZ68" s="71">
        <v>520640</v>
      </c>
      <c r="BA68" s="71">
        <v>548959.2</v>
      </c>
      <c r="BB68" s="71">
        <v>538347</v>
      </c>
      <c r="BC68" s="71">
        <v>519780.7</v>
      </c>
      <c r="BD68" s="71">
        <v>500061.3</v>
      </c>
      <c r="BE68" s="71">
        <v>8514.129</v>
      </c>
      <c r="BF68" s="71">
        <v>8330.865</v>
      </c>
      <c r="BG68" s="71">
        <v>8148.245</v>
      </c>
      <c r="BH68" s="71">
        <v>7967.012</v>
      </c>
      <c r="BI68" s="71">
        <v>8009.958</v>
      </c>
      <c r="BJ68" s="71">
        <v>8277.955</v>
      </c>
      <c r="BK68" s="71">
        <v>8827.236</v>
      </c>
      <c r="BL68" s="71">
        <v>9095.787</v>
      </c>
      <c r="BM68" s="71">
        <v>9233.964</v>
      </c>
      <c r="BN68" s="71">
        <v>9449.983</v>
      </c>
      <c r="BO68" s="71">
        <v>30009.54</v>
      </c>
      <c r="BP68" s="71">
        <v>94592.1</v>
      </c>
      <c r="BQ68" s="71">
        <v>91810.27</v>
      </c>
      <c r="BR68" s="71">
        <v>92619.4</v>
      </c>
      <c r="BS68" s="71">
        <v>92098.88</v>
      </c>
      <c r="BT68" s="71">
        <v>91320.63</v>
      </c>
      <c r="BU68" s="71">
        <v>90608.33</v>
      </c>
      <c r="BV68" s="71">
        <v>90316.06</v>
      </c>
      <c r="BW68" s="71">
        <v>93061.16</v>
      </c>
      <c r="BX68" s="71">
        <v>29673.61</v>
      </c>
      <c r="BY68" s="71">
        <v>9594.163</v>
      </c>
      <c r="BZ68" s="71">
        <v>9408.693</v>
      </c>
      <c r="CA68" s="71">
        <v>9084.209</v>
      </c>
      <c r="CB68" s="71">
        <v>8739.575</v>
      </c>
      <c r="CC68" s="71">
        <v>10049.34</v>
      </c>
      <c r="CD68" s="71">
        <v>9833.033</v>
      </c>
      <c r="CE68" s="71">
        <v>9617.485</v>
      </c>
      <c r="CF68" s="71">
        <v>9403.574</v>
      </c>
      <c r="CG68" s="71">
        <v>9454.264</v>
      </c>
      <c r="CH68" s="71">
        <v>9770.583</v>
      </c>
      <c r="CI68" s="71">
        <v>10418.91</v>
      </c>
      <c r="CJ68" s="71">
        <v>10735.88</v>
      </c>
      <c r="CK68" s="71">
        <v>10898.97</v>
      </c>
      <c r="CL68" s="71">
        <v>11153.95</v>
      </c>
      <c r="CM68" s="71">
        <v>34847.06</v>
      </c>
      <c r="CN68" s="71">
        <v>98076.11</v>
      </c>
      <c r="CO68" s="71">
        <v>95191.8</v>
      </c>
      <c r="CP68" s="71">
        <v>96030.74</v>
      </c>
      <c r="CQ68" s="71">
        <v>95491.05</v>
      </c>
      <c r="CR68" s="71">
        <v>94684.14</v>
      </c>
      <c r="CS68" s="71">
        <v>93945.6</v>
      </c>
      <c r="CT68" s="71">
        <v>93642.57</v>
      </c>
      <c r="CU68" s="71">
        <v>96488.77</v>
      </c>
      <c r="CV68" s="71">
        <v>34456.97</v>
      </c>
      <c r="CW68" s="71">
        <v>11324.12</v>
      </c>
      <c r="CX68" s="71">
        <v>11105.21</v>
      </c>
      <c r="CY68" s="71">
        <v>10722.22</v>
      </c>
      <c r="CZ68" s="71">
        <v>10315.44</v>
      </c>
      <c r="DA68" s="71">
        <v>11107.51</v>
      </c>
      <c r="DB68" s="71">
        <v>10868.42</v>
      </c>
      <c r="DC68" s="71">
        <v>10630.18</v>
      </c>
      <c r="DD68" s="71">
        <v>10393.74</v>
      </c>
      <c r="DE68" s="71">
        <v>10449.77</v>
      </c>
      <c r="DF68" s="71">
        <v>10799.4</v>
      </c>
      <c r="DG68" s="71">
        <v>11515.99</v>
      </c>
      <c r="DH68" s="71">
        <v>11866.34</v>
      </c>
      <c r="DI68" s="71">
        <v>12046.6</v>
      </c>
      <c r="DJ68" s="71">
        <v>12328.42</v>
      </c>
      <c r="DK68" s="71">
        <v>38151.28</v>
      </c>
      <c r="DL68" s="71">
        <v>100461.9</v>
      </c>
      <c r="DM68" s="71">
        <v>97507.46</v>
      </c>
      <c r="DN68" s="71">
        <v>98366.8</v>
      </c>
      <c r="DO68" s="71">
        <v>97813.98</v>
      </c>
      <c r="DP68" s="71">
        <v>96987.43</v>
      </c>
      <c r="DQ68" s="71">
        <v>96230.92</v>
      </c>
      <c r="DR68" s="71">
        <v>95920.52</v>
      </c>
      <c r="DS68" s="71">
        <v>98835.97</v>
      </c>
      <c r="DT68" s="71">
        <v>37724.21</v>
      </c>
      <c r="DU68" s="71">
        <v>12516.52</v>
      </c>
      <c r="DV68" s="71">
        <v>12274.55</v>
      </c>
      <c r="DW68" s="71">
        <v>11851.23</v>
      </c>
      <c r="DX68" s="71">
        <v>11401.62</v>
      </c>
      <c r="DY68" s="71">
        <v>12161.51</v>
      </c>
      <c r="DZ68" s="71">
        <v>11899.74</v>
      </c>
      <c r="EA68" s="71">
        <v>11638.89</v>
      </c>
      <c r="EB68" s="71">
        <v>11380.02</v>
      </c>
      <c r="EC68" s="71">
        <v>11441.36</v>
      </c>
      <c r="ED68" s="71">
        <v>11824.16</v>
      </c>
      <c r="EE68" s="71">
        <v>12608.75</v>
      </c>
      <c r="EF68" s="71">
        <v>12992.35</v>
      </c>
      <c r="EG68" s="71">
        <v>13189.72</v>
      </c>
      <c r="EH68" s="71">
        <v>13498.28</v>
      </c>
      <c r="EI68" s="71">
        <v>41418.39</v>
      </c>
      <c r="EJ68" s="71">
        <v>102825.8</v>
      </c>
      <c r="EK68" s="71">
        <v>99801.85</v>
      </c>
      <c r="EL68" s="71">
        <v>100681.4</v>
      </c>
      <c r="EM68" s="71">
        <v>100115.6</v>
      </c>
      <c r="EN68" s="71">
        <v>99269.59</v>
      </c>
      <c r="EO68" s="71">
        <v>98495.29</v>
      </c>
      <c r="EP68" s="71">
        <v>98177.59</v>
      </c>
      <c r="EQ68" s="71">
        <v>101161.6</v>
      </c>
      <c r="ER68" s="71">
        <v>40954.75</v>
      </c>
      <c r="ES68" s="71">
        <v>13704.22</v>
      </c>
      <c r="ET68" s="71">
        <v>13439.3</v>
      </c>
      <c r="EU68" s="71">
        <v>12975.81</v>
      </c>
      <c r="EV68" s="71">
        <v>12483.54</v>
      </c>
      <c r="EW68" s="71">
        <v>13676.03</v>
      </c>
      <c r="EX68" s="71">
        <v>13381.66</v>
      </c>
      <c r="EY68" s="71">
        <v>13088.32</v>
      </c>
      <c r="EZ68" s="71">
        <v>12797.21</v>
      </c>
      <c r="FA68" s="71">
        <v>12866.2</v>
      </c>
      <c r="FB68" s="71">
        <v>13296.67</v>
      </c>
      <c r="FC68" s="71">
        <v>14178.97</v>
      </c>
      <c r="FD68" s="71">
        <v>14610.33</v>
      </c>
      <c r="FE68" s="71">
        <v>14832.29</v>
      </c>
      <c r="FF68" s="71">
        <v>15179.27</v>
      </c>
      <c r="FG68" s="71">
        <v>46071.38</v>
      </c>
      <c r="FH68" s="71">
        <v>106200.9</v>
      </c>
      <c r="FI68" s="71">
        <v>103077.7</v>
      </c>
      <c r="FJ68" s="71">
        <v>103986.1</v>
      </c>
      <c r="FK68" s="71">
        <v>103401.7</v>
      </c>
      <c r="FL68" s="71">
        <v>102527.9</v>
      </c>
      <c r="FM68" s="71">
        <v>101728.2</v>
      </c>
      <c r="FN68" s="71">
        <v>101400.1</v>
      </c>
      <c r="FO68" s="71">
        <v>104482.1</v>
      </c>
      <c r="FP68" s="71">
        <v>45555.65</v>
      </c>
      <c r="FQ68" s="71">
        <v>15410.86</v>
      </c>
      <c r="FR68" s="71">
        <v>15112.95</v>
      </c>
      <c r="FS68" s="71">
        <v>14591.74</v>
      </c>
      <c r="FT68" s="71">
        <v>14038.16</v>
      </c>
      <c r="FU68" s="71">
        <v>78.43089</v>
      </c>
      <c r="FV68" s="71">
        <v>76.98547</v>
      </c>
      <c r="FW68" s="71">
        <v>76.04564</v>
      </c>
      <c r="FX68" s="71">
        <v>74.81689</v>
      </c>
      <c r="FY68" s="71">
        <v>73.75576</v>
      </c>
      <c r="FZ68" s="71">
        <v>73.06927</v>
      </c>
      <c r="GA68" s="71">
        <v>73.00163</v>
      </c>
      <c r="GB68" s="71">
        <v>75.33656</v>
      </c>
      <c r="GC68" s="71">
        <v>80.93189</v>
      </c>
      <c r="GD68" s="71">
        <v>86.39462</v>
      </c>
      <c r="GE68" s="71">
        <v>91.05945</v>
      </c>
      <c r="GF68" s="71">
        <v>94.55171</v>
      </c>
      <c r="GG68" s="71">
        <v>96.95358</v>
      </c>
      <c r="GH68" s="71">
        <v>98.92527</v>
      </c>
      <c r="GI68" s="71">
        <v>100.0558</v>
      </c>
      <c r="GJ68" s="71">
        <v>99.79481</v>
      </c>
      <c r="GK68" s="71">
        <v>98.93761</v>
      </c>
      <c r="GL68" s="71">
        <v>96.8616</v>
      </c>
      <c r="GM68" s="71">
        <v>93.06298</v>
      </c>
      <c r="GN68" s="71">
        <v>87.81244</v>
      </c>
      <c r="GO68" s="71">
        <v>84.10302</v>
      </c>
      <c r="GP68" s="71">
        <v>81.8999</v>
      </c>
      <c r="GQ68" s="71">
        <v>80.04177</v>
      </c>
      <c r="GR68" s="71">
        <v>78.72271</v>
      </c>
    </row>
    <row r="69" spans="1:200" ht="12.75">
      <c r="A69" s="69" t="s">
        <v>243</v>
      </c>
      <c r="B69" s="69" t="s">
        <v>34</v>
      </c>
      <c r="C69" s="69">
        <v>2010</v>
      </c>
      <c r="D69" s="69" t="s">
        <v>7</v>
      </c>
      <c r="E69" s="69" t="s">
        <v>229</v>
      </c>
      <c r="F69" s="71">
        <v>2038</v>
      </c>
      <c r="G69" s="71">
        <v>2038</v>
      </c>
      <c r="H69" s="71">
        <v>2038</v>
      </c>
      <c r="I69" s="71">
        <v>516020.3</v>
      </c>
      <c r="J69" s="71">
        <v>505096.2</v>
      </c>
      <c r="K69" s="71">
        <v>493896.7</v>
      </c>
      <c r="L69" s="71">
        <v>483821.7</v>
      </c>
      <c r="M69" s="71">
        <v>487184.9</v>
      </c>
      <c r="N69" s="71">
        <v>503318.4</v>
      </c>
      <c r="O69" s="71">
        <v>534930.4</v>
      </c>
      <c r="P69" s="71">
        <v>548218.4</v>
      </c>
      <c r="Q69" s="71">
        <v>551847.6</v>
      </c>
      <c r="R69" s="71">
        <v>558844.3</v>
      </c>
      <c r="S69" s="71">
        <v>567566</v>
      </c>
      <c r="T69" s="71">
        <v>560934.3</v>
      </c>
      <c r="U69" s="71">
        <v>543437.7</v>
      </c>
      <c r="V69" s="71">
        <v>545961.6</v>
      </c>
      <c r="W69" s="71">
        <v>542184.3</v>
      </c>
      <c r="X69" s="71">
        <v>538053.6</v>
      </c>
      <c r="Y69" s="71">
        <v>532689.9</v>
      </c>
      <c r="Z69" s="71">
        <v>529811.4</v>
      </c>
      <c r="AA69" s="71">
        <v>544157.9</v>
      </c>
      <c r="AB69" s="71">
        <v>552363.8</v>
      </c>
      <c r="AC69" s="71">
        <v>556455.6</v>
      </c>
      <c r="AD69" s="71">
        <v>545064.3</v>
      </c>
      <c r="AE69" s="71">
        <v>526010.6</v>
      </c>
      <c r="AF69" s="71">
        <v>506209.7</v>
      </c>
      <c r="AG69" s="71">
        <v>504517</v>
      </c>
      <c r="AH69" s="71">
        <v>493836.5</v>
      </c>
      <c r="AI69" s="71">
        <v>482886.6</v>
      </c>
      <c r="AJ69" s="71">
        <v>473036.2</v>
      </c>
      <c r="AK69" s="71">
        <v>476324.5</v>
      </c>
      <c r="AL69" s="71">
        <v>492098.3</v>
      </c>
      <c r="AM69" s="71">
        <v>523005.7</v>
      </c>
      <c r="AN69" s="71">
        <v>535997.5</v>
      </c>
      <c r="AO69" s="71">
        <v>539545.7</v>
      </c>
      <c r="AP69" s="71">
        <v>546386.4</v>
      </c>
      <c r="AQ69" s="71">
        <v>529220.1</v>
      </c>
      <c r="AR69" s="71">
        <v>460402.2</v>
      </c>
      <c r="AS69" s="71">
        <v>446041.3</v>
      </c>
      <c r="AT69" s="71">
        <v>448112.9</v>
      </c>
      <c r="AU69" s="71">
        <v>445012.6</v>
      </c>
      <c r="AV69" s="71">
        <v>441622.2</v>
      </c>
      <c r="AW69" s="71">
        <v>437219.8</v>
      </c>
      <c r="AX69" s="71">
        <v>434857.3</v>
      </c>
      <c r="AY69" s="71">
        <v>446632.5</v>
      </c>
      <c r="AZ69" s="71">
        <v>515044.9</v>
      </c>
      <c r="BA69" s="71">
        <v>544050.9</v>
      </c>
      <c r="BB69" s="71">
        <v>532913.6</v>
      </c>
      <c r="BC69" s="71">
        <v>514284.6</v>
      </c>
      <c r="BD69" s="71">
        <v>494925.2</v>
      </c>
      <c r="BE69" s="71">
        <v>8817.446</v>
      </c>
      <c r="BF69" s="71">
        <v>8630.782</v>
      </c>
      <c r="BG69" s="71">
        <v>8439.412</v>
      </c>
      <c r="BH69" s="71">
        <v>8267.257</v>
      </c>
      <c r="BI69" s="71">
        <v>8324.725</v>
      </c>
      <c r="BJ69" s="71">
        <v>8600.405</v>
      </c>
      <c r="BK69" s="71">
        <v>9140.572</v>
      </c>
      <c r="BL69" s="71">
        <v>9367.63</v>
      </c>
      <c r="BM69" s="71">
        <v>9429.642</v>
      </c>
      <c r="BN69" s="71">
        <v>9549.198</v>
      </c>
      <c r="BO69" s="71">
        <v>30162.63</v>
      </c>
      <c r="BP69" s="71">
        <v>94658.17</v>
      </c>
      <c r="BQ69" s="71">
        <v>91705.61</v>
      </c>
      <c r="BR69" s="71">
        <v>92131.52</v>
      </c>
      <c r="BS69" s="71">
        <v>91494.1</v>
      </c>
      <c r="BT69" s="71">
        <v>90797.04</v>
      </c>
      <c r="BU69" s="71">
        <v>89891.91</v>
      </c>
      <c r="BV69" s="71">
        <v>89406.17</v>
      </c>
      <c r="BW69" s="71">
        <v>91827.16</v>
      </c>
      <c r="BX69" s="71">
        <v>29354.72</v>
      </c>
      <c r="BY69" s="71">
        <v>9508.382</v>
      </c>
      <c r="BZ69" s="71">
        <v>9313.733</v>
      </c>
      <c r="CA69" s="71">
        <v>8988.155</v>
      </c>
      <c r="CB69" s="71">
        <v>8649.81</v>
      </c>
      <c r="CC69" s="71">
        <v>10407.35</v>
      </c>
      <c r="CD69" s="71">
        <v>10187.03</v>
      </c>
      <c r="CE69" s="71">
        <v>9961.153</v>
      </c>
      <c r="CF69" s="71">
        <v>9757.956</v>
      </c>
      <c r="CG69" s="71">
        <v>9825.786</v>
      </c>
      <c r="CH69" s="71">
        <v>10151.18</v>
      </c>
      <c r="CI69" s="71">
        <v>10788.74</v>
      </c>
      <c r="CJ69" s="71">
        <v>11056.74</v>
      </c>
      <c r="CK69" s="71">
        <v>11129.94</v>
      </c>
      <c r="CL69" s="71">
        <v>11271.05</v>
      </c>
      <c r="CM69" s="71">
        <v>35024.82</v>
      </c>
      <c r="CN69" s="71">
        <v>98144.61</v>
      </c>
      <c r="CO69" s="71">
        <v>95083.3</v>
      </c>
      <c r="CP69" s="71">
        <v>95524.9</v>
      </c>
      <c r="CQ69" s="71">
        <v>94863.99</v>
      </c>
      <c r="CR69" s="71">
        <v>94141.27</v>
      </c>
      <c r="CS69" s="71">
        <v>93202.8</v>
      </c>
      <c r="CT69" s="71">
        <v>92699.17</v>
      </c>
      <c r="CU69" s="71">
        <v>95209.32</v>
      </c>
      <c r="CV69" s="71">
        <v>34086.68</v>
      </c>
      <c r="CW69" s="71">
        <v>11222.87</v>
      </c>
      <c r="CX69" s="71">
        <v>10993.13</v>
      </c>
      <c r="CY69" s="71">
        <v>10608.84</v>
      </c>
      <c r="CZ69" s="71">
        <v>10209.49</v>
      </c>
      <c r="DA69" s="71">
        <v>11503.22</v>
      </c>
      <c r="DB69" s="71">
        <v>11259.69</v>
      </c>
      <c r="DC69" s="71">
        <v>11010.03</v>
      </c>
      <c r="DD69" s="71">
        <v>10785.44</v>
      </c>
      <c r="DE69" s="71">
        <v>10860.41</v>
      </c>
      <c r="DF69" s="71">
        <v>11220.06</v>
      </c>
      <c r="DG69" s="71">
        <v>11924.76</v>
      </c>
      <c r="DH69" s="71">
        <v>12220.98</v>
      </c>
      <c r="DI69" s="71">
        <v>12301.88</v>
      </c>
      <c r="DJ69" s="71">
        <v>12457.86</v>
      </c>
      <c r="DK69" s="71">
        <v>38345.89</v>
      </c>
      <c r="DL69" s="71">
        <v>100532.1</v>
      </c>
      <c r="DM69" s="71">
        <v>97396.3</v>
      </c>
      <c r="DN69" s="71">
        <v>97848.65</v>
      </c>
      <c r="DO69" s="71">
        <v>97171.66</v>
      </c>
      <c r="DP69" s="71">
        <v>96431.36</v>
      </c>
      <c r="DQ69" s="71">
        <v>95470.05</v>
      </c>
      <c r="DR69" s="71">
        <v>94954.17</v>
      </c>
      <c r="DS69" s="71">
        <v>97525.4</v>
      </c>
      <c r="DT69" s="71">
        <v>37318.8</v>
      </c>
      <c r="DU69" s="71">
        <v>12404.61</v>
      </c>
      <c r="DV69" s="71">
        <v>12150.67</v>
      </c>
      <c r="DW69" s="71">
        <v>11725.92</v>
      </c>
      <c r="DX69" s="71">
        <v>11284.52</v>
      </c>
      <c r="DY69" s="71">
        <v>12594.77</v>
      </c>
      <c r="DZ69" s="71">
        <v>12328.14</v>
      </c>
      <c r="EA69" s="71">
        <v>12054.79</v>
      </c>
      <c r="EB69" s="71">
        <v>11808.88</v>
      </c>
      <c r="EC69" s="71">
        <v>11890.97</v>
      </c>
      <c r="ED69" s="71">
        <v>12284.75</v>
      </c>
      <c r="EE69" s="71">
        <v>13056.32</v>
      </c>
      <c r="EF69" s="71">
        <v>13380.65</v>
      </c>
      <c r="EG69" s="71">
        <v>13469.22</v>
      </c>
      <c r="EH69" s="71">
        <v>13640</v>
      </c>
      <c r="EI69" s="71">
        <v>41629.68</v>
      </c>
      <c r="EJ69" s="71">
        <v>102897.6</v>
      </c>
      <c r="EK69" s="71">
        <v>99688.08</v>
      </c>
      <c r="EL69" s="71">
        <v>100151.1</v>
      </c>
      <c r="EM69" s="71">
        <v>99458.16</v>
      </c>
      <c r="EN69" s="71">
        <v>98700.43</v>
      </c>
      <c r="EO69" s="71">
        <v>97716.52</v>
      </c>
      <c r="EP69" s="71">
        <v>97188.49</v>
      </c>
      <c r="EQ69" s="71">
        <v>99820.21</v>
      </c>
      <c r="ER69" s="71">
        <v>40514.62</v>
      </c>
      <c r="ES69" s="71">
        <v>13581.69</v>
      </c>
      <c r="ET69" s="71">
        <v>13303.66</v>
      </c>
      <c r="EU69" s="71">
        <v>12838.61</v>
      </c>
      <c r="EV69" s="71">
        <v>12355.32</v>
      </c>
      <c r="EW69" s="71">
        <v>14163.24</v>
      </c>
      <c r="EX69" s="71">
        <v>13863.41</v>
      </c>
      <c r="EY69" s="71">
        <v>13556.02</v>
      </c>
      <c r="EZ69" s="71">
        <v>13279.49</v>
      </c>
      <c r="FA69" s="71">
        <v>13371.8</v>
      </c>
      <c r="FB69" s="71">
        <v>13814.62</v>
      </c>
      <c r="FC69" s="71">
        <v>14682.27</v>
      </c>
      <c r="FD69" s="71">
        <v>15046.99</v>
      </c>
      <c r="FE69" s="71">
        <v>15146.6</v>
      </c>
      <c r="FF69" s="71">
        <v>15338.64</v>
      </c>
      <c r="FG69" s="71">
        <v>46306.4</v>
      </c>
      <c r="FH69" s="71">
        <v>106275.1</v>
      </c>
      <c r="FI69" s="71">
        <v>102960.2</v>
      </c>
      <c r="FJ69" s="71">
        <v>103438.4</v>
      </c>
      <c r="FK69" s="71">
        <v>102722.7</v>
      </c>
      <c r="FL69" s="71">
        <v>101940.1</v>
      </c>
      <c r="FM69" s="71">
        <v>100923.9</v>
      </c>
      <c r="FN69" s="71">
        <v>100378.5</v>
      </c>
      <c r="FO69" s="71">
        <v>103096.6</v>
      </c>
      <c r="FP69" s="71">
        <v>45066.08</v>
      </c>
      <c r="FQ69" s="71">
        <v>15273.08</v>
      </c>
      <c r="FR69" s="71">
        <v>14960.42</v>
      </c>
      <c r="FS69" s="71">
        <v>14437.45</v>
      </c>
      <c r="FT69" s="71">
        <v>13893.97</v>
      </c>
      <c r="FU69" s="71">
        <v>82.34113</v>
      </c>
      <c r="FV69" s="71">
        <v>80.9252</v>
      </c>
      <c r="FW69" s="71">
        <v>79.7562</v>
      </c>
      <c r="FX69" s="71">
        <v>78.48734</v>
      </c>
      <c r="FY69" s="71">
        <v>77.25971</v>
      </c>
      <c r="FZ69" s="71">
        <v>76.38837</v>
      </c>
      <c r="GA69" s="71">
        <v>75.72075</v>
      </c>
      <c r="GB69" s="71">
        <v>77.28535</v>
      </c>
      <c r="GC69" s="71">
        <v>81.26368</v>
      </c>
      <c r="GD69" s="71">
        <v>85.15338</v>
      </c>
      <c r="GE69" s="71">
        <v>88.7286</v>
      </c>
      <c r="GF69" s="71">
        <v>91.21763</v>
      </c>
      <c r="GG69" s="71">
        <v>92.98482</v>
      </c>
      <c r="GH69" s="71">
        <v>94.15269</v>
      </c>
      <c r="GI69" s="71">
        <v>94.6953</v>
      </c>
      <c r="GJ69" s="71">
        <v>94.57757</v>
      </c>
      <c r="GK69" s="71">
        <v>92.82664</v>
      </c>
      <c r="GL69" s="71">
        <v>90.4381</v>
      </c>
      <c r="GM69" s="71">
        <v>87.02116</v>
      </c>
      <c r="GN69" s="71">
        <v>82.84251</v>
      </c>
      <c r="GO69" s="71">
        <v>79.69608</v>
      </c>
      <c r="GP69" s="71">
        <v>76.66603</v>
      </c>
      <c r="GQ69" s="71">
        <v>73.86664</v>
      </c>
      <c r="GR69" s="71">
        <v>72.78069</v>
      </c>
    </row>
    <row r="70" spans="1:200" ht="12.75">
      <c r="A70" s="69" t="s">
        <v>243</v>
      </c>
      <c r="B70" s="69" t="s">
        <v>35</v>
      </c>
      <c r="C70" s="69">
        <v>2010</v>
      </c>
      <c r="D70" s="69" t="s">
        <v>7</v>
      </c>
      <c r="E70" s="69" t="s">
        <v>229</v>
      </c>
      <c r="F70" s="71">
        <v>2079</v>
      </c>
      <c r="G70" s="71">
        <v>2079</v>
      </c>
      <c r="H70" s="71">
        <v>2079</v>
      </c>
      <c r="I70" s="71">
        <v>492437.9</v>
      </c>
      <c r="J70" s="71">
        <v>480999.7</v>
      </c>
      <c r="K70" s="71">
        <v>469915.3</v>
      </c>
      <c r="L70" s="71">
        <v>459573.7</v>
      </c>
      <c r="M70" s="71">
        <v>461403.7</v>
      </c>
      <c r="N70" s="71">
        <v>476450.8</v>
      </c>
      <c r="O70" s="71">
        <v>504889.8</v>
      </c>
      <c r="P70" s="71">
        <v>518203.9</v>
      </c>
      <c r="Q70" s="71">
        <v>528012.1</v>
      </c>
      <c r="R70" s="71">
        <v>544434.9</v>
      </c>
      <c r="S70" s="71">
        <v>562980.1</v>
      </c>
      <c r="T70" s="71">
        <v>566430.4</v>
      </c>
      <c r="U70" s="71">
        <v>554100.2</v>
      </c>
      <c r="V70" s="71">
        <v>556691.2</v>
      </c>
      <c r="W70" s="71">
        <v>551668.1</v>
      </c>
      <c r="X70" s="71">
        <v>547243.3</v>
      </c>
      <c r="Y70" s="71">
        <v>541460.8</v>
      </c>
      <c r="Z70" s="71">
        <v>535232.3</v>
      </c>
      <c r="AA70" s="71">
        <v>541500.8</v>
      </c>
      <c r="AB70" s="71">
        <v>548602.1</v>
      </c>
      <c r="AC70" s="71">
        <v>553764.1</v>
      </c>
      <c r="AD70" s="71">
        <v>543614.6</v>
      </c>
      <c r="AE70" s="71">
        <v>526042.4</v>
      </c>
      <c r="AF70" s="71">
        <v>507004</v>
      </c>
      <c r="AG70" s="71">
        <v>481460.4</v>
      </c>
      <c r="AH70" s="71">
        <v>470277.2</v>
      </c>
      <c r="AI70" s="71">
        <v>459439.9</v>
      </c>
      <c r="AJ70" s="71">
        <v>449328.8</v>
      </c>
      <c r="AK70" s="71">
        <v>451118</v>
      </c>
      <c r="AL70" s="71">
        <v>465829.6</v>
      </c>
      <c r="AM70" s="71">
        <v>493634.7</v>
      </c>
      <c r="AN70" s="71">
        <v>506652</v>
      </c>
      <c r="AO70" s="71">
        <v>516241.6</v>
      </c>
      <c r="AP70" s="71">
        <v>532298.3</v>
      </c>
      <c r="AQ70" s="71">
        <v>524944</v>
      </c>
      <c r="AR70" s="71">
        <v>464913.3</v>
      </c>
      <c r="AS70" s="71">
        <v>454792.9</v>
      </c>
      <c r="AT70" s="71">
        <v>456919.6</v>
      </c>
      <c r="AU70" s="71">
        <v>452796.7</v>
      </c>
      <c r="AV70" s="71">
        <v>449164.9</v>
      </c>
      <c r="AW70" s="71">
        <v>444418.8</v>
      </c>
      <c r="AX70" s="71">
        <v>439306.5</v>
      </c>
      <c r="AY70" s="71">
        <v>444451.6</v>
      </c>
      <c r="AZ70" s="71">
        <v>511537.5</v>
      </c>
      <c r="BA70" s="71">
        <v>541419.5</v>
      </c>
      <c r="BB70" s="71">
        <v>531496.2</v>
      </c>
      <c r="BC70" s="71">
        <v>514315.8</v>
      </c>
      <c r="BD70" s="71">
        <v>495701.8</v>
      </c>
      <c r="BE70" s="71">
        <v>8414.485</v>
      </c>
      <c r="BF70" s="71">
        <v>8219.036</v>
      </c>
      <c r="BG70" s="71">
        <v>8029.633</v>
      </c>
      <c r="BH70" s="71">
        <v>7852.921</v>
      </c>
      <c r="BI70" s="71">
        <v>7884.191</v>
      </c>
      <c r="BJ70" s="71">
        <v>8141.306</v>
      </c>
      <c r="BK70" s="71">
        <v>8627.256</v>
      </c>
      <c r="BL70" s="71">
        <v>8854.759</v>
      </c>
      <c r="BM70" s="71">
        <v>9022.356</v>
      </c>
      <c r="BN70" s="71">
        <v>9302.979</v>
      </c>
      <c r="BO70" s="71">
        <v>29918.91</v>
      </c>
      <c r="BP70" s="71">
        <v>95585.65</v>
      </c>
      <c r="BQ70" s="71">
        <v>93504.92</v>
      </c>
      <c r="BR70" s="71">
        <v>93942.16</v>
      </c>
      <c r="BS70" s="71">
        <v>93094.51</v>
      </c>
      <c r="BT70" s="71">
        <v>92347.81</v>
      </c>
      <c r="BU70" s="71">
        <v>91372.02</v>
      </c>
      <c r="BV70" s="71">
        <v>90320.93</v>
      </c>
      <c r="BW70" s="71">
        <v>91378.75</v>
      </c>
      <c r="BX70" s="71">
        <v>29154.81</v>
      </c>
      <c r="BY70" s="71">
        <v>9462.391</v>
      </c>
      <c r="BZ70" s="71">
        <v>9288.961</v>
      </c>
      <c r="CA70" s="71">
        <v>8988.698</v>
      </c>
      <c r="CB70" s="71">
        <v>8663.382</v>
      </c>
      <c r="CC70" s="71">
        <v>9931.731</v>
      </c>
      <c r="CD70" s="71">
        <v>9701.04</v>
      </c>
      <c r="CE70" s="71">
        <v>9477.486</v>
      </c>
      <c r="CF70" s="71">
        <v>9268.91</v>
      </c>
      <c r="CG70" s="71">
        <v>9305.818</v>
      </c>
      <c r="CH70" s="71">
        <v>9609.295</v>
      </c>
      <c r="CI70" s="71">
        <v>10182.87</v>
      </c>
      <c r="CJ70" s="71">
        <v>10451.39</v>
      </c>
      <c r="CK70" s="71">
        <v>10649.21</v>
      </c>
      <c r="CL70" s="71">
        <v>10980.43</v>
      </c>
      <c r="CM70" s="71">
        <v>34741.82</v>
      </c>
      <c r="CN70" s="71">
        <v>99106.24</v>
      </c>
      <c r="CO70" s="71">
        <v>96948.88</v>
      </c>
      <c r="CP70" s="71">
        <v>97402.22</v>
      </c>
      <c r="CQ70" s="71">
        <v>96523.34</v>
      </c>
      <c r="CR70" s="71">
        <v>95749.15</v>
      </c>
      <c r="CS70" s="71">
        <v>94737.41</v>
      </c>
      <c r="CT70" s="71">
        <v>93647.63</v>
      </c>
      <c r="CU70" s="71">
        <v>94744.41</v>
      </c>
      <c r="CV70" s="71">
        <v>33854.55</v>
      </c>
      <c r="CW70" s="71">
        <v>11168.59</v>
      </c>
      <c r="CX70" s="71">
        <v>10963.89</v>
      </c>
      <c r="CY70" s="71">
        <v>10609.48</v>
      </c>
      <c r="CZ70" s="71">
        <v>10225.51</v>
      </c>
      <c r="DA70" s="71">
        <v>10977.51</v>
      </c>
      <c r="DB70" s="71">
        <v>10722.53</v>
      </c>
      <c r="DC70" s="71">
        <v>10475.44</v>
      </c>
      <c r="DD70" s="71">
        <v>10244.9</v>
      </c>
      <c r="DE70" s="71">
        <v>10285.69</v>
      </c>
      <c r="DF70" s="71">
        <v>10621.13</v>
      </c>
      <c r="DG70" s="71">
        <v>11255.09</v>
      </c>
      <c r="DH70" s="71">
        <v>11551.89</v>
      </c>
      <c r="DI70" s="71">
        <v>11770.54</v>
      </c>
      <c r="DJ70" s="71">
        <v>12136.64</v>
      </c>
      <c r="DK70" s="71">
        <v>38036.06</v>
      </c>
      <c r="DL70" s="71">
        <v>101517.1</v>
      </c>
      <c r="DM70" s="71">
        <v>99307.27</v>
      </c>
      <c r="DN70" s="71">
        <v>99771.63</v>
      </c>
      <c r="DO70" s="71">
        <v>98871.38</v>
      </c>
      <c r="DP70" s="71">
        <v>98078.35</v>
      </c>
      <c r="DQ70" s="71">
        <v>97042</v>
      </c>
      <c r="DR70" s="71">
        <v>95925.7</v>
      </c>
      <c r="DS70" s="71">
        <v>97049.16</v>
      </c>
      <c r="DT70" s="71">
        <v>37064.66</v>
      </c>
      <c r="DU70" s="71">
        <v>12344.61</v>
      </c>
      <c r="DV70" s="71">
        <v>12118.35</v>
      </c>
      <c r="DW70" s="71">
        <v>11726.63</v>
      </c>
      <c r="DX70" s="71">
        <v>11302.22</v>
      </c>
      <c r="DY70" s="71">
        <v>12019.18</v>
      </c>
      <c r="DZ70" s="71">
        <v>11740</v>
      </c>
      <c r="EA70" s="71">
        <v>11469.46</v>
      </c>
      <c r="EB70" s="71">
        <v>11217.05</v>
      </c>
      <c r="EC70" s="71">
        <v>11261.71</v>
      </c>
      <c r="ED70" s="71">
        <v>11628.97</v>
      </c>
      <c r="EE70" s="71">
        <v>12323.1</v>
      </c>
      <c r="EF70" s="71">
        <v>12648.07</v>
      </c>
      <c r="EG70" s="71">
        <v>12887.46</v>
      </c>
      <c r="EH70" s="71">
        <v>13288.3</v>
      </c>
      <c r="EI70" s="71">
        <v>41293.31</v>
      </c>
      <c r="EJ70" s="71">
        <v>103905.9</v>
      </c>
      <c r="EK70" s="71">
        <v>101644</v>
      </c>
      <c r="EL70" s="71">
        <v>102119.3</v>
      </c>
      <c r="EM70" s="71">
        <v>101197.9</v>
      </c>
      <c r="EN70" s="71">
        <v>100386.2</v>
      </c>
      <c r="EO70" s="71">
        <v>99325.45</v>
      </c>
      <c r="EP70" s="71">
        <v>98182.88</v>
      </c>
      <c r="EQ70" s="71">
        <v>99332.78</v>
      </c>
      <c r="ER70" s="71">
        <v>40238.72</v>
      </c>
      <c r="ES70" s="71">
        <v>13516</v>
      </c>
      <c r="ET70" s="71">
        <v>13268.28</v>
      </c>
      <c r="EU70" s="71">
        <v>12839.38</v>
      </c>
      <c r="EV70" s="71">
        <v>12374.7</v>
      </c>
      <c r="EW70" s="71">
        <v>13515.98</v>
      </c>
      <c r="EX70" s="71">
        <v>13202.03</v>
      </c>
      <c r="EY70" s="71">
        <v>12897.8</v>
      </c>
      <c r="EZ70" s="71">
        <v>12613.95</v>
      </c>
      <c r="FA70" s="71">
        <v>12664.18</v>
      </c>
      <c r="FB70" s="71">
        <v>13077.18</v>
      </c>
      <c r="FC70" s="71">
        <v>13857.75</v>
      </c>
      <c r="FD70" s="71">
        <v>14223.18</v>
      </c>
      <c r="FE70" s="71">
        <v>14492.39</v>
      </c>
      <c r="FF70" s="71">
        <v>14943.14</v>
      </c>
      <c r="FG70" s="71">
        <v>45932.24</v>
      </c>
      <c r="FH70" s="71">
        <v>107316.4</v>
      </c>
      <c r="FI70" s="71">
        <v>104980.3</v>
      </c>
      <c r="FJ70" s="71">
        <v>105471.2</v>
      </c>
      <c r="FK70" s="71">
        <v>104519.5</v>
      </c>
      <c r="FL70" s="71">
        <v>103681.2</v>
      </c>
      <c r="FM70" s="71">
        <v>102585.6</v>
      </c>
      <c r="FN70" s="71">
        <v>101405.6</v>
      </c>
      <c r="FO70" s="71">
        <v>102593.2</v>
      </c>
      <c r="FP70" s="71">
        <v>44759.18</v>
      </c>
      <c r="FQ70" s="71">
        <v>15199.2</v>
      </c>
      <c r="FR70" s="71">
        <v>14920.63</v>
      </c>
      <c r="FS70" s="71">
        <v>14438.32</v>
      </c>
      <c r="FT70" s="71">
        <v>13915.77</v>
      </c>
      <c r="FU70" s="71">
        <v>69.09517</v>
      </c>
      <c r="FV70" s="71">
        <v>67.67112</v>
      </c>
      <c r="FW70" s="71">
        <v>66.67054</v>
      </c>
      <c r="FX70" s="71">
        <v>65.79557</v>
      </c>
      <c r="FY70" s="71">
        <v>65.39932</v>
      </c>
      <c r="FZ70" s="71">
        <v>64.71066</v>
      </c>
      <c r="GA70" s="71">
        <v>64.01391</v>
      </c>
      <c r="GB70" s="71">
        <v>64.68397</v>
      </c>
      <c r="GC70" s="71">
        <v>69.08736</v>
      </c>
      <c r="GD70" s="71">
        <v>75.71751</v>
      </c>
      <c r="GE70" s="71">
        <v>82.79218</v>
      </c>
      <c r="GF70" s="71">
        <v>88.61224</v>
      </c>
      <c r="GG70" s="71">
        <v>92.13761</v>
      </c>
      <c r="GH70" s="71">
        <v>93.70833</v>
      </c>
      <c r="GI70" s="71">
        <v>94.50323</v>
      </c>
      <c r="GJ70" s="71">
        <v>94.49745</v>
      </c>
      <c r="GK70" s="71">
        <v>93.24387</v>
      </c>
      <c r="GL70" s="71">
        <v>90.02917</v>
      </c>
      <c r="GM70" s="71">
        <v>84.51219</v>
      </c>
      <c r="GN70" s="71">
        <v>79.89786</v>
      </c>
      <c r="GO70" s="71">
        <v>76.69243</v>
      </c>
      <c r="GP70" s="71">
        <v>73.7206</v>
      </c>
      <c r="GQ70" s="71">
        <v>71.8791</v>
      </c>
      <c r="GR70" s="71">
        <v>70.69432</v>
      </c>
    </row>
    <row r="71" spans="1:200" ht="12.75">
      <c r="A71" s="69" t="s">
        <v>243</v>
      </c>
      <c r="B71" s="69" t="s">
        <v>8</v>
      </c>
      <c r="C71" s="69">
        <v>2010</v>
      </c>
      <c r="D71" s="69" t="s">
        <v>7</v>
      </c>
      <c r="E71" s="69" t="s">
        <v>229</v>
      </c>
      <c r="F71" s="71">
        <v>2027</v>
      </c>
      <c r="G71" s="71">
        <v>2027</v>
      </c>
      <c r="H71" s="71">
        <v>2027</v>
      </c>
      <c r="I71" s="71">
        <v>499724.6</v>
      </c>
      <c r="J71" s="71">
        <v>488558.1</v>
      </c>
      <c r="K71" s="71">
        <v>476948.8</v>
      </c>
      <c r="L71" s="71">
        <v>466524.1</v>
      </c>
      <c r="M71" s="71">
        <v>469505</v>
      </c>
      <c r="N71" s="71">
        <v>485262.9</v>
      </c>
      <c r="O71" s="71">
        <v>518092.3</v>
      </c>
      <c r="P71" s="71">
        <v>534914.4</v>
      </c>
      <c r="Q71" s="71">
        <v>540471.4</v>
      </c>
      <c r="R71" s="71">
        <v>549383.7</v>
      </c>
      <c r="S71" s="71">
        <v>558218.3</v>
      </c>
      <c r="T71" s="71">
        <v>552751.2</v>
      </c>
      <c r="U71" s="71">
        <v>536704.3</v>
      </c>
      <c r="V71" s="71">
        <v>540115.8</v>
      </c>
      <c r="W71" s="71">
        <v>536769.6</v>
      </c>
      <c r="X71" s="71">
        <v>532421.8</v>
      </c>
      <c r="Y71" s="71">
        <v>527929.3</v>
      </c>
      <c r="Z71" s="71">
        <v>525433.3</v>
      </c>
      <c r="AA71" s="71">
        <v>541996.1</v>
      </c>
      <c r="AB71" s="71">
        <v>550900.6</v>
      </c>
      <c r="AC71" s="71">
        <v>553727.6</v>
      </c>
      <c r="AD71" s="71">
        <v>543587.3</v>
      </c>
      <c r="AE71" s="71">
        <v>525787.1</v>
      </c>
      <c r="AF71" s="71">
        <v>505919.3</v>
      </c>
      <c r="AG71" s="71">
        <v>488584.6</v>
      </c>
      <c r="AH71" s="71">
        <v>477667.1</v>
      </c>
      <c r="AI71" s="71">
        <v>466316.6</v>
      </c>
      <c r="AJ71" s="71">
        <v>456124.3</v>
      </c>
      <c r="AK71" s="71">
        <v>459038.7</v>
      </c>
      <c r="AL71" s="71">
        <v>474445.3</v>
      </c>
      <c r="AM71" s="71">
        <v>506542.8</v>
      </c>
      <c r="AN71" s="71">
        <v>522990.1</v>
      </c>
      <c r="AO71" s="71">
        <v>528423.1</v>
      </c>
      <c r="AP71" s="71">
        <v>537136.8</v>
      </c>
      <c r="AQ71" s="71">
        <v>520503.9</v>
      </c>
      <c r="AR71" s="71">
        <v>453685.7</v>
      </c>
      <c r="AS71" s="71">
        <v>440514.7</v>
      </c>
      <c r="AT71" s="71">
        <v>443314.9</v>
      </c>
      <c r="AU71" s="71">
        <v>440568.4</v>
      </c>
      <c r="AV71" s="71">
        <v>436999.8</v>
      </c>
      <c r="AW71" s="71">
        <v>433312.4</v>
      </c>
      <c r="AX71" s="71">
        <v>431263.8</v>
      </c>
      <c r="AY71" s="71">
        <v>444858.1</v>
      </c>
      <c r="AZ71" s="71">
        <v>513680.6</v>
      </c>
      <c r="BA71" s="71">
        <v>541383.8</v>
      </c>
      <c r="BB71" s="71">
        <v>531469.5</v>
      </c>
      <c r="BC71" s="71">
        <v>514066.2</v>
      </c>
      <c r="BD71" s="71">
        <v>494641.3</v>
      </c>
      <c r="BE71" s="71">
        <v>8538.996</v>
      </c>
      <c r="BF71" s="71">
        <v>8348.19</v>
      </c>
      <c r="BG71" s="71">
        <v>8149.816</v>
      </c>
      <c r="BH71" s="71">
        <v>7971.686</v>
      </c>
      <c r="BI71" s="71">
        <v>8022.622</v>
      </c>
      <c r="BJ71" s="71">
        <v>8291.882</v>
      </c>
      <c r="BK71" s="71">
        <v>8852.852</v>
      </c>
      <c r="BL71" s="71">
        <v>9140.3</v>
      </c>
      <c r="BM71" s="71">
        <v>9235.254</v>
      </c>
      <c r="BN71" s="71">
        <v>9387.541</v>
      </c>
      <c r="BO71" s="71">
        <v>29665.85</v>
      </c>
      <c r="BP71" s="71">
        <v>93277.27</v>
      </c>
      <c r="BQ71" s="71">
        <v>90569.34</v>
      </c>
      <c r="BR71" s="71">
        <v>91145.05</v>
      </c>
      <c r="BS71" s="71">
        <v>90580.38</v>
      </c>
      <c r="BT71" s="71">
        <v>89846.67</v>
      </c>
      <c r="BU71" s="71">
        <v>89088.55</v>
      </c>
      <c r="BV71" s="71">
        <v>88667.34</v>
      </c>
      <c r="BW71" s="71">
        <v>91462.34</v>
      </c>
      <c r="BX71" s="71">
        <v>29276.96</v>
      </c>
      <c r="BY71" s="71">
        <v>9461.766</v>
      </c>
      <c r="BZ71" s="71">
        <v>9288.495</v>
      </c>
      <c r="CA71" s="71">
        <v>8984.337</v>
      </c>
      <c r="CB71" s="71">
        <v>8644.848</v>
      </c>
      <c r="CC71" s="71">
        <v>10078.69</v>
      </c>
      <c r="CD71" s="71">
        <v>9853.483</v>
      </c>
      <c r="CE71" s="71">
        <v>9619.34</v>
      </c>
      <c r="CF71" s="71">
        <v>9409.089</v>
      </c>
      <c r="CG71" s="71">
        <v>9469.21</v>
      </c>
      <c r="CH71" s="71">
        <v>9787.022</v>
      </c>
      <c r="CI71" s="71">
        <v>10449.14</v>
      </c>
      <c r="CJ71" s="71">
        <v>10788.42</v>
      </c>
      <c r="CK71" s="71">
        <v>10900.5</v>
      </c>
      <c r="CL71" s="71">
        <v>11080.24</v>
      </c>
      <c r="CM71" s="71">
        <v>34447.96</v>
      </c>
      <c r="CN71" s="71">
        <v>96712.84</v>
      </c>
      <c r="CO71" s="71">
        <v>93905.18</v>
      </c>
      <c r="CP71" s="71">
        <v>94502.09</v>
      </c>
      <c r="CQ71" s="71">
        <v>93916.61</v>
      </c>
      <c r="CR71" s="71">
        <v>93155.89</v>
      </c>
      <c r="CS71" s="71">
        <v>92369.85</v>
      </c>
      <c r="CT71" s="71">
        <v>91933.13</v>
      </c>
      <c r="CU71" s="71">
        <v>94831.06</v>
      </c>
      <c r="CV71" s="71">
        <v>33996.39</v>
      </c>
      <c r="CW71" s="71">
        <v>11167.85</v>
      </c>
      <c r="CX71" s="71">
        <v>10963.34</v>
      </c>
      <c r="CY71" s="71">
        <v>10604.34</v>
      </c>
      <c r="CZ71" s="71">
        <v>10203.63</v>
      </c>
      <c r="DA71" s="71">
        <v>11139.95</v>
      </c>
      <c r="DB71" s="71">
        <v>10891.02</v>
      </c>
      <c r="DC71" s="71">
        <v>10632.23</v>
      </c>
      <c r="DD71" s="71">
        <v>10399.84</v>
      </c>
      <c r="DE71" s="71">
        <v>10466.29</v>
      </c>
      <c r="DF71" s="71">
        <v>10817.57</v>
      </c>
      <c r="DG71" s="71">
        <v>11549.4</v>
      </c>
      <c r="DH71" s="71">
        <v>11924.41</v>
      </c>
      <c r="DI71" s="71">
        <v>12048.29</v>
      </c>
      <c r="DJ71" s="71">
        <v>12246.96</v>
      </c>
      <c r="DK71" s="71">
        <v>37714.34</v>
      </c>
      <c r="DL71" s="71">
        <v>99065.49</v>
      </c>
      <c r="DM71" s="71">
        <v>96189.52</v>
      </c>
      <c r="DN71" s="71">
        <v>96800.95</v>
      </c>
      <c r="DO71" s="71">
        <v>96201.24</v>
      </c>
      <c r="DP71" s="71">
        <v>95422.01</v>
      </c>
      <c r="DQ71" s="71">
        <v>94616.85</v>
      </c>
      <c r="DR71" s="71">
        <v>94169.51</v>
      </c>
      <c r="DS71" s="71">
        <v>97137.93</v>
      </c>
      <c r="DT71" s="71">
        <v>37219.95</v>
      </c>
      <c r="DU71" s="71">
        <v>12343.79</v>
      </c>
      <c r="DV71" s="71">
        <v>12117.74</v>
      </c>
      <c r="DW71" s="71">
        <v>11720.94</v>
      </c>
      <c r="DX71" s="71">
        <v>11278.04</v>
      </c>
      <c r="DY71" s="71">
        <v>12197.03</v>
      </c>
      <c r="DZ71" s="71">
        <v>11924.49</v>
      </c>
      <c r="EA71" s="71">
        <v>11641.13</v>
      </c>
      <c r="EB71" s="71">
        <v>11386.69</v>
      </c>
      <c r="EC71" s="71">
        <v>11459.45</v>
      </c>
      <c r="ED71" s="71">
        <v>11844.06</v>
      </c>
      <c r="EE71" s="71">
        <v>12645.34</v>
      </c>
      <c r="EF71" s="71">
        <v>13055.93</v>
      </c>
      <c r="EG71" s="71">
        <v>13191.56</v>
      </c>
      <c r="EH71" s="71">
        <v>13409.09</v>
      </c>
      <c r="EI71" s="71">
        <v>40944.04</v>
      </c>
      <c r="EJ71" s="71">
        <v>101396.5</v>
      </c>
      <c r="EK71" s="71">
        <v>98452.91</v>
      </c>
      <c r="EL71" s="71">
        <v>99078.73</v>
      </c>
      <c r="EM71" s="71">
        <v>98464.9</v>
      </c>
      <c r="EN71" s="71">
        <v>97667.34</v>
      </c>
      <c r="EO71" s="71">
        <v>96843.23</v>
      </c>
      <c r="EP71" s="71">
        <v>96385.36</v>
      </c>
      <c r="EQ71" s="71">
        <v>99423.63</v>
      </c>
      <c r="ER71" s="71">
        <v>40407.3</v>
      </c>
      <c r="ES71" s="71">
        <v>13515.11</v>
      </c>
      <c r="ET71" s="71">
        <v>13267.61</v>
      </c>
      <c r="EU71" s="71">
        <v>12833.15</v>
      </c>
      <c r="EV71" s="71">
        <v>12348.23</v>
      </c>
      <c r="EW71" s="71">
        <v>13715.98</v>
      </c>
      <c r="EX71" s="71">
        <v>13409.49</v>
      </c>
      <c r="EY71" s="71">
        <v>13090.85</v>
      </c>
      <c r="EZ71" s="71">
        <v>12804.72</v>
      </c>
      <c r="FA71" s="71">
        <v>12886.54</v>
      </c>
      <c r="FB71" s="71">
        <v>13319.04</v>
      </c>
      <c r="FC71" s="71">
        <v>14220.11</v>
      </c>
      <c r="FD71" s="71">
        <v>14681.84</v>
      </c>
      <c r="FE71" s="71">
        <v>14834.36</v>
      </c>
      <c r="FF71" s="71">
        <v>15078.97</v>
      </c>
      <c r="FG71" s="71">
        <v>45543.73</v>
      </c>
      <c r="FH71" s="71">
        <v>104724.7</v>
      </c>
      <c r="FI71" s="71">
        <v>101684.4</v>
      </c>
      <c r="FJ71" s="71">
        <v>102330.8</v>
      </c>
      <c r="FK71" s="71">
        <v>101696.8</v>
      </c>
      <c r="FL71" s="71">
        <v>100873.1</v>
      </c>
      <c r="FM71" s="71">
        <v>100021.9</v>
      </c>
      <c r="FN71" s="71">
        <v>99549.04</v>
      </c>
      <c r="FO71" s="71">
        <v>102687</v>
      </c>
      <c r="FP71" s="71">
        <v>44946.71</v>
      </c>
      <c r="FQ71" s="71">
        <v>15198.2</v>
      </c>
      <c r="FR71" s="71">
        <v>14919.88</v>
      </c>
      <c r="FS71" s="71">
        <v>14431.32</v>
      </c>
      <c r="FT71" s="71">
        <v>13886</v>
      </c>
      <c r="FU71" s="71">
        <v>79.13845</v>
      </c>
      <c r="FV71" s="71">
        <v>77.61785</v>
      </c>
      <c r="FW71" s="71">
        <v>76.47746</v>
      </c>
      <c r="FX71" s="71">
        <v>75.31528</v>
      </c>
      <c r="FY71" s="71">
        <v>74.32971</v>
      </c>
      <c r="FZ71" s="71">
        <v>73.67825</v>
      </c>
      <c r="GA71" s="71">
        <v>73.84505</v>
      </c>
      <c r="GB71" s="71">
        <v>76.44555</v>
      </c>
      <c r="GC71" s="71">
        <v>81.26117</v>
      </c>
      <c r="GD71" s="71">
        <v>85.6244</v>
      </c>
      <c r="GE71" s="71">
        <v>89.17342</v>
      </c>
      <c r="GF71" s="71">
        <v>92.1802</v>
      </c>
      <c r="GG71" s="71">
        <v>94.56039</v>
      </c>
      <c r="GH71" s="71">
        <v>96.23026</v>
      </c>
      <c r="GI71" s="71">
        <v>97.06051</v>
      </c>
      <c r="GJ71" s="71">
        <v>96.82113</v>
      </c>
      <c r="GK71" s="71">
        <v>95.6627</v>
      </c>
      <c r="GL71" s="71">
        <v>93.54681</v>
      </c>
      <c r="GM71" s="71">
        <v>90.33636</v>
      </c>
      <c r="GN71" s="71">
        <v>85.98727</v>
      </c>
      <c r="GO71" s="71">
        <v>82.12946</v>
      </c>
      <c r="GP71" s="71">
        <v>79.6389</v>
      </c>
      <c r="GQ71" s="71">
        <v>77.68949</v>
      </c>
      <c r="GR71" s="71">
        <v>76.44595</v>
      </c>
    </row>
    <row r="72" spans="1:200" ht="12.75">
      <c r="A72" s="69" t="s">
        <v>244</v>
      </c>
      <c r="B72" s="69" t="s">
        <v>30</v>
      </c>
      <c r="C72" s="69">
        <v>2010</v>
      </c>
      <c r="D72" s="69" t="s">
        <v>6</v>
      </c>
      <c r="E72" s="69" t="s">
        <v>229</v>
      </c>
      <c r="F72" s="71">
        <v>1026</v>
      </c>
      <c r="G72" s="71">
        <v>1026</v>
      </c>
      <c r="H72" s="71">
        <v>1026</v>
      </c>
      <c r="I72" s="71">
        <v>235694.4</v>
      </c>
      <c r="J72" s="71">
        <v>229427.1</v>
      </c>
      <c r="K72" s="71">
        <v>223180.2</v>
      </c>
      <c r="L72" s="71">
        <v>217798.3</v>
      </c>
      <c r="M72" s="71">
        <v>218915.6</v>
      </c>
      <c r="N72" s="71">
        <v>226708.1</v>
      </c>
      <c r="O72" s="71">
        <v>244142.2</v>
      </c>
      <c r="P72" s="71">
        <v>254586.3</v>
      </c>
      <c r="Q72" s="71">
        <v>259591.1</v>
      </c>
      <c r="R72" s="71">
        <v>265281.7</v>
      </c>
      <c r="S72" s="71">
        <v>269810.8</v>
      </c>
      <c r="T72" s="71">
        <v>269051.4</v>
      </c>
      <c r="U72" s="71">
        <v>263700.3</v>
      </c>
      <c r="V72" s="71">
        <v>265099.1</v>
      </c>
      <c r="W72" s="71">
        <v>262703</v>
      </c>
      <c r="X72" s="71">
        <v>260277.2</v>
      </c>
      <c r="Y72" s="71">
        <v>259104</v>
      </c>
      <c r="Z72" s="71">
        <v>259955.8</v>
      </c>
      <c r="AA72" s="71">
        <v>266348.9</v>
      </c>
      <c r="AB72" s="71">
        <v>267143.2</v>
      </c>
      <c r="AC72" s="71">
        <v>268209</v>
      </c>
      <c r="AD72" s="71">
        <v>263892.6</v>
      </c>
      <c r="AE72" s="71">
        <v>256086</v>
      </c>
      <c r="AF72" s="71">
        <v>244582</v>
      </c>
      <c r="AG72" s="71">
        <v>230440.3</v>
      </c>
      <c r="AH72" s="71">
        <v>224312.7</v>
      </c>
      <c r="AI72" s="71">
        <v>218205.1</v>
      </c>
      <c r="AJ72" s="71">
        <v>212943.1</v>
      </c>
      <c r="AK72" s="71">
        <v>214035.5</v>
      </c>
      <c r="AL72" s="71">
        <v>221654.3</v>
      </c>
      <c r="AM72" s="71">
        <v>238699.7</v>
      </c>
      <c r="AN72" s="71">
        <v>248911</v>
      </c>
      <c r="AO72" s="71">
        <v>253804.3</v>
      </c>
      <c r="AP72" s="71">
        <v>259368</v>
      </c>
      <c r="AQ72" s="71">
        <v>251581.9</v>
      </c>
      <c r="AR72" s="71">
        <v>220831.3</v>
      </c>
      <c r="AS72" s="71">
        <v>216439.2</v>
      </c>
      <c r="AT72" s="71">
        <v>217587.4</v>
      </c>
      <c r="AU72" s="71">
        <v>215620.7</v>
      </c>
      <c r="AV72" s="71">
        <v>213629.6</v>
      </c>
      <c r="AW72" s="71">
        <v>212666.7</v>
      </c>
      <c r="AX72" s="71">
        <v>213365.8</v>
      </c>
      <c r="AY72" s="71">
        <v>218613.2</v>
      </c>
      <c r="AZ72" s="71">
        <v>249094.5</v>
      </c>
      <c r="BA72" s="71">
        <v>262230.1</v>
      </c>
      <c r="BB72" s="71">
        <v>258009.8</v>
      </c>
      <c r="BC72" s="71">
        <v>250377.3</v>
      </c>
      <c r="BD72" s="71">
        <v>239129.8</v>
      </c>
      <c r="BE72" s="71">
        <v>4027.406</v>
      </c>
      <c r="BF72" s="71">
        <v>3920.314</v>
      </c>
      <c r="BG72" s="71">
        <v>3813.571</v>
      </c>
      <c r="BH72" s="71">
        <v>3721.607</v>
      </c>
      <c r="BI72" s="71">
        <v>3740.7</v>
      </c>
      <c r="BJ72" s="71">
        <v>3873.854</v>
      </c>
      <c r="BK72" s="71">
        <v>4171.755</v>
      </c>
      <c r="BL72" s="71">
        <v>4350.219</v>
      </c>
      <c r="BM72" s="71">
        <v>4435.738</v>
      </c>
      <c r="BN72" s="71">
        <v>4532.976</v>
      </c>
      <c r="BO72" s="71">
        <v>14338.78</v>
      </c>
      <c r="BP72" s="71">
        <v>45402.67</v>
      </c>
      <c r="BQ72" s="71">
        <v>44499.66</v>
      </c>
      <c r="BR72" s="71">
        <v>44735.72</v>
      </c>
      <c r="BS72" s="71">
        <v>44331.37</v>
      </c>
      <c r="BT72" s="71">
        <v>43922.01</v>
      </c>
      <c r="BU72" s="71">
        <v>43724.03</v>
      </c>
      <c r="BV72" s="71">
        <v>43867.78</v>
      </c>
      <c r="BW72" s="71">
        <v>44946.63</v>
      </c>
      <c r="BX72" s="71">
        <v>14197.01</v>
      </c>
      <c r="BY72" s="71">
        <v>4582.996</v>
      </c>
      <c r="BZ72" s="71">
        <v>4509.239</v>
      </c>
      <c r="CA72" s="71">
        <v>4375.845</v>
      </c>
      <c r="CB72" s="71">
        <v>4179.271</v>
      </c>
      <c r="CC72" s="71">
        <v>4753.602</v>
      </c>
      <c r="CD72" s="71">
        <v>4627.2</v>
      </c>
      <c r="CE72" s="71">
        <v>4501.21</v>
      </c>
      <c r="CF72" s="71">
        <v>4392.664</v>
      </c>
      <c r="CG72" s="71">
        <v>4415.199</v>
      </c>
      <c r="CH72" s="71">
        <v>4572.362</v>
      </c>
      <c r="CI72" s="71">
        <v>4923.98</v>
      </c>
      <c r="CJ72" s="71">
        <v>5134.623</v>
      </c>
      <c r="CK72" s="71">
        <v>5235.563</v>
      </c>
      <c r="CL72" s="71">
        <v>5350.333</v>
      </c>
      <c r="CM72" s="71">
        <v>16650.18</v>
      </c>
      <c r="CN72" s="71">
        <v>47074.93</v>
      </c>
      <c r="CO72" s="71">
        <v>46138.67</v>
      </c>
      <c r="CP72" s="71">
        <v>46383.42</v>
      </c>
      <c r="CQ72" s="71">
        <v>45964.18</v>
      </c>
      <c r="CR72" s="71">
        <v>45539.74</v>
      </c>
      <c r="CS72" s="71">
        <v>45334.47</v>
      </c>
      <c r="CT72" s="71">
        <v>45483.51</v>
      </c>
      <c r="CU72" s="71">
        <v>46602.09</v>
      </c>
      <c r="CV72" s="71">
        <v>16485.56</v>
      </c>
      <c r="CW72" s="71">
        <v>5409.373</v>
      </c>
      <c r="CX72" s="71">
        <v>5322.316</v>
      </c>
      <c r="CY72" s="71">
        <v>5164.87</v>
      </c>
      <c r="CZ72" s="71">
        <v>4932.852</v>
      </c>
      <c r="DA72" s="71">
        <v>5254.142</v>
      </c>
      <c r="DB72" s="71">
        <v>5114.431</v>
      </c>
      <c r="DC72" s="71">
        <v>4975.174</v>
      </c>
      <c r="DD72" s="71">
        <v>4855.198</v>
      </c>
      <c r="DE72" s="71">
        <v>4880.106</v>
      </c>
      <c r="DF72" s="71">
        <v>5053.818</v>
      </c>
      <c r="DG72" s="71">
        <v>5442.46</v>
      </c>
      <c r="DH72" s="71">
        <v>5675.283</v>
      </c>
      <c r="DI72" s="71">
        <v>5786.852</v>
      </c>
      <c r="DJ72" s="71">
        <v>5913.708</v>
      </c>
      <c r="DK72" s="71">
        <v>18228.96</v>
      </c>
      <c r="DL72" s="71">
        <v>48220.08</v>
      </c>
      <c r="DM72" s="71">
        <v>47261.04</v>
      </c>
      <c r="DN72" s="71">
        <v>47511.75</v>
      </c>
      <c r="DO72" s="71">
        <v>47082.3</v>
      </c>
      <c r="DP72" s="71">
        <v>46647.54</v>
      </c>
      <c r="DQ72" s="71">
        <v>46437.28</v>
      </c>
      <c r="DR72" s="71">
        <v>46589.95</v>
      </c>
      <c r="DS72" s="71">
        <v>47735.74</v>
      </c>
      <c r="DT72" s="71">
        <v>18048.73</v>
      </c>
      <c r="DU72" s="71">
        <v>5978.964</v>
      </c>
      <c r="DV72" s="71">
        <v>5882.74</v>
      </c>
      <c r="DW72" s="71">
        <v>5708.715</v>
      </c>
      <c r="DX72" s="71">
        <v>5452.266</v>
      </c>
      <c r="DY72" s="71">
        <v>5752.713</v>
      </c>
      <c r="DZ72" s="71">
        <v>5599.745</v>
      </c>
      <c r="EA72" s="71">
        <v>5447.273</v>
      </c>
      <c r="EB72" s="71">
        <v>5315.913</v>
      </c>
      <c r="EC72" s="71">
        <v>5343.185</v>
      </c>
      <c r="ED72" s="71">
        <v>5533.381</v>
      </c>
      <c r="EE72" s="71">
        <v>5958.902</v>
      </c>
      <c r="EF72" s="71">
        <v>6213.817</v>
      </c>
      <c r="EG72" s="71">
        <v>6335.972</v>
      </c>
      <c r="EH72" s="71">
        <v>6474.866</v>
      </c>
      <c r="EI72" s="71">
        <v>19790.01</v>
      </c>
      <c r="EJ72" s="71">
        <v>49354.72</v>
      </c>
      <c r="EK72" s="71">
        <v>48373.12</v>
      </c>
      <c r="EL72" s="71">
        <v>48629.72</v>
      </c>
      <c r="EM72" s="71">
        <v>48190.17</v>
      </c>
      <c r="EN72" s="71">
        <v>47745.18</v>
      </c>
      <c r="EO72" s="71">
        <v>47529.97</v>
      </c>
      <c r="EP72" s="71">
        <v>47686.23</v>
      </c>
      <c r="EQ72" s="71">
        <v>48858.99</v>
      </c>
      <c r="ER72" s="71">
        <v>19594.35</v>
      </c>
      <c r="ES72" s="71">
        <v>6546.314</v>
      </c>
      <c r="ET72" s="71">
        <v>6440.96</v>
      </c>
      <c r="EU72" s="71">
        <v>6250.421</v>
      </c>
      <c r="EV72" s="71">
        <v>5969.638</v>
      </c>
      <c r="EW72" s="71">
        <v>6469.121</v>
      </c>
      <c r="EX72" s="71">
        <v>6297.103</v>
      </c>
      <c r="EY72" s="71">
        <v>6125.644</v>
      </c>
      <c r="EZ72" s="71">
        <v>5977.925</v>
      </c>
      <c r="FA72" s="71">
        <v>6008.593</v>
      </c>
      <c r="FB72" s="71">
        <v>6222.474</v>
      </c>
      <c r="FC72" s="71">
        <v>6700.987</v>
      </c>
      <c r="FD72" s="71">
        <v>6987.648</v>
      </c>
      <c r="FE72" s="71">
        <v>7125.016</v>
      </c>
      <c r="FF72" s="71">
        <v>7281.206</v>
      </c>
      <c r="FG72" s="71">
        <v>22013.24</v>
      </c>
      <c r="FH72" s="71">
        <v>50974.71</v>
      </c>
      <c r="FI72" s="71">
        <v>49960.89</v>
      </c>
      <c r="FJ72" s="71">
        <v>50225.91</v>
      </c>
      <c r="FK72" s="71">
        <v>49771.93</v>
      </c>
      <c r="FL72" s="71">
        <v>49312.34</v>
      </c>
      <c r="FM72" s="71">
        <v>49090.06</v>
      </c>
      <c r="FN72" s="71">
        <v>49251.45</v>
      </c>
      <c r="FO72" s="71">
        <v>50462.7</v>
      </c>
      <c r="FP72" s="71">
        <v>21795.6</v>
      </c>
      <c r="FQ72" s="71">
        <v>7361.553</v>
      </c>
      <c r="FR72" s="71">
        <v>7243.078</v>
      </c>
      <c r="FS72" s="71">
        <v>7028.811</v>
      </c>
      <c r="FT72" s="71">
        <v>6713.06</v>
      </c>
      <c r="FU72" s="71">
        <v>65.2262</v>
      </c>
      <c r="FV72" s="71">
        <v>63.95437</v>
      </c>
      <c r="FW72" s="71">
        <v>62.63235</v>
      </c>
      <c r="FX72" s="71">
        <v>61.44935</v>
      </c>
      <c r="FY72" s="71">
        <v>60.81701</v>
      </c>
      <c r="FZ72" s="71">
        <v>60.15866</v>
      </c>
      <c r="GA72" s="71">
        <v>61.32323</v>
      </c>
      <c r="GB72" s="71">
        <v>65.93275</v>
      </c>
      <c r="GC72" s="71">
        <v>71.69392</v>
      </c>
      <c r="GD72" s="71">
        <v>76.89209</v>
      </c>
      <c r="GE72" s="71">
        <v>81.34329</v>
      </c>
      <c r="GF72" s="71">
        <v>85.35303</v>
      </c>
      <c r="GG72" s="71">
        <v>88.76424</v>
      </c>
      <c r="GH72" s="71">
        <v>90.31066</v>
      </c>
      <c r="GI72" s="71">
        <v>90.02726</v>
      </c>
      <c r="GJ72" s="71">
        <v>89.58691</v>
      </c>
      <c r="GK72" s="71">
        <v>88.54395</v>
      </c>
      <c r="GL72" s="71">
        <v>87.5743</v>
      </c>
      <c r="GM72" s="71">
        <v>83.49412</v>
      </c>
      <c r="GN72" s="71">
        <v>78.03858</v>
      </c>
      <c r="GO72" s="71">
        <v>73.63919</v>
      </c>
      <c r="GP72" s="71">
        <v>71.12929</v>
      </c>
      <c r="GQ72" s="71">
        <v>69.47871</v>
      </c>
      <c r="GR72" s="71">
        <v>67.82127</v>
      </c>
    </row>
    <row r="73" spans="1:200" ht="12.75">
      <c r="A73" s="69" t="s">
        <v>244</v>
      </c>
      <c r="B73" s="69" t="s">
        <v>31</v>
      </c>
      <c r="C73" s="69">
        <v>2010</v>
      </c>
      <c r="D73" s="69" t="s">
        <v>6</v>
      </c>
      <c r="E73" s="69" t="s">
        <v>229</v>
      </c>
      <c r="F73" s="71">
        <v>1402</v>
      </c>
      <c r="G73" s="71">
        <v>1402</v>
      </c>
      <c r="H73" s="71">
        <v>1402</v>
      </c>
      <c r="I73" s="71">
        <v>315823.5</v>
      </c>
      <c r="J73" s="71">
        <v>306889.3</v>
      </c>
      <c r="K73" s="71">
        <v>298639.4</v>
      </c>
      <c r="L73" s="71">
        <v>290761.8</v>
      </c>
      <c r="M73" s="71">
        <v>290970.7</v>
      </c>
      <c r="N73" s="71">
        <v>301948.6</v>
      </c>
      <c r="O73" s="71">
        <v>325132.6</v>
      </c>
      <c r="P73" s="71">
        <v>338274</v>
      </c>
      <c r="Q73" s="71">
        <v>345592.8</v>
      </c>
      <c r="R73" s="71">
        <v>353449.4</v>
      </c>
      <c r="S73" s="71">
        <v>359442</v>
      </c>
      <c r="T73" s="71">
        <v>358740.9</v>
      </c>
      <c r="U73" s="71">
        <v>352501.7</v>
      </c>
      <c r="V73" s="71">
        <v>353928.1</v>
      </c>
      <c r="W73" s="71">
        <v>353610.8</v>
      </c>
      <c r="X73" s="71">
        <v>352842</v>
      </c>
      <c r="Y73" s="71">
        <v>351830.6</v>
      </c>
      <c r="Z73" s="71">
        <v>351145</v>
      </c>
      <c r="AA73" s="71">
        <v>360919.2</v>
      </c>
      <c r="AB73" s="71">
        <v>365802.5</v>
      </c>
      <c r="AC73" s="71">
        <v>365543.5</v>
      </c>
      <c r="AD73" s="71">
        <v>358590.2</v>
      </c>
      <c r="AE73" s="71">
        <v>346932</v>
      </c>
      <c r="AF73" s="71">
        <v>330357.6</v>
      </c>
      <c r="AG73" s="71">
        <v>308783.2</v>
      </c>
      <c r="AH73" s="71">
        <v>300048.1</v>
      </c>
      <c r="AI73" s="71">
        <v>291982.1</v>
      </c>
      <c r="AJ73" s="71">
        <v>284280.1</v>
      </c>
      <c r="AK73" s="71">
        <v>284484.3</v>
      </c>
      <c r="AL73" s="71">
        <v>295217.5</v>
      </c>
      <c r="AM73" s="71">
        <v>317884.7</v>
      </c>
      <c r="AN73" s="71">
        <v>330733.1</v>
      </c>
      <c r="AO73" s="71">
        <v>337888.8</v>
      </c>
      <c r="AP73" s="71">
        <v>345570.2</v>
      </c>
      <c r="AQ73" s="71">
        <v>335157.4</v>
      </c>
      <c r="AR73" s="71">
        <v>294446.4</v>
      </c>
      <c r="AS73" s="71">
        <v>289325.4</v>
      </c>
      <c r="AT73" s="71">
        <v>290496.2</v>
      </c>
      <c r="AU73" s="71">
        <v>290235.8</v>
      </c>
      <c r="AV73" s="71">
        <v>289604.8</v>
      </c>
      <c r="AW73" s="71">
        <v>288774.6</v>
      </c>
      <c r="AX73" s="71">
        <v>288211.9</v>
      </c>
      <c r="AY73" s="71">
        <v>296234.3</v>
      </c>
      <c r="AZ73" s="71">
        <v>341088.2</v>
      </c>
      <c r="BA73" s="71">
        <v>357394.7</v>
      </c>
      <c r="BB73" s="71">
        <v>350596.4</v>
      </c>
      <c r="BC73" s="71">
        <v>339198.2</v>
      </c>
      <c r="BD73" s="71">
        <v>322993.2</v>
      </c>
      <c r="BE73" s="71">
        <v>5396.604</v>
      </c>
      <c r="BF73" s="71">
        <v>5243.941</v>
      </c>
      <c r="BG73" s="71">
        <v>5102.972</v>
      </c>
      <c r="BH73" s="71">
        <v>4968.365</v>
      </c>
      <c r="BI73" s="71">
        <v>4971.934</v>
      </c>
      <c r="BJ73" s="71">
        <v>5159.517</v>
      </c>
      <c r="BK73" s="71">
        <v>5555.672</v>
      </c>
      <c r="BL73" s="71">
        <v>5780.224</v>
      </c>
      <c r="BM73" s="71">
        <v>5905.285</v>
      </c>
      <c r="BN73" s="71">
        <v>6039.532</v>
      </c>
      <c r="BO73" s="71">
        <v>19102.12</v>
      </c>
      <c r="BP73" s="71">
        <v>60537.86</v>
      </c>
      <c r="BQ73" s="71">
        <v>59484.98</v>
      </c>
      <c r="BR73" s="71">
        <v>59725.7</v>
      </c>
      <c r="BS73" s="71">
        <v>59672.16</v>
      </c>
      <c r="BT73" s="71">
        <v>59542.41</v>
      </c>
      <c r="BU73" s="71">
        <v>59371.74</v>
      </c>
      <c r="BV73" s="71">
        <v>59256.05</v>
      </c>
      <c r="BW73" s="71">
        <v>60905.45</v>
      </c>
      <c r="BX73" s="71">
        <v>19440.14</v>
      </c>
      <c r="BY73" s="71">
        <v>6246.188</v>
      </c>
      <c r="BZ73" s="71">
        <v>6127.375</v>
      </c>
      <c r="CA73" s="71">
        <v>5928.167</v>
      </c>
      <c r="CB73" s="71">
        <v>5644.954</v>
      </c>
      <c r="CC73" s="71">
        <v>6369.686</v>
      </c>
      <c r="CD73" s="71">
        <v>6189.496</v>
      </c>
      <c r="CE73" s="71">
        <v>6023.107</v>
      </c>
      <c r="CF73" s="71">
        <v>5864.229</v>
      </c>
      <c r="CG73" s="71">
        <v>5868.441</v>
      </c>
      <c r="CH73" s="71">
        <v>6089.849</v>
      </c>
      <c r="CI73" s="71">
        <v>6557.436</v>
      </c>
      <c r="CJ73" s="71">
        <v>6822.478</v>
      </c>
      <c r="CK73" s="71">
        <v>6970.088</v>
      </c>
      <c r="CL73" s="71">
        <v>7128.542</v>
      </c>
      <c r="CM73" s="71">
        <v>22181.37</v>
      </c>
      <c r="CN73" s="71">
        <v>62767.58</v>
      </c>
      <c r="CO73" s="71">
        <v>61675.92</v>
      </c>
      <c r="CP73" s="71">
        <v>61925.5</v>
      </c>
      <c r="CQ73" s="71">
        <v>61869.99</v>
      </c>
      <c r="CR73" s="71">
        <v>61735.47</v>
      </c>
      <c r="CS73" s="71">
        <v>61558.52</v>
      </c>
      <c r="CT73" s="71">
        <v>61438.55</v>
      </c>
      <c r="CU73" s="71">
        <v>63148.71</v>
      </c>
      <c r="CV73" s="71">
        <v>22573.88</v>
      </c>
      <c r="CW73" s="71">
        <v>7372.462</v>
      </c>
      <c r="CX73" s="71">
        <v>7232.225</v>
      </c>
      <c r="CY73" s="71">
        <v>6997.098</v>
      </c>
      <c r="CZ73" s="71">
        <v>6662.816</v>
      </c>
      <c r="DA73" s="71">
        <v>7040.395</v>
      </c>
      <c r="DB73" s="71">
        <v>6841.23</v>
      </c>
      <c r="DC73" s="71">
        <v>6657.323</v>
      </c>
      <c r="DD73" s="71">
        <v>6481.714</v>
      </c>
      <c r="DE73" s="71">
        <v>6486.371</v>
      </c>
      <c r="DF73" s="71">
        <v>6731.091</v>
      </c>
      <c r="DG73" s="71">
        <v>7247.914</v>
      </c>
      <c r="DH73" s="71">
        <v>7540.864</v>
      </c>
      <c r="DI73" s="71">
        <v>7704.017</v>
      </c>
      <c r="DJ73" s="71">
        <v>7879.156</v>
      </c>
      <c r="DK73" s="71">
        <v>24284.62</v>
      </c>
      <c r="DL73" s="71">
        <v>64294.47</v>
      </c>
      <c r="DM73" s="71">
        <v>63176.26</v>
      </c>
      <c r="DN73" s="71">
        <v>63431.91</v>
      </c>
      <c r="DO73" s="71">
        <v>63375.05</v>
      </c>
      <c r="DP73" s="71">
        <v>63237.26</v>
      </c>
      <c r="DQ73" s="71">
        <v>63055.99</v>
      </c>
      <c r="DR73" s="71">
        <v>62933.12</v>
      </c>
      <c r="DS73" s="71">
        <v>64684.87</v>
      </c>
      <c r="DT73" s="71">
        <v>24714.35</v>
      </c>
      <c r="DU73" s="71">
        <v>8148.76</v>
      </c>
      <c r="DV73" s="71">
        <v>7993.756</v>
      </c>
      <c r="DW73" s="71">
        <v>7733.87</v>
      </c>
      <c r="DX73" s="71">
        <v>7364.391</v>
      </c>
      <c r="DY73" s="71">
        <v>7708.466</v>
      </c>
      <c r="DZ73" s="71">
        <v>7490.403</v>
      </c>
      <c r="EA73" s="71">
        <v>7289.043</v>
      </c>
      <c r="EB73" s="71">
        <v>7096.771</v>
      </c>
      <c r="EC73" s="71">
        <v>7101.87</v>
      </c>
      <c r="ED73" s="71">
        <v>7369.812</v>
      </c>
      <c r="EE73" s="71">
        <v>7935.677</v>
      </c>
      <c r="EF73" s="71">
        <v>8256.426</v>
      </c>
      <c r="EG73" s="71">
        <v>8435.061</v>
      </c>
      <c r="EH73" s="71">
        <v>8626.818</v>
      </c>
      <c r="EI73" s="71">
        <v>26364.25</v>
      </c>
      <c r="EJ73" s="71">
        <v>65807.35</v>
      </c>
      <c r="EK73" s="71">
        <v>64662.82</v>
      </c>
      <c r="EL73" s="71">
        <v>64924.49</v>
      </c>
      <c r="EM73" s="71">
        <v>64866.29</v>
      </c>
      <c r="EN73" s="71">
        <v>64725.26</v>
      </c>
      <c r="EO73" s="71">
        <v>64539.73</v>
      </c>
      <c r="EP73" s="71">
        <v>64413.96</v>
      </c>
      <c r="EQ73" s="71">
        <v>66206.94</v>
      </c>
      <c r="ER73" s="71">
        <v>26830.78</v>
      </c>
      <c r="ES73" s="71">
        <v>8922.006</v>
      </c>
      <c r="ET73" s="71">
        <v>8752.292</v>
      </c>
      <c r="EU73" s="71">
        <v>8467.746</v>
      </c>
      <c r="EV73" s="71">
        <v>8063.206</v>
      </c>
      <c r="EW73" s="71">
        <v>8668.431</v>
      </c>
      <c r="EX73" s="71">
        <v>8423.213</v>
      </c>
      <c r="EY73" s="71">
        <v>8196.776</v>
      </c>
      <c r="EZ73" s="71">
        <v>7980.56</v>
      </c>
      <c r="FA73" s="71">
        <v>7986.293</v>
      </c>
      <c r="FB73" s="71">
        <v>8287.604</v>
      </c>
      <c r="FC73" s="71">
        <v>8923.938</v>
      </c>
      <c r="FD73" s="71">
        <v>9284.631</v>
      </c>
      <c r="FE73" s="71">
        <v>9485.511</v>
      </c>
      <c r="FF73" s="71">
        <v>9701.149</v>
      </c>
      <c r="FG73" s="71">
        <v>29326.04</v>
      </c>
      <c r="FH73" s="71">
        <v>67967.36</v>
      </c>
      <c r="FI73" s="71">
        <v>66785.27</v>
      </c>
      <c r="FJ73" s="71">
        <v>67055.53</v>
      </c>
      <c r="FK73" s="71">
        <v>66995.42</v>
      </c>
      <c r="FL73" s="71">
        <v>66849.75</v>
      </c>
      <c r="FM73" s="71">
        <v>66658.13</v>
      </c>
      <c r="FN73" s="71">
        <v>66528.24</v>
      </c>
      <c r="FO73" s="71">
        <v>68380.06</v>
      </c>
      <c r="FP73" s="71">
        <v>29844.98</v>
      </c>
      <c r="FQ73" s="71">
        <v>10033.1</v>
      </c>
      <c r="FR73" s="71">
        <v>9842.25</v>
      </c>
      <c r="FS73" s="71">
        <v>9522.268</v>
      </c>
      <c r="FT73" s="71">
        <v>9067.349</v>
      </c>
      <c r="FU73" s="71">
        <v>66.18024</v>
      </c>
      <c r="FV73" s="71">
        <v>64.79873</v>
      </c>
      <c r="FW73" s="71">
        <v>63.94765</v>
      </c>
      <c r="FX73" s="71">
        <v>62.9791</v>
      </c>
      <c r="FY73" s="71">
        <v>61.90429</v>
      </c>
      <c r="FZ73" s="71">
        <v>61.24789</v>
      </c>
      <c r="GA73" s="71">
        <v>62.10958</v>
      </c>
      <c r="GB73" s="71">
        <v>66.53226</v>
      </c>
      <c r="GC73" s="71">
        <v>72.4966</v>
      </c>
      <c r="GD73" s="71">
        <v>78.1144</v>
      </c>
      <c r="GE73" s="71">
        <v>82.38445</v>
      </c>
      <c r="GF73" s="71">
        <v>86.55398</v>
      </c>
      <c r="GG73" s="71">
        <v>89.35174</v>
      </c>
      <c r="GH73" s="71">
        <v>91.08392</v>
      </c>
      <c r="GI73" s="71">
        <v>92.39781</v>
      </c>
      <c r="GJ73" s="71">
        <v>93.22971</v>
      </c>
      <c r="GK73" s="71">
        <v>92.76057</v>
      </c>
      <c r="GL73" s="71">
        <v>90.89979</v>
      </c>
      <c r="GM73" s="71">
        <v>87.31377</v>
      </c>
      <c r="GN73" s="71">
        <v>82.4439</v>
      </c>
      <c r="GO73" s="71">
        <v>77.28239</v>
      </c>
      <c r="GP73" s="71">
        <v>74.63961</v>
      </c>
      <c r="GQ73" s="71">
        <v>72.42208</v>
      </c>
      <c r="GR73" s="71">
        <v>70.33125</v>
      </c>
    </row>
    <row r="74" spans="1:200" ht="12.75">
      <c r="A74" s="69" t="s">
        <v>244</v>
      </c>
      <c r="B74" s="69" t="s">
        <v>32</v>
      </c>
      <c r="C74" s="69">
        <v>2010</v>
      </c>
      <c r="D74" s="69" t="s">
        <v>6</v>
      </c>
      <c r="E74" s="69" t="s">
        <v>229</v>
      </c>
      <c r="F74" s="71">
        <v>1447</v>
      </c>
      <c r="G74" s="71">
        <v>1447</v>
      </c>
      <c r="H74" s="71">
        <v>1447</v>
      </c>
      <c r="I74" s="71">
        <v>354956.1</v>
      </c>
      <c r="J74" s="71">
        <v>345518.6</v>
      </c>
      <c r="K74" s="71">
        <v>336799.4</v>
      </c>
      <c r="L74" s="71">
        <v>329770.1</v>
      </c>
      <c r="M74" s="71">
        <v>331043</v>
      </c>
      <c r="N74" s="71">
        <v>342934.1</v>
      </c>
      <c r="O74" s="71">
        <v>368307.4</v>
      </c>
      <c r="P74" s="71">
        <v>381985.6</v>
      </c>
      <c r="Q74" s="71">
        <v>386339.9</v>
      </c>
      <c r="R74" s="71">
        <v>393135.8</v>
      </c>
      <c r="S74" s="71">
        <v>397897.3</v>
      </c>
      <c r="T74" s="71">
        <v>393908.8</v>
      </c>
      <c r="U74" s="71">
        <v>385359.6</v>
      </c>
      <c r="V74" s="71">
        <v>388469.7</v>
      </c>
      <c r="W74" s="71">
        <v>385865.4</v>
      </c>
      <c r="X74" s="71">
        <v>383655.9</v>
      </c>
      <c r="Y74" s="71">
        <v>382407.3</v>
      </c>
      <c r="Z74" s="71">
        <v>383004.8</v>
      </c>
      <c r="AA74" s="71">
        <v>397433.5</v>
      </c>
      <c r="AB74" s="71">
        <v>407451.3</v>
      </c>
      <c r="AC74" s="71">
        <v>407196.7</v>
      </c>
      <c r="AD74" s="71">
        <v>395438.4</v>
      </c>
      <c r="AE74" s="71">
        <v>380920.6</v>
      </c>
      <c r="AF74" s="71">
        <v>363663.1</v>
      </c>
      <c r="AG74" s="71">
        <v>347043.3</v>
      </c>
      <c r="AH74" s="71">
        <v>337816.3</v>
      </c>
      <c r="AI74" s="71">
        <v>329291.4</v>
      </c>
      <c r="AJ74" s="71">
        <v>322418.8</v>
      </c>
      <c r="AK74" s="71">
        <v>323663.4</v>
      </c>
      <c r="AL74" s="71">
        <v>335289.4</v>
      </c>
      <c r="AM74" s="71">
        <v>360097</v>
      </c>
      <c r="AN74" s="71">
        <v>373470.3</v>
      </c>
      <c r="AO74" s="71">
        <v>377727.6</v>
      </c>
      <c r="AP74" s="71">
        <v>384372</v>
      </c>
      <c r="AQ74" s="71">
        <v>371014.6</v>
      </c>
      <c r="AR74" s="71">
        <v>323311.5</v>
      </c>
      <c r="AS74" s="71">
        <v>316294.4</v>
      </c>
      <c r="AT74" s="71">
        <v>318847.2</v>
      </c>
      <c r="AU74" s="71">
        <v>316709.6</v>
      </c>
      <c r="AV74" s="71">
        <v>314896.1</v>
      </c>
      <c r="AW74" s="71">
        <v>313871.3</v>
      </c>
      <c r="AX74" s="71">
        <v>314361.7</v>
      </c>
      <c r="AY74" s="71">
        <v>326204.4</v>
      </c>
      <c r="AZ74" s="71">
        <v>379923.1</v>
      </c>
      <c r="BA74" s="71">
        <v>398119.4</v>
      </c>
      <c r="BB74" s="71">
        <v>386623.2</v>
      </c>
      <c r="BC74" s="71">
        <v>372429</v>
      </c>
      <c r="BD74" s="71">
        <v>355556.3</v>
      </c>
      <c r="BE74" s="71">
        <v>6065.278</v>
      </c>
      <c r="BF74" s="71">
        <v>5904.017</v>
      </c>
      <c r="BG74" s="71">
        <v>5755.027</v>
      </c>
      <c r="BH74" s="71">
        <v>5634.915</v>
      </c>
      <c r="BI74" s="71">
        <v>5656.666</v>
      </c>
      <c r="BJ74" s="71">
        <v>5859.854</v>
      </c>
      <c r="BK74" s="71">
        <v>6293.417</v>
      </c>
      <c r="BL74" s="71">
        <v>6527.142</v>
      </c>
      <c r="BM74" s="71">
        <v>6601.547</v>
      </c>
      <c r="BN74" s="71">
        <v>6717.67</v>
      </c>
      <c r="BO74" s="71">
        <v>21145.78</v>
      </c>
      <c r="BP74" s="71">
        <v>66472.48</v>
      </c>
      <c r="BQ74" s="71">
        <v>65029.79</v>
      </c>
      <c r="BR74" s="71">
        <v>65554.62</v>
      </c>
      <c r="BS74" s="71">
        <v>65115.15</v>
      </c>
      <c r="BT74" s="71">
        <v>64742.29</v>
      </c>
      <c r="BU74" s="71">
        <v>64531.58</v>
      </c>
      <c r="BV74" s="71">
        <v>64632.42</v>
      </c>
      <c r="BW74" s="71">
        <v>67067.27</v>
      </c>
      <c r="BX74" s="71">
        <v>21653.52</v>
      </c>
      <c r="BY74" s="71">
        <v>6957.935</v>
      </c>
      <c r="BZ74" s="71">
        <v>6757.016</v>
      </c>
      <c r="CA74" s="71">
        <v>6508.944</v>
      </c>
      <c r="CB74" s="71">
        <v>6214.059</v>
      </c>
      <c r="CC74" s="71">
        <v>7158.931</v>
      </c>
      <c r="CD74" s="71">
        <v>6968.591</v>
      </c>
      <c r="CE74" s="71">
        <v>6792.736</v>
      </c>
      <c r="CF74" s="71">
        <v>6650.967</v>
      </c>
      <c r="CG74" s="71">
        <v>6676.641</v>
      </c>
      <c r="CH74" s="71">
        <v>6916.466</v>
      </c>
      <c r="CI74" s="71">
        <v>7428.207</v>
      </c>
      <c r="CJ74" s="71">
        <v>7704.075</v>
      </c>
      <c r="CK74" s="71">
        <v>7791.896</v>
      </c>
      <c r="CL74" s="71">
        <v>7928.958</v>
      </c>
      <c r="CM74" s="71">
        <v>24554.47</v>
      </c>
      <c r="CN74" s="71">
        <v>68920.78</v>
      </c>
      <c r="CO74" s="71">
        <v>67424.95</v>
      </c>
      <c r="CP74" s="71">
        <v>67969.12</v>
      </c>
      <c r="CQ74" s="71">
        <v>67513.46</v>
      </c>
      <c r="CR74" s="71">
        <v>67126.87</v>
      </c>
      <c r="CS74" s="71">
        <v>66908.4</v>
      </c>
      <c r="CT74" s="71">
        <v>67012.95</v>
      </c>
      <c r="CU74" s="71">
        <v>69537.48</v>
      </c>
      <c r="CV74" s="71">
        <v>25144.05</v>
      </c>
      <c r="CW74" s="71">
        <v>8212.545</v>
      </c>
      <c r="CX74" s="71">
        <v>7975.398</v>
      </c>
      <c r="CY74" s="71">
        <v>7682.596</v>
      </c>
      <c r="CZ74" s="71">
        <v>7334.539</v>
      </c>
      <c r="DA74" s="71">
        <v>7912.745</v>
      </c>
      <c r="DB74" s="71">
        <v>7702.363</v>
      </c>
      <c r="DC74" s="71">
        <v>7507.991</v>
      </c>
      <c r="DD74" s="71">
        <v>7351.294</v>
      </c>
      <c r="DE74" s="71">
        <v>7379.671</v>
      </c>
      <c r="DF74" s="71">
        <v>7644.749</v>
      </c>
      <c r="DG74" s="71">
        <v>8210.375</v>
      </c>
      <c r="DH74" s="71">
        <v>8515.29</v>
      </c>
      <c r="DI74" s="71">
        <v>8612.358</v>
      </c>
      <c r="DJ74" s="71">
        <v>8763.854</v>
      </c>
      <c r="DK74" s="71">
        <v>26882.74</v>
      </c>
      <c r="DL74" s="71">
        <v>70597.36</v>
      </c>
      <c r="DM74" s="71">
        <v>69065.14</v>
      </c>
      <c r="DN74" s="71">
        <v>69622.54</v>
      </c>
      <c r="DO74" s="71">
        <v>69155.8</v>
      </c>
      <c r="DP74" s="71">
        <v>68759.8</v>
      </c>
      <c r="DQ74" s="71">
        <v>68536.02</v>
      </c>
      <c r="DR74" s="71">
        <v>68643.12</v>
      </c>
      <c r="DS74" s="71">
        <v>71229.05</v>
      </c>
      <c r="DT74" s="71">
        <v>27528.22</v>
      </c>
      <c r="DU74" s="71">
        <v>9077.301</v>
      </c>
      <c r="DV74" s="71">
        <v>8815.184</v>
      </c>
      <c r="DW74" s="71">
        <v>8491.55</v>
      </c>
      <c r="DX74" s="71">
        <v>8106.843</v>
      </c>
      <c r="DY74" s="71">
        <v>8663.594</v>
      </c>
      <c r="DZ74" s="71">
        <v>8433.249</v>
      </c>
      <c r="EA74" s="71">
        <v>8220.433</v>
      </c>
      <c r="EB74" s="71">
        <v>8048.866</v>
      </c>
      <c r="EC74" s="71">
        <v>8079.936</v>
      </c>
      <c r="ED74" s="71">
        <v>8370.168</v>
      </c>
      <c r="EE74" s="71">
        <v>8989.466</v>
      </c>
      <c r="EF74" s="71">
        <v>9323.315</v>
      </c>
      <c r="EG74" s="71">
        <v>9429.596</v>
      </c>
      <c r="EH74" s="71">
        <v>9595.466</v>
      </c>
      <c r="EI74" s="71">
        <v>29184.86</v>
      </c>
      <c r="EJ74" s="71">
        <v>72258.55</v>
      </c>
      <c r="EK74" s="71">
        <v>70690.27</v>
      </c>
      <c r="EL74" s="71">
        <v>71260.79</v>
      </c>
      <c r="EM74" s="71">
        <v>70783.06</v>
      </c>
      <c r="EN74" s="71">
        <v>70377.76</v>
      </c>
      <c r="EO74" s="71">
        <v>70148.7</v>
      </c>
      <c r="EP74" s="71">
        <v>70258.32</v>
      </c>
      <c r="EQ74" s="71">
        <v>72905.12</v>
      </c>
      <c r="ER74" s="71">
        <v>29885.63</v>
      </c>
      <c r="ES74" s="71">
        <v>9938.656</v>
      </c>
      <c r="ET74" s="71">
        <v>9651.666</v>
      </c>
      <c r="EU74" s="71">
        <v>9297.322</v>
      </c>
      <c r="EV74" s="71">
        <v>8876.11</v>
      </c>
      <c r="EW74" s="71">
        <v>9742.505</v>
      </c>
      <c r="EX74" s="71">
        <v>9483.475</v>
      </c>
      <c r="EY74" s="71">
        <v>9244.155</v>
      </c>
      <c r="EZ74" s="71">
        <v>9051.224</v>
      </c>
      <c r="FA74" s="71">
        <v>9086.162</v>
      </c>
      <c r="FB74" s="71">
        <v>9412.537</v>
      </c>
      <c r="FC74" s="71">
        <v>10108.96</v>
      </c>
      <c r="FD74" s="71">
        <v>10484.38</v>
      </c>
      <c r="FE74" s="71">
        <v>10603.9</v>
      </c>
      <c r="FF74" s="71">
        <v>10790.43</v>
      </c>
      <c r="FG74" s="71">
        <v>32463.52</v>
      </c>
      <c r="FH74" s="71">
        <v>74630.31</v>
      </c>
      <c r="FI74" s="71">
        <v>73010.56</v>
      </c>
      <c r="FJ74" s="71">
        <v>73599.8</v>
      </c>
      <c r="FK74" s="71">
        <v>73106.4</v>
      </c>
      <c r="FL74" s="71">
        <v>72687.79</v>
      </c>
      <c r="FM74" s="71">
        <v>72451.22</v>
      </c>
      <c r="FN74" s="71">
        <v>72564.43</v>
      </c>
      <c r="FO74" s="71">
        <v>75298.1</v>
      </c>
      <c r="FP74" s="71">
        <v>33243.01</v>
      </c>
      <c r="FQ74" s="71">
        <v>11176.36</v>
      </c>
      <c r="FR74" s="71">
        <v>10853.63</v>
      </c>
      <c r="FS74" s="71">
        <v>10455.15</v>
      </c>
      <c r="FT74" s="71">
        <v>9981.487</v>
      </c>
      <c r="FU74" s="71">
        <v>73.52808</v>
      </c>
      <c r="FV74" s="71">
        <v>71.9105</v>
      </c>
      <c r="FW74" s="71">
        <v>70.49284</v>
      </c>
      <c r="FX74" s="71">
        <v>69.48359</v>
      </c>
      <c r="FY74" s="71">
        <v>68.20201</v>
      </c>
      <c r="FZ74" s="71">
        <v>67.8772</v>
      </c>
      <c r="GA74" s="71">
        <v>68.27789</v>
      </c>
      <c r="GB74" s="71">
        <v>71.72011</v>
      </c>
      <c r="GC74" s="71">
        <v>76.95803</v>
      </c>
      <c r="GD74" s="71">
        <v>81.82024</v>
      </c>
      <c r="GE74" s="71">
        <v>85.42429</v>
      </c>
      <c r="GF74" s="71">
        <v>88.76734</v>
      </c>
      <c r="GG74" s="71">
        <v>91.68003</v>
      </c>
      <c r="GH74" s="71">
        <v>94.04548</v>
      </c>
      <c r="GI74" s="71">
        <v>95.06181</v>
      </c>
      <c r="GJ74" s="71">
        <v>95.28191</v>
      </c>
      <c r="GK74" s="71">
        <v>94.19933</v>
      </c>
      <c r="GL74" s="71">
        <v>92.64804</v>
      </c>
      <c r="GM74" s="71">
        <v>90.42484</v>
      </c>
      <c r="GN74" s="71">
        <v>87.44515</v>
      </c>
      <c r="GO74" s="71">
        <v>82.72455</v>
      </c>
      <c r="GP74" s="71">
        <v>78.30468</v>
      </c>
      <c r="GQ74" s="71">
        <v>75.69202</v>
      </c>
      <c r="GR74" s="71">
        <v>73.76035</v>
      </c>
    </row>
    <row r="75" spans="1:200" ht="12.75">
      <c r="A75" s="69" t="s">
        <v>244</v>
      </c>
      <c r="B75" s="69" t="s">
        <v>33</v>
      </c>
      <c r="C75" s="69">
        <v>2010</v>
      </c>
      <c r="D75" s="69" t="s">
        <v>6</v>
      </c>
      <c r="E75" s="69" t="s">
        <v>229</v>
      </c>
      <c r="F75" s="71">
        <v>1458</v>
      </c>
      <c r="G75" s="71">
        <v>1458</v>
      </c>
      <c r="H75" s="71">
        <v>1458</v>
      </c>
      <c r="I75" s="71">
        <v>354262.4</v>
      </c>
      <c r="J75" s="71">
        <v>346697.6</v>
      </c>
      <c r="K75" s="71">
        <v>336522.4</v>
      </c>
      <c r="L75" s="71">
        <v>330656.9</v>
      </c>
      <c r="M75" s="71">
        <v>332370.2</v>
      </c>
      <c r="N75" s="71">
        <v>343192.4</v>
      </c>
      <c r="O75" s="71">
        <v>369503.6</v>
      </c>
      <c r="P75" s="71">
        <v>382166.2</v>
      </c>
      <c r="Q75" s="71">
        <v>387513.3</v>
      </c>
      <c r="R75" s="71">
        <v>395656.8</v>
      </c>
      <c r="S75" s="71">
        <v>404341.5</v>
      </c>
      <c r="T75" s="71">
        <v>400903.8</v>
      </c>
      <c r="U75" s="71">
        <v>390867</v>
      </c>
      <c r="V75" s="71">
        <v>395134.4</v>
      </c>
      <c r="W75" s="71">
        <v>391757.2</v>
      </c>
      <c r="X75" s="71">
        <v>389853.9</v>
      </c>
      <c r="Y75" s="71">
        <v>387605.9</v>
      </c>
      <c r="Z75" s="71">
        <v>387092</v>
      </c>
      <c r="AA75" s="71">
        <v>401226.4</v>
      </c>
      <c r="AB75" s="71">
        <v>407782</v>
      </c>
      <c r="AC75" s="71">
        <v>408495.5</v>
      </c>
      <c r="AD75" s="71">
        <v>399832.8</v>
      </c>
      <c r="AE75" s="71">
        <v>383678.1</v>
      </c>
      <c r="AF75" s="71">
        <v>364985.3</v>
      </c>
      <c r="AG75" s="71">
        <v>346365.1</v>
      </c>
      <c r="AH75" s="71">
        <v>338969</v>
      </c>
      <c r="AI75" s="71">
        <v>329020.6</v>
      </c>
      <c r="AJ75" s="71">
        <v>323285.8</v>
      </c>
      <c r="AK75" s="71">
        <v>324960.9</v>
      </c>
      <c r="AL75" s="71">
        <v>335541.9</v>
      </c>
      <c r="AM75" s="71">
        <v>361266.5</v>
      </c>
      <c r="AN75" s="71">
        <v>373646.8</v>
      </c>
      <c r="AO75" s="71">
        <v>378874.8</v>
      </c>
      <c r="AP75" s="71">
        <v>386836.8</v>
      </c>
      <c r="AQ75" s="71">
        <v>377023.4</v>
      </c>
      <c r="AR75" s="71">
        <v>329052.8</v>
      </c>
      <c r="AS75" s="71">
        <v>320814.8</v>
      </c>
      <c r="AT75" s="71">
        <v>324317.4</v>
      </c>
      <c r="AU75" s="71">
        <v>321545.5</v>
      </c>
      <c r="AV75" s="71">
        <v>319983.3</v>
      </c>
      <c r="AW75" s="71">
        <v>318138.2</v>
      </c>
      <c r="AX75" s="71">
        <v>317716.3</v>
      </c>
      <c r="AY75" s="71">
        <v>329317.6</v>
      </c>
      <c r="AZ75" s="71">
        <v>380231.4</v>
      </c>
      <c r="BA75" s="71">
        <v>399389.3</v>
      </c>
      <c r="BB75" s="71">
        <v>390919.6</v>
      </c>
      <c r="BC75" s="71">
        <v>375125.1</v>
      </c>
      <c r="BD75" s="71">
        <v>356848.9</v>
      </c>
      <c r="BE75" s="71">
        <v>6053.425</v>
      </c>
      <c r="BF75" s="71">
        <v>5924.162</v>
      </c>
      <c r="BG75" s="71">
        <v>5750.295</v>
      </c>
      <c r="BH75" s="71">
        <v>5650.068</v>
      </c>
      <c r="BI75" s="71">
        <v>5679.343</v>
      </c>
      <c r="BJ75" s="71">
        <v>5864.267</v>
      </c>
      <c r="BK75" s="71">
        <v>6313.856</v>
      </c>
      <c r="BL75" s="71">
        <v>6530.227</v>
      </c>
      <c r="BM75" s="71">
        <v>6621.596</v>
      </c>
      <c r="BN75" s="71">
        <v>6760.748</v>
      </c>
      <c r="BO75" s="71">
        <v>21488.25</v>
      </c>
      <c r="BP75" s="71">
        <v>67652.89</v>
      </c>
      <c r="BQ75" s="71">
        <v>65959.17</v>
      </c>
      <c r="BR75" s="71">
        <v>66679.3</v>
      </c>
      <c r="BS75" s="71">
        <v>66109.4</v>
      </c>
      <c r="BT75" s="71">
        <v>65788.2</v>
      </c>
      <c r="BU75" s="71">
        <v>65408.85</v>
      </c>
      <c r="BV75" s="71">
        <v>65322.13</v>
      </c>
      <c r="BW75" s="71">
        <v>67707.33</v>
      </c>
      <c r="BX75" s="71">
        <v>21671.09</v>
      </c>
      <c r="BY75" s="71">
        <v>6980.128</v>
      </c>
      <c r="BZ75" s="71">
        <v>6832.104</v>
      </c>
      <c r="CA75" s="71">
        <v>6556.063</v>
      </c>
      <c r="CB75" s="71">
        <v>6236.65</v>
      </c>
      <c r="CC75" s="71">
        <v>7144.94</v>
      </c>
      <c r="CD75" s="71">
        <v>6992.369</v>
      </c>
      <c r="CE75" s="71">
        <v>6787.151</v>
      </c>
      <c r="CF75" s="71">
        <v>6668.853</v>
      </c>
      <c r="CG75" s="71">
        <v>6703.406</v>
      </c>
      <c r="CH75" s="71">
        <v>6921.674</v>
      </c>
      <c r="CI75" s="71">
        <v>7452.332</v>
      </c>
      <c r="CJ75" s="71">
        <v>7707.716</v>
      </c>
      <c r="CK75" s="71">
        <v>7815.56</v>
      </c>
      <c r="CL75" s="71">
        <v>7979.802</v>
      </c>
      <c r="CM75" s="71">
        <v>24952.14</v>
      </c>
      <c r="CN75" s="71">
        <v>70144.67</v>
      </c>
      <c r="CO75" s="71">
        <v>68388.57</v>
      </c>
      <c r="CP75" s="71">
        <v>69135.22</v>
      </c>
      <c r="CQ75" s="71">
        <v>68544.33</v>
      </c>
      <c r="CR75" s="71">
        <v>68211.3</v>
      </c>
      <c r="CS75" s="71">
        <v>67817.98</v>
      </c>
      <c r="CT75" s="71">
        <v>67728.06</v>
      </c>
      <c r="CU75" s="71">
        <v>70201.11</v>
      </c>
      <c r="CV75" s="71">
        <v>25164.46</v>
      </c>
      <c r="CW75" s="71">
        <v>8238.741</v>
      </c>
      <c r="CX75" s="71">
        <v>8064.026</v>
      </c>
      <c r="CY75" s="71">
        <v>7738.21</v>
      </c>
      <c r="CZ75" s="71">
        <v>7361.203</v>
      </c>
      <c r="DA75" s="71">
        <v>7897.28</v>
      </c>
      <c r="DB75" s="71">
        <v>7728.645</v>
      </c>
      <c r="DC75" s="71">
        <v>7501.818</v>
      </c>
      <c r="DD75" s="71">
        <v>7371.063</v>
      </c>
      <c r="DE75" s="71">
        <v>7409.255</v>
      </c>
      <c r="DF75" s="71">
        <v>7650.506</v>
      </c>
      <c r="DG75" s="71">
        <v>8237.04</v>
      </c>
      <c r="DH75" s="71">
        <v>8519.315</v>
      </c>
      <c r="DI75" s="71">
        <v>8638.516</v>
      </c>
      <c r="DJ75" s="71">
        <v>8820.052</v>
      </c>
      <c r="DK75" s="71">
        <v>27318.12</v>
      </c>
      <c r="DL75" s="71">
        <v>71851.02</v>
      </c>
      <c r="DM75" s="71">
        <v>70052.2</v>
      </c>
      <c r="DN75" s="71">
        <v>70817.02</v>
      </c>
      <c r="DO75" s="71">
        <v>70211.74</v>
      </c>
      <c r="DP75" s="71">
        <v>69870.63</v>
      </c>
      <c r="DQ75" s="71">
        <v>69467.73</v>
      </c>
      <c r="DR75" s="71">
        <v>69375.63</v>
      </c>
      <c r="DS75" s="71">
        <v>71908.84</v>
      </c>
      <c r="DT75" s="71">
        <v>27550.56</v>
      </c>
      <c r="DU75" s="71">
        <v>9106.256</v>
      </c>
      <c r="DV75" s="71">
        <v>8913.144</v>
      </c>
      <c r="DW75" s="71">
        <v>8553.021</v>
      </c>
      <c r="DX75" s="71">
        <v>8136.315</v>
      </c>
      <c r="DY75" s="71">
        <v>8646.662</v>
      </c>
      <c r="DZ75" s="71">
        <v>8462.024</v>
      </c>
      <c r="EA75" s="71">
        <v>8213.675</v>
      </c>
      <c r="EB75" s="71">
        <v>8070.512</v>
      </c>
      <c r="EC75" s="71">
        <v>8112.328</v>
      </c>
      <c r="ED75" s="71">
        <v>8376.472</v>
      </c>
      <c r="EE75" s="71">
        <v>9018.661</v>
      </c>
      <c r="EF75" s="71">
        <v>9327.724</v>
      </c>
      <c r="EG75" s="71">
        <v>9458.233</v>
      </c>
      <c r="EH75" s="71">
        <v>9656.996</v>
      </c>
      <c r="EI75" s="71">
        <v>29657.53</v>
      </c>
      <c r="EJ75" s="71">
        <v>73541.71</v>
      </c>
      <c r="EK75" s="71">
        <v>71700.55</v>
      </c>
      <c r="EL75" s="71">
        <v>72483.37</v>
      </c>
      <c r="EM75" s="71">
        <v>71863.86</v>
      </c>
      <c r="EN75" s="71">
        <v>71514.71</v>
      </c>
      <c r="EO75" s="71">
        <v>71102.34</v>
      </c>
      <c r="EP75" s="71">
        <v>71008.06</v>
      </c>
      <c r="EQ75" s="71">
        <v>73600.88</v>
      </c>
      <c r="ER75" s="71">
        <v>29909.88</v>
      </c>
      <c r="ES75" s="71">
        <v>9970.357</v>
      </c>
      <c r="ET75" s="71">
        <v>9758.922</v>
      </c>
      <c r="EU75" s="71">
        <v>9364.627</v>
      </c>
      <c r="EV75" s="71">
        <v>8908.38</v>
      </c>
      <c r="EW75" s="71">
        <v>9723.465</v>
      </c>
      <c r="EX75" s="71">
        <v>9515.834</v>
      </c>
      <c r="EY75" s="71">
        <v>9236.556</v>
      </c>
      <c r="EZ75" s="71">
        <v>9075.563</v>
      </c>
      <c r="FA75" s="71">
        <v>9122.587</v>
      </c>
      <c r="FB75" s="71">
        <v>9419.626</v>
      </c>
      <c r="FC75" s="71">
        <v>10141.79</v>
      </c>
      <c r="FD75" s="71">
        <v>10489.34</v>
      </c>
      <c r="FE75" s="71">
        <v>10636.1</v>
      </c>
      <c r="FF75" s="71">
        <v>10859.62</v>
      </c>
      <c r="FG75" s="71">
        <v>32989.29</v>
      </c>
      <c r="FH75" s="71">
        <v>75955.59</v>
      </c>
      <c r="FI75" s="71">
        <v>74054.01</v>
      </c>
      <c r="FJ75" s="71">
        <v>74862.52</v>
      </c>
      <c r="FK75" s="71">
        <v>74222.67</v>
      </c>
      <c r="FL75" s="71">
        <v>73862.05</v>
      </c>
      <c r="FM75" s="71">
        <v>73436.15</v>
      </c>
      <c r="FN75" s="71">
        <v>73338.78</v>
      </c>
      <c r="FO75" s="71">
        <v>76016.7</v>
      </c>
      <c r="FP75" s="71">
        <v>33269.99</v>
      </c>
      <c r="FQ75" s="71">
        <v>11212.01</v>
      </c>
      <c r="FR75" s="71">
        <v>10974.24</v>
      </c>
      <c r="FS75" s="71">
        <v>10530.84</v>
      </c>
      <c r="FT75" s="71">
        <v>10017.78</v>
      </c>
      <c r="FU75" s="71">
        <v>74.66483</v>
      </c>
      <c r="FV75" s="71">
        <v>73.93211</v>
      </c>
      <c r="FW75" s="71">
        <v>71.71125</v>
      </c>
      <c r="FX75" s="71">
        <v>71.45979</v>
      </c>
      <c r="FY75" s="71">
        <v>70.45236</v>
      </c>
      <c r="FZ75" s="71">
        <v>69.17924</v>
      </c>
      <c r="GA75" s="71">
        <v>69.79626</v>
      </c>
      <c r="GB75" s="71">
        <v>73.03912</v>
      </c>
      <c r="GC75" s="71">
        <v>79.38043</v>
      </c>
      <c r="GD75" s="71">
        <v>84.81107</v>
      </c>
      <c r="GE75" s="71">
        <v>90.06208</v>
      </c>
      <c r="GF75" s="71">
        <v>93.73508</v>
      </c>
      <c r="GG75" s="71">
        <v>96.34696</v>
      </c>
      <c r="GH75" s="71">
        <v>98.54102</v>
      </c>
      <c r="GI75" s="71">
        <v>99.26289</v>
      </c>
      <c r="GJ75" s="71">
        <v>99.14319</v>
      </c>
      <c r="GK75" s="71">
        <v>97.96342</v>
      </c>
      <c r="GL75" s="71">
        <v>96.08813</v>
      </c>
      <c r="GM75" s="71">
        <v>93.3197</v>
      </c>
      <c r="GN75" s="71">
        <v>88.5251</v>
      </c>
      <c r="GO75" s="71">
        <v>83.96664</v>
      </c>
      <c r="GP75" s="71">
        <v>81.41986</v>
      </c>
      <c r="GQ75" s="71">
        <v>78.753</v>
      </c>
      <c r="GR75" s="71">
        <v>75.91611</v>
      </c>
    </row>
    <row r="76" spans="1:200" ht="12.75">
      <c r="A76" s="69" t="s">
        <v>244</v>
      </c>
      <c r="B76" s="69" t="s">
        <v>34</v>
      </c>
      <c r="C76" s="69">
        <v>2010</v>
      </c>
      <c r="D76" s="69" t="s">
        <v>6</v>
      </c>
      <c r="E76" s="69" t="s">
        <v>229</v>
      </c>
      <c r="F76" s="71">
        <v>1466</v>
      </c>
      <c r="G76" s="71">
        <v>1466</v>
      </c>
      <c r="H76" s="71">
        <v>1466</v>
      </c>
      <c r="I76" s="71">
        <v>361445.5</v>
      </c>
      <c r="J76" s="71">
        <v>353381.8</v>
      </c>
      <c r="K76" s="71">
        <v>344908.5</v>
      </c>
      <c r="L76" s="71">
        <v>338846.1</v>
      </c>
      <c r="M76" s="71">
        <v>341525.4</v>
      </c>
      <c r="N76" s="71">
        <v>354549.4</v>
      </c>
      <c r="O76" s="71">
        <v>380658</v>
      </c>
      <c r="P76" s="71">
        <v>391317.8</v>
      </c>
      <c r="Q76" s="71">
        <v>396595.7</v>
      </c>
      <c r="R76" s="71">
        <v>408145.6</v>
      </c>
      <c r="S76" s="71">
        <v>420389.2</v>
      </c>
      <c r="T76" s="71">
        <v>418421.9</v>
      </c>
      <c r="U76" s="71">
        <v>406146.3</v>
      </c>
      <c r="V76" s="71">
        <v>407866.7</v>
      </c>
      <c r="W76" s="71">
        <v>404611.5</v>
      </c>
      <c r="X76" s="71">
        <v>400995.8</v>
      </c>
      <c r="Y76" s="71">
        <v>397765</v>
      </c>
      <c r="Z76" s="71">
        <v>392686</v>
      </c>
      <c r="AA76" s="71">
        <v>401078.7</v>
      </c>
      <c r="AB76" s="71">
        <v>408730</v>
      </c>
      <c r="AC76" s="71">
        <v>414400</v>
      </c>
      <c r="AD76" s="71">
        <v>408380.1</v>
      </c>
      <c r="AE76" s="71">
        <v>393934.7</v>
      </c>
      <c r="AF76" s="71">
        <v>376363.8</v>
      </c>
      <c r="AG76" s="71">
        <v>353388.1</v>
      </c>
      <c r="AH76" s="71">
        <v>345504.1</v>
      </c>
      <c r="AI76" s="71">
        <v>337219.7</v>
      </c>
      <c r="AJ76" s="71">
        <v>331292.5</v>
      </c>
      <c r="AK76" s="71">
        <v>333912</v>
      </c>
      <c r="AL76" s="71">
        <v>346645.7</v>
      </c>
      <c r="AM76" s="71">
        <v>372172.3</v>
      </c>
      <c r="AN76" s="71">
        <v>382594.5</v>
      </c>
      <c r="AO76" s="71">
        <v>387754.8</v>
      </c>
      <c r="AP76" s="71">
        <v>399047.2</v>
      </c>
      <c r="AQ76" s="71">
        <v>391986.8</v>
      </c>
      <c r="AR76" s="71">
        <v>343431.3</v>
      </c>
      <c r="AS76" s="71">
        <v>333355.7</v>
      </c>
      <c r="AT76" s="71">
        <v>334767.8</v>
      </c>
      <c r="AU76" s="71">
        <v>332096</v>
      </c>
      <c r="AV76" s="71">
        <v>329128.3</v>
      </c>
      <c r="AW76" s="71">
        <v>326476.5</v>
      </c>
      <c r="AX76" s="71">
        <v>322307.8</v>
      </c>
      <c r="AY76" s="71">
        <v>329196.3</v>
      </c>
      <c r="AZ76" s="71">
        <v>381115.4</v>
      </c>
      <c r="BA76" s="71">
        <v>405162.1</v>
      </c>
      <c r="BB76" s="71">
        <v>399276.4</v>
      </c>
      <c r="BC76" s="71">
        <v>385153</v>
      </c>
      <c r="BD76" s="71">
        <v>367973.8</v>
      </c>
      <c r="BE76" s="71">
        <v>6176.166</v>
      </c>
      <c r="BF76" s="71">
        <v>6038.377</v>
      </c>
      <c r="BG76" s="71">
        <v>5893.59</v>
      </c>
      <c r="BH76" s="71">
        <v>5790</v>
      </c>
      <c r="BI76" s="71">
        <v>5835.782</v>
      </c>
      <c r="BJ76" s="71">
        <v>6058.329</v>
      </c>
      <c r="BK76" s="71">
        <v>6504.457</v>
      </c>
      <c r="BL76" s="71">
        <v>6686.606</v>
      </c>
      <c r="BM76" s="71">
        <v>6776.791</v>
      </c>
      <c r="BN76" s="71">
        <v>6974.149</v>
      </c>
      <c r="BO76" s="71">
        <v>22341.08</v>
      </c>
      <c r="BP76" s="71">
        <v>70609.09</v>
      </c>
      <c r="BQ76" s="71">
        <v>68537.56</v>
      </c>
      <c r="BR76" s="71">
        <v>68827.88</v>
      </c>
      <c r="BS76" s="71">
        <v>68278.56</v>
      </c>
      <c r="BT76" s="71">
        <v>67668.41</v>
      </c>
      <c r="BU76" s="71">
        <v>67123.21</v>
      </c>
      <c r="BV76" s="71">
        <v>66266.12</v>
      </c>
      <c r="BW76" s="71">
        <v>67682.4</v>
      </c>
      <c r="BX76" s="71">
        <v>21721.47</v>
      </c>
      <c r="BY76" s="71">
        <v>7081.021</v>
      </c>
      <c r="BZ76" s="71">
        <v>6978.155</v>
      </c>
      <c r="CA76" s="71">
        <v>6731.321</v>
      </c>
      <c r="CB76" s="71">
        <v>6431.079</v>
      </c>
      <c r="CC76" s="71">
        <v>7289.812</v>
      </c>
      <c r="CD76" s="71">
        <v>7127.179</v>
      </c>
      <c r="CE76" s="71">
        <v>6956.286</v>
      </c>
      <c r="CF76" s="71">
        <v>6834.017</v>
      </c>
      <c r="CG76" s="71">
        <v>6888.053</v>
      </c>
      <c r="CH76" s="71">
        <v>7150.728</v>
      </c>
      <c r="CI76" s="71">
        <v>7677.299</v>
      </c>
      <c r="CJ76" s="71">
        <v>7892.292</v>
      </c>
      <c r="CK76" s="71">
        <v>7998.74</v>
      </c>
      <c r="CL76" s="71">
        <v>8231.684</v>
      </c>
      <c r="CM76" s="71">
        <v>25942.45</v>
      </c>
      <c r="CN76" s="71">
        <v>73209.75</v>
      </c>
      <c r="CO76" s="71">
        <v>71061.93</v>
      </c>
      <c r="CP76" s="71">
        <v>71362.94</v>
      </c>
      <c r="CQ76" s="71">
        <v>70793.39</v>
      </c>
      <c r="CR76" s="71">
        <v>70160.77</v>
      </c>
      <c r="CS76" s="71">
        <v>69595.49</v>
      </c>
      <c r="CT76" s="71">
        <v>68706.82</v>
      </c>
      <c r="CU76" s="71">
        <v>70175.27</v>
      </c>
      <c r="CV76" s="71">
        <v>25222.96</v>
      </c>
      <c r="CW76" s="71">
        <v>8357.825</v>
      </c>
      <c r="CX76" s="71">
        <v>8236.412</v>
      </c>
      <c r="CY76" s="71">
        <v>7945.071</v>
      </c>
      <c r="CZ76" s="71">
        <v>7590.691</v>
      </c>
      <c r="DA76" s="71">
        <v>8057.408</v>
      </c>
      <c r="DB76" s="71">
        <v>7877.649</v>
      </c>
      <c r="DC76" s="71">
        <v>7688.762</v>
      </c>
      <c r="DD76" s="71">
        <v>7553.618</v>
      </c>
      <c r="DE76" s="71">
        <v>7613.345</v>
      </c>
      <c r="DF76" s="71">
        <v>7903.678</v>
      </c>
      <c r="DG76" s="71">
        <v>8485.695</v>
      </c>
      <c r="DH76" s="71">
        <v>8723.327</v>
      </c>
      <c r="DI76" s="71">
        <v>8840.982</v>
      </c>
      <c r="DJ76" s="71">
        <v>9098.455</v>
      </c>
      <c r="DK76" s="71">
        <v>28402.33</v>
      </c>
      <c r="DL76" s="71">
        <v>74990.66</v>
      </c>
      <c r="DM76" s="71">
        <v>72790.59</v>
      </c>
      <c r="DN76" s="71">
        <v>73098.92</v>
      </c>
      <c r="DO76" s="71">
        <v>72515.52</v>
      </c>
      <c r="DP76" s="71">
        <v>71867.5</v>
      </c>
      <c r="DQ76" s="71">
        <v>71288.47</v>
      </c>
      <c r="DR76" s="71">
        <v>70378.2</v>
      </c>
      <c r="DS76" s="71">
        <v>71882.36</v>
      </c>
      <c r="DT76" s="71">
        <v>27614.62</v>
      </c>
      <c r="DU76" s="71">
        <v>9237.879</v>
      </c>
      <c r="DV76" s="71">
        <v>9103.681</v>
      </c>
      <c r="DW76" s="71">
        <v>8781.663</v>
      </c>
      <c r="DX76" s="71">
        <v>8389.968</v>
      </c>
      <c r="DY76" s="71">
        <v>8821.984</v>
      </c>
      <c r="DZ76" s="71">
        <v>8625.169</v>
      </c>
      <c r="EA76" s="71">
        <v>8418.356</v>
      </c>
      <c r="EB76" s="71">
        <v>8270.39</v>
      </c>
      <c r="EC76" s="71">
        <v>8335.783</v>
      </c>
      <c r="ED76" s="71">
        <v>8653.667</v>
      </c>
      <c r="EE76" s="71">
        <v>9290.913</v>
      </c>
      <c r="EF76" s="71">
        <v>9551.094</v>
      </c>
      <c r="EG76" s="71">
        <v>9679.913</v>
      </c>
      <c r="EH76" s="71">
        <v>9961.817</v>
      </c>
      <c r="EI76" s="71">
        <v>30834.59</v>
      </c>
      <c r="EJ76" s="71">
        <v>76755.23</v>
      </c>
      <c r="EK76" s="71">
        <v>74503.38</v>
      </c>
      <c r="EL76" s="71">
        <v>74818.97</v>
      </c>
      <c r="EM76" s="71">
        <v>74221.84</v>
      </c>
      <c r="EN76" s="71">
        <v>73558.58</v>
      </c>
      <c r="EO76" s="71">
        <v>72965.92</v>
      </c>
      <c r="EP76" s="71">
        <v>72034.23</v>
      </c>
      <c r="EQ76" s="71">
        <v>73573.78</v>
      </c>
      <c r="ER76" s="71">
        <v>29979.42</v>
      </c>
      <c r="ES76" s="71">
        <v>10114.47</v>
      </c>
      <c r="ET76" s="71">
        <v>9967.539</v>
      </c>
      <c r="EU76" s="71">
        <v>9614.964</v>
      </c>
      <c r="EV76" s="71">
        <v>9186.102</v>
      </c>
      <c r="EW76" s="71">
        <v>9920.62</v>
      </c>
      <c r="EX76" s="71">
        <v>9699.295</v>
      </c>
      <c r="EY76" s="71">
        <v>9466.728</v>
      </c>
      <c r="EZ76" s="71">
        <v>9300.334</v>
      </c>
      <c r="FA76" s="71">
        <v>9373.871</v>
      </c>
      <c r="FB76" s="71">
        <v>9731.342</v>
      </c>
      <c r="FC76" s="71">
        <v>10447.95</v>
      </c>
      <c r="FD76" s="71">
        <v>10740.53</v>
      </c>
      <c r="FE76" s="71">
        <v>10885.39</v>
      </c>
      <c r="FF76" s="71">
        <v>11202.4</v>
      </c>
      <c r="FG76" s="71">
        <v>34298.58</v>
      </c>
      <c r="FH76" s="71">
        <v>79274.59</v>
      </c>
      <c r="FI76" s="71">
        <v>76948.84</v>
      </c>
      <c r="FJ76" s="71">
        <v>77274.77</v>
      </c>
      <c r="FK76" s="71">
        <v>76658.05</v>
      </c>
      <c r="FL76" s="71">
        <v>75973.02</v>
      </c>
      <c r="FM76" s="71">
        <v>75360.91</v>
      </c>
      <c r="FN76" s="71">
        <v>74398.63</v>
      </c>
      <c r="FO76" s="71">
        <v>75988.72</v>
      </c>
      <c r="FP76" s="71">
        <v>33347.34</v>
      </c>
      <c r="FQ76" s="71">
        <v>11374.07</v>
      </c>
      <c r="FR76" s="71">
        <v>11208.84</v>
      </c>
      <c r="FS76" s="71">
        <v>10812.35</v>
      </c>
      <c r="FT76" s="71">
        <v>10330.08</v>
      </c>
      <c r="FU76" s="71">
        <v>71.89125</v>
      </c>
      <c r="FV76" s="71">
        <v>70.58629</v>
      </c>
      <c r="FW76" s="71">
        <v>69.38679</v>
      </c>
      <c r="FX76" s="71">
        <v>69.10398</v>
      </c>
      <c r="FY76" s="71">
        <v>68.62996</v>
      </c>
      <c r="FZ76" s="71">
        <v>68.74326</v>
      </c>
      <c r="GA76" s="71">
        <v>68.63928</v>
      </c>
      <c r="GB76" s="71">
        <v>70.58838</v>
      </c>
      <c r="GC76" s="71">
        <v>76.72267</v>
      </c>
      <c r="GD76" s="71">
        <v>84.54346</v>
      </c>
      <c r="GE76" s="71">
        <v>91.05452</v>
      </c>
      <c r="GF76" s="71">
        <v>95.55843</v>
      </c>
      <c r="GG76" s="71">
        <v>97.83765</v>
      </c>
      <c r="GH76" s="71">
        <v>98.68327</v>
      </c>
      <c r="GI76" s="71">
        <v>99.22483</v>
      </c>
      <c r="GJ76" s="71">
        <v>98.62429</v>
      </c>
      <c r="GK76" s="71">
        <v>96.53576</v>
      </c>
      <c r="GL76" s="71">
        <v>92.43509</v>
      </c>
      <c r="GM76" s="71">
        <v>87.18151</v>
      </c>
      <c r="GN76" s="71">
        <v>83.60621</v>
      </c>
      <c r="GO76" s="71">
        <v>81.12202</v>
      </c>
      <c r="GP76" s="71">
        <v>79.39358</v>
      </c>
      <c r="GQ76" s="71">
        <v>77.69055</v>
      </c>
      <c r="GR76" s="71">
        <v>75.88772</v>
      </c>
    </row>
    <row r="77" spans="1:200" ht="12.75">
      <c r="A77" s="69" t="s">
        <v>244</v>
      </c>
      <c r="B77" s="69" t="s">
        <v>35</v>
      </c>
      <c r="C77" s="69">
        <v>2010</v>
      </c>
      <c r="D77" s="69" t="s">
        <v>6</v>
      </c>
      <c r="E77" s="69" t="s">
        <v>229</v>
      </c>
      <c r="F77" s="71">
        <v>1495</v>
      </c>
      <c r="G77" s="71">
        <v>1495</v>
      </c>
      <c r="H77" s="71">
        <v>1495</v>
      </c>
      <c r="I77" s="71">
        <v>353383.8</v>
      </c>
      <c r="J77" s="71">
        <v>344483.6</v>
      </c>
      <c r="K77" s="71">
        <v>336141.2</v>
      </c>
      <c r="L77" s="71">
        <v>326325.3</v>
      </c>
      <c r="M77" s="71">
        <v>327874.1</v>
      </c>
      <c r="N77" s="71">
        <v>336524.3</v>
      </c>
      <c r="O77" s="71">
        <v>364228.3</v>
      </c>
      <c r="P77" s="71">
        <v>372565.3</v>
      </c>
      <c r="Q77" s="71">
        <v>378648.5</v>
      </c>
      <c r="R77" s="71">
        <v>386883.7</v>
      </c>
      <c r="S77" s="71">
        <v>397698.9</v>
      </c>
      <c r="T77" s="71">
        <v>396460.5</v>
      </c>
      <c r="U77" s="71">
        <v>385955.9</v>
      </c>
      <c r="V77" s="71">
        <v>388125.6</v>
      </c>
      <c r="W77" s="71">
        <v>385072.3</v>
      </c>
      <c r="X77" s="71">
        <v>382598.5</v>
      </c>
      <c r="Y77" s="71">
        <v>381646.2</v>
      </c>
      <c r="Z77" s="71">
        <v>380581.2</v>
      </c>
      <c r="AA77" s="71">
        <v>389310.1</v>
      </c>
      <c r="AB77" s="71">
        <v>393612.7</v>
      </c>
      <c r="AC77" s="71">
        <v>396611.7</v>
      </c>
      <c r="AD77" s="71">
        <v>387642.7</v>
      </c>
      <c r="AE77" s="71">
        <v>374127.2</v>
      </c>
      <c r="AF77" s="71">
        <v>356661.8</v>
      </c>
      <c r="AG77" s="71">
        <v>345506.1</v>
      </c>
      <c r="AH77" s="71">
        <v>336804.3</v>
      </c>
      <c r="AI77" s="71">
        <v>328647.9</v>
      </c>
      <c r="AJ77" s="71">
        <v>319050.8</v>
      </c>
      <c r="AK77" s="71">
        <v>320565.1</v>
      </c>
      <c r="AL77" s="71">
        <v>329022.4</v>
      </c>
      <c r="AM77" s="71">
        <v>356108.8</v>
      </c>
      <c r="AN77" s="71">
        <v>364260</v>
      </c>
      <c r="AO77" s="71">
        <v>370207.6</v>
      </c>
      <c r="AP77" s="71">
        <v>378259.2</v>
      </c>
      <c r="AQ77" s="71">
        <v>370829.6</v>
      </c>
      <c r="AR77" s="71">
        <v>325405.8</v>
      </c>
      <c r="AS77" s="71">
        <v>316783.8</v>
      </c>
      <c r="AT77" s="71">
        <v>318564.7</v>
      </c>
      <c r="AU77" s="71">
        <v>316058.7</v>
      </c>
      <c r="AV77" s="71">
        <v>314028.2</v>
      </c>
      <c r="AW77" s="71">
        <v>313246.6</v>
      </c>
      <c r="AX77" s="71">
        <v>312372.4</v>
      </c>
      <c r="AY77" s="71">
        <v>319536.9</v>
      </c>
      <c r="AZ77" s="71">
        <v>367019.4</v>
      </c>
      <c r="BA77" s="71">
        <v>387770.3</v>
      </c>
      <c r="BB77" s="71">
        <v>379001.3</v>
      </c>
      <c r="BC77" s="71">
        <v>365787</v>
      </c>
      <c r="BD77" s="71">
        <v>348711.1</v>
      </c>
      <c r="BE77" s="71">
        <v>6038.411</v>
      </c>
      <c r="BF77" s="71">
        <v>5886.331</v>
      </c>
      <c r="BG77" s="71">
        <v>5743.78</v>
      </c>
      <c r="BH77" s="71">
        <v>5576.051</v>
      </c>
      <c r="BI77" s="71">
        <v>5602.517</v>
      </c>
      <c r="BJ77" s="71">
        <v>5750.326</v>
      </c>
      <c r="BK77" s="71">
        <v>6223.715</v>
      </c>
      <c r="BL77" s="71">
        <v>6366.174</v>
      </c>
      <c r="BM77" s="71">
        <v>6470.119</v>
      </c>
      <c r="BN77" s="71">
        <v>6610.838</v>
      </c>
      <c r="BO77" s="71">
        <v>21135.24</v>
      </c>
      <c r="BP77" s="71">
        <v>66903.08</v>
      </c>
      <c r="BQ77" s="71">
        <v>65130.41</v>
      </c>
      <c r="BR77" s="71">
        <v>65496.55</v>
      </c>
      <c r="BS77" s="71">
        <v>64981.31</v>
      </c>
      <c r="BT77" s="71">
        <v>64563.85</v>
      </c>
      <c r="BU77" s="71">
        <v>64403.14</v>
      </c>
      <c r="BV77" s="71">
        <v>64223.43</v>
      </c>
      <c r="BW77" s="71">
        <v>65696.45</v>
      </c>
      <c r="BX77" s="71">
        <v>20918.08</v>
      </c>
      <c r="BY77" s="71">
        <v>6777.064</v>
      </c>
      <c r="BZ77" s="71">
        <v>6623.808</v>
      </c>
      <c r="CA77" s="71">
        <v>6392.862</v>
      </c>
      <c r="CB77" s="71">
        <v>6094.425</v>
      </c>
      <c r="CC77" s="71">
        <v>7127.219</v>
      </c>
      <c r="CD77" s="71">
        <v>6947.716</v>
      </c>
      <c r="CE77" s="71">
        <v>6779.462</v>
      </c>
      <c r="CF77" s="71">
        <v>6581.49</v>
      </c>
      <c r="CG77" s="71">
        <v>6612.728</v>
      </c>
      <c r="CH77" s="71">
        <v>6787.188</v>
      </c>
      <c r="CI77" s="71">
        <v>7345.936</v>
      </c>
      <c r="CJ77" s="71">
        <v>7514.082</v>
      </c>
      <c r="CK77" s="71">
        <v>7636.771</v>
      </c>
      <c r="CL77" s="71">
        <v>7802.863</v>
      </c>
      <c r="CM77" s="71">
        <v>24542.22</v>
      </c>
      <c r="CN77" s="71">
        <v>69367.24</v>
      </c>
      <c r="CO77" s="71">
        <v>67529.28</v>
      </c>
      <c r="CP77" s="71">
        <v>67908.91</v>
      </c>
      <c r="CQ77" s="71">
        <v>67374.7</v>
      </c>
      <c r="CR77" s="71">
        <v>66941.86</v>
      </c>
      <c r="CS77" s="71">
        <v>66775.23</v>
      </c>
      <c r="CT77" s="71">
        <v>66588.89</v>
      </c>
      <c r="CU77" s="71">
        <v>68116.16</v>
      </c>
      <c r="CV77" s="71">
        <v>24290.06</v>
      </c>
      <c r="CW77" s="71">
        <v>7999.061</v>
      </c>
      <c r="CX77" s="71">
        <v>7818.171</v>
      </c>
      <c r="CY77" s="71">
        <v>7545.582</v>
      </c>
      <c r="CZ77" s="71">
        <v>7193.333</v>
      </c>
      <c r="DA77" s="71">
        <v>7877.694</v>
      </c>
      <c r="DB77" s="71">
        <v>7679.29</v>
      </c>
      <c r="DC77" s="71">
        <v>7493.319</v>
      </c>
      <c r="DD77" s="71">
        <v>7274.5</v>
      </c>
      <c r="DE77" s="71">
        <v>7309.028</v>
      </c>
      <c r="DF77" s="71">
        <v>7501.859</v>
      </c>
      <c r="DG77" s="71">
        <v>8119.441</v>
      </c>
      <c r="DH77" s="71">
        <v>8305.292</v>
      </c>
      <c r="DI77" s="71">
        <v>8440.898</v>
      </c>
      <c r="DJ77" s="71">
        <v>8624.48</v>
      </c>
      <c r="DK77" s="71">
        <v>26869.33</v>
      </c>
      <c r="DL77" s="71">
        <v>71054.68</v>
      </c>
      <c r="DM77" s="71">
        <v>69172.01</v>
      </c>
      <c r="DN77" s="71">
        <v>69560.87</v>
      </c>
      <c r="DO77" s="71">
        <v>69013.66</v>
      </c>
      <c r="DP77" s="71">
        <v>68570.3</v>
      </c>
      <c r="DQ77" s="71">
        <v>68399.61</v>
      </c>
      <c r="DR77" s="71">
        <v>68208.73</v>
      </c>
      <c r="DS77" s="71">
        <v>69773.16</v>
      </c>
      <c r="DT77" s="71">
        <v>26593.26</v>
      </c>
      <c r="DU77" s="71">
        <v>8841.338</v>
      </c>
      <c r="DV77" s="71">
        <v>8641.4</v>
      </c>
      <c r="DW77" s="71">
        <v>8340.108</v>
      </c>
      <c r="DX77" s="71">
        <v>7950.769</v>
      </c>
      <c r="DY77" s="71">
        <v>8625.218</v>
      </c>
      <c r="DZ77" s="71">
        <v>8407.986</v>
      </c>
      <c r="EA77" s="71">
        <v>8204.368</v>
      </c>
      <c r="EB77" s="71">
        <v>7964.786</v>
      </c>
      <c r="EC77" s="71">
        <v>8002.59</v>
      </c>
      <c r="ED77" s="71">
        <v>8213.718</v>
      </c>
      <c r="EE77" s="71">
        <v>8889.904</v>
      </c>
      <c r="EF77" s="71">
        <v>9093.391</v>
      </c>
      <c r="EG77" s="71">
        <v>9241.865</v>
      </c>
      <c r="EH77" s="71">
        <v>9442.867</v>
      </c>
      <c r="EI77" s="71">
        <v>29170.31</v>
      </c>
      <c r="EJ77" s="71">
        <v>72726.63</v>
      </c>
      <c r="EK77" s="71">
        <v>70799.66</v>
      </c>
      <c r="EL77" s="71">
        <v>71197.66</v>
      </c>
      <c r="EM77" s="71">
        <v>70637.58</v>
      </c>
      <c r="EN77" s="71">
        <v>70183.78</v>
      </c>
      <c r="EO77" s="71">
        <v>70009.09</v>
      </c>
      <c r="EP77" s="71">
        <v>69813.73</v>
      </c>
      <c r="EQ77" s="71">
        <v>71414.96</v>
      </c>
      <c r="ER77" s="71">
        <v>28870.59</v>
      </c>
      <c r="ES77" s="71">
        <v>9680.303</v>
      </c>
      <c r="ET77" s="71">
        <v>9461.393</v>
      </c>
      <c r="EU77" s="71">
        <v>9131.511</v>
      </c>
      <c r="EV77" s="71">
        <v>8705.227</v>
      </c>
      <c r="EW77" s="71">
        <v>9699.35</v>
      </c>
      <c r="EX77" s="71">
        <v>9455.065</v>
      </c>
      <c r="EY77" s="71">
        <v>9226.091</v>
      </c>
      <c r="EZ77" s="71">
        <v>8956.672</v>
      </c>
      <c r="FA77" s="71">
        <v>8999.184</v>
      </c>
      <c r="FB77" s="71">
        <v>9236.605</v>
      </c>
      <c r="FC77" s="71">
        <v>9996.998</v>
      </c>
      <c r="FD77" s="71">
        <v>10225.83</v>
      </c>
      <c r="FE77" s="71">
        <v>10392.79</v>
      </c>
      <c r="FF77" s="71">
        <v>10618.83</v>
      </c>
      <c r="FG77" s="71">
        <v>32447.33</v>
      </c>
      <c r="FH77" s="71">
        <v>75113.75</v>
      </c>
      <c r="FI77" s="71">
        <v>73123.53</v>
      </c>
      <c r="FJ77" s="71">
        <v>73534.6</v>
      </c>
      <c r="FK77" s="71">
        <v>72956.13</v>
      </c>
      <c r="FL77" s="71">
        <v>72487.45</v>
      </c>
      <c r="FM77" s="71">
        <v>72307.02</v>
      </c>
      <c r="FN77" s="71">
        <v>72105.24</v>
      </c>
      <c r="FO77" s="71">
        <v>73759.03</v>
      </c>
      <c r="FP77" s="71">
        <v>32113.95</v>
      </c>
      <c r="FQ77" s="71">
        <v>10885.83</v>
      </c>
      <c r="FR77" s="71">
        <v>10639.66</v>
      </c>
      <c r="FS77" s="71">
        <v>10268.69</v>
      </c>
      <c r="FT77" s="71">
        <v>9789.322</v>
      </c>
      <c r="FU77" s="71">
        <v>71.42015</v>
      </c>
      <c r="FV77" s="71">
        <v>70.01039</v>
      </c>
      <c r="FW77" s="71">
        <v>69.1522</v>
      </c>
      <c r="FX77" s="71">
        <v>67.18344</v>
      </c>
      <c r="FY77" s="71">
        <v>65.89317</v>
      </c>
      <c r="FZ77" s="71">
        <v>63.11128</v>
      </c>
      <c r="GA77" s="71">
        <v>65.08854</v>
      </c>
      <c r="GB77" s="71">
        <v>66.16518</v>
      </c>
      <c r="GC77" s="71">
        <v>70.8841</v>
      </c>
      <c r="GD77" s="71">
        <v>75.56126</v>
      </c>
      <c r="GE77" s="71">
        <v>81.29357</v>
      </c>
      <c r="GF77" s="71">
        <v>85.28637</v>
      </c>
      <c r="GG77" s="71">
        <v>87.36613</v>
      </c>
      <c r="GH77" s="71">
        <v>88.80499</v>
      </c>
      <c r="GI77" s="71">
        <v>89.74979</v>
      </c>
      <c r="GJ77" s="71">
        <v>90.03442</v>
      </c>
      <c r="GK77" s="71">
        <v>89.64912</v>
      </c>
      <c r="GL77" s="71">
        <v>88.04967</v>
      </c>
      <c r="GM77" s="71">
        <v>83.81366</v>
      </c>
      <c r="GN77" s="71">
        <v>79.0708</v>
      </c>
      <c r="GO77" s="71">
        <v>76.08812</v>
      </c>
      <c r="GP77" s="71">
        <v>72.80089</v>
      </c>
      <c r="GQ77" s="71">
        <v>70.57909</v>
      </c>
      <c r="GR77" s="71">
        <v>68.76289</v>
      </c>
    </row>
    <row r="78" spans="1:200" ht="12.75">
      <c r="A78" s="69" t="s">
        <v>244</v>
      </c>
      <c r="B78" s="69" t="s">
        <v>8</v>
      </c>
      <c r="C78" s="69">
        <v>2010</v>
      </c>
      <c r="D78" s="69" t="s">
        <v>6</v>
      </c>
      <c r="E78" s="69" t="s">
        <v>229</v>
      </c>
      <c r="F78" s="71">
        <v>1458</v>
      </c>
      <c r="G78" s="71">
        <v>1458</v>
      </c>
      <c r="H78" s="71">
        <v>1458</v>
      </c>
      <c r="I78" s="71">
        <v>349238.2</v>
      </c>
      <c r="J78" s="71">
        <v>340617.1</v>
      </c>
      <c r="K78" s="71">
        <v>331646.3</v>
      </c>
      <c r="L78" s="71">
        <v>324800.8</v>
      </c>
      <c r="M78" s="71">
        <v>326263.8</v>
      </c>
      <c r="N78" s="71">
        <v>338086.6</v>
      </c>
      <c r="O78" s="71">
        <v>363570.3</v>
      </c>
      <c r="P78" s="71">
        <v>376246.1</v>
      </c>
      <c r="Q78" s="71">
        <v>381870.4</v>
      </c>
      <c r="R78" s="71">
        <v>390540.8</v>
      </c>
      <c r="S78" s="71">
        <v>398534.9</v>
      </c>
      <c r="T78" s="71">
        <v>395982.8</v>
      </c>
      <c r="U78" s="71">
        <v>386444</v>
      </c>
      <c r="V78" s="71">
        <v>388953.3</v>
      </c>
      <c r="W78" s="71">
        <v>386489.8</v>
      </c>
      <c r="X78" s="71">
        <v>384306.5</v>
      </c>
      <c r="Y78" s="71">
        <v>382324.4</v>
      </c>
      <c r="Z78" s="71">
        <v>380987.2</v>
      </c>
      <c r="AA78" s="71">
        <v>393057.6</v>
      </c>
      <c r="AB78" s="71">
        <v>400458.3</v>
      </c>
      <c r="AC78" s="71">
        <v>402024.6</v>
      </c>
      <c r="AD78" s="71">
        <v>393655.8</v>
      </c>
      <c r="AE78" s="71">
        <v>379376.8</v>
      </c>
      <c r="AF78" s="71">
        <v>361675.8</v>
      </c>
      <c r="AG78" s="71">
        <v>341452.9</v>
      </c>
      <c r="AH78" s="71">
        <v>333024</v>
      </c>
      <c r="AI78" s="71">
        <v>324253.2</v>
      </c>
      <c r="AJ78" s="71">
        <v>317560.3</v>
      </c>
      <c r="AK78" s="71">
        <v>318990.6</v>
      </c>
      <c r="AL78" s="71">
        <v>330549.9</v>
      </c>
      <c r="AM78" s="71">
        <v>355465.5</v>
      </c>
      <c r="AN78" s="71">
        <v>367858.7</v>
      </c>
      <c r="AO78" s="71">
        <v>373357.7</v>
      </c>
      <c r="AP78" s="71">
        <v>381834.8</v>
      </c>
      <c r="AQ78" s="71">
        <v>371609.1</v>
      </c>
      <c r="AR78" s="71">
        <v>325013.7</v>
      </c>
      <c r="AS78" s="71">
        <v>317184.5</v>
      </c>
      <c r="AT78" s="71">
        <v>319244.1</v>
      </c>
      <c r="AU78" s="71">
        <v>317222.1</v>
      </c>
      <c r="AV78" s="71">
        <v>315430.1</v>
      </c>
      <c r="AW78" s="71">
        <v>313803.2</v>
      </c>
      <c r="AX78" s="71">
        <v>312705.7</v>
      </c>
      <c r="AY78" s="71">
        <v>322612.8</v>
      </c>
      <c r="AZ78" s="71">
        <v>373402.5</v>
      </c>
      <c r="BA78" s="71">
        <v>393062.6</v>
      </c>
      <c r="BB78" s="71">
        <v>384880.4</v>
      </c>
      <c r="BC78" s="71">
        <v>370919.6</v>
      </c>
      <c r="BD78" s="71">
        <v>353613.3</v>
      </c>
      <c r="BE78" s="71">
        <v>5967.574</v>
      </c>
      <c r="BF78" s="71">
        <v>5820.262</v>
      </c>
      <c r="BG78" s="71">
        <v>5666.975</v>
      </c>
      <c r="BH78" s="71">
        <v>5550.002</v>
      </c>
      <c r="BI78" s="71">
        <v>5575.001</v>
      </c>
      <c r="BJ78" s="71">
        <v>5777.021</v>
      </c>
      <c r="BK78" s="71">
        <v>6212.473</v>
      </c>
      <c r="BL78" s="71">
        <v>6429.068</v>
      </c>
      <c r="BM78" s="71">
        <v>6525.173</v>
      </c>
      <c r="BN78" s="71">
        <v>6673.329</v>
      </c>
      <c r="BO78" s="71">
        <v>21179.66</v>
      </c>
      <c r="BP78" s="71">
        <v>66822.46</v>
      </c>
      <c r="BQ78" s="71">
        <v>65212.79</v>
      </c>
      <c r="BR78" s="71">
        <v>65636.23</v>
      </c>
      <c r="BS78" s="71">
        <v>65220.51</v>
      </c>
      <c r="BT78" s="71">
        <v>64852.08</v>
      </c>
      <c r="BU78" s="71">
        <v>64517.59</v>
      </c>
      <c r="BV78" s="71">
        <v>64291.94</v>
      </c>
      <c r="BW78" s="71">
        <v>66328.84</v>
      </c>
      <c r="BX78" s="71">
        <v>21281.88</v>
      </c>
      <c r="BY78" s="71">
        <v>6869.557</v>
      </c>
      <c r="BZ78" s="71">
        <v>6726.556</v>
      </c>
      <c r="CA78" s="71">
        <v>6482.564</v>
      </c>
      <c r="CB78" s="71">
        <v>6180.101</v>
      </c>
      <c r="CC78" s="71">
        <v>7043.609</v>
      </c>
      <c r="CD78" s="71">
        <v>6869.735</v>
      </c>
      <c r="CE78" s="71">
        <v>6688.807</v>
      </c>
      <c r="CF78" s="71">
        <v>6550.744</v>
      </c>
      <c r="CG78" s="71">
        <v>6580.25</v>
      </c>
      <c r="CH78" s="71">
        <v>6818.698</v>
      </c>
      <c r="CI78" s="71">
        <v>7332.667</v>
      </c>
      <c r="CJ78" s="71">
        <v>7588.317</v>
      </c>
      <c r="CK78" s="71">
        <v>7701.752</v>
      </c>
      <c r="CL78" s="71">
        <v>7876.622</v>
      </c>
      <c r="CM78" s="71">
        <v>24593.81</v>
      </c>
      <c r="CN78" s="71">
        <v>69283.66</v>
      </c>
      <c r="CO78" s="71">
        <v>67614.7</v>
      </c>
      <c r="CP78" s="71">
        <v>68053.73</v>
      </c>
      <c r="CQ78" s="71">
        <v>67622.7</v>
      </c>
      <c r="CR78" s="71">
        <v>67240.7</v>
      </c>
      <c r="CS78" s="71">
        <v>66893.89</v>
      </c>
      <c r="CT78" s="71">
        <v>66659.93</v>
      </c>
      <c r="CU78" s="71">
        <v>68771.85</v>
      </c>
      <c r="CV78" s="71">
        <v>24712.51</v>
      </c>
      <c r="CW78" s="71">
        <v>8108.232</v>
      </c>
      <c r="CX78" s="71">
        <v>7939.446</v>
      </c>
      <c r="CY78" s="71">
        <v>7651.459</v>
      </c>
      <c r="CZ78" s="71">
        <v>7294.458</v>
      </c>
      <c r="DA78" s="71">
        <v>7785.28</v>
      </c>
      <c r="DB78" s="71">
        <v>7593.098</v>
      </c>
      <c r="DC78" s="71">
        <v>7393.119</v>
      </c>
      <c r="DD78" s="71">
        <v>7240.517</v>
      </c>
      <c r="DE78" s="71">
        <v>7273.129</v>
      </c>
      <c r="DF78" s="71">
        <v>7536.686</v>
      </c>
      <c r="DG78" s="71">
        <v>8104.774</v>
      </c>
      <c r="DH78" s="71">
        <v>8387.344</v>
      </c>
      <c r="DI78" s="71">
        <v>8512.723</v>
      </c>
      <c r="DJ78" s="71">
        <v>8706.006</v>
      </c>
      <c r="DK78" s="71">
        <v>26925.81</v>
      </c>
      <c r="DL78" s="71">
        <v>70969.06</v>
      </c>
      <c r="DM78" s="71">
        <v>69259.5</v>
      </c>
      <c r="DN78" s="71">
        <v>69709.21</v>
      </c>
      <c r="DO78" s="71">
        <v>69267.7</v>
      </c>
      <c r="DP78" s="71">
        <v>68876.41</v>
      </c>
      <c r="DQ78" s="71">
        <v>68521.16</v>
      </c>
      <c r="DR78" s="71">
        <v>68281.51</v>
      </c>
      <c r="DS78" s="71">
        <v>70444.8</v>
      </c>
      <c r="DT78" s="71">
        <v>27055.76</v>
      </c>
      <c r="DU78" s="71">
        <v>8962.005</v>
      </c>
      <c r="DV78" s="71">
        <v>8775.445</v>
      </c>
      <c r="DW78" s="71">
        <v>8457.135</v>
      </c>
      <c r="DX78" s="71">
        <v>8062.542</v>
      </c>
      <c r="DY78" s="71">
        <v>8524.033</v>
      </c>
      <c r="DZ78" s="71">
        <v>8313.615</v>
      </c>
      <c r="EA78" s="71">
        <v>8094.66</v>
      </c>
      <c r="EB78" s="71">
        <v>7927.578</v>
      </c>
      <c r="EC78" s="71">
        <v>7963.285</v>
      </c>
      <c r="ED78" s="71">
        <v>8251.851</v>
      </c>
      <c r="EE78" s="71">
        <v>8873.846</v>
      </c>
      <c r="EF78" s="71">
        <v>9183.229</v>
      </c>
      <c r="EG78" s="71">
        <v>9320.505</v>
      </c>
      <c r="EH78" s="71">
        <v>9532.129</v>
      </c>
      <c r="EI78" s="71">
        <v>29231.63</v>
      </c>
      <c r="EJ78" s="71">
        <v>72638.99</v>
      </c>
      <c r="EK78" s="71">
        <v>70889.21</v>
      </c>
      <c r="EL78" s="71">
        <v>71349.5</v>
      </c>
      <c r="EM78" s="71">
        <v>70897.59</v>
      </c>
      <c r="EN78" s="71">
        <v>70497.1</v>
      </c>
      <c r="EO78" s="71">
        <v>70133.5</v>
      </c>
      <c r="EP78" s="71">
        <v>69888.2</v>
      </c>
      <c r="EQ78" s="71">
        <v>72102.41</v>
      </c>
      <c r="ER78" s="71">
        <v>29372.7</v>
      </c>
      <c r="ES78" s="71">
        <v>9812.419</v>
      </c>
      <c r="ET78" s="71">
        <v>9608.157</v>
      </c>
      <c r="EU78" s="71">
        <v>9259.642</v>
      </c>
      <c r="EV78" s="71">
        <v>8827.605</v>
      </c>
      <c r="EW78" s="71">
        <v>9585.565</v>
      </c>
      <c r="EX78" s="71">
        <v>9348.941</v>
      </c>
      <c r="EY78" s="71">
        <v>9102.721</v>
      </c>
      <c r="EZ78" s="71">
        <v>8914.83</v>
      </c>
      <c r="FA78" s="71">
        <v>8954.984</v>
      </c>
      <c r="FB78" s="71">
        <v>9279.486</v>
      </c>
      <c r="FC78" s="71">
        <v>9978.94</v>
      </c>
      <c r="FD78" s="71">
        <v>10326.85</v>
      </c>
      <c r="FE78" s="71">
        <v>10481.22</v>
      </c>
      <c r="FF78" s="71">
        <v>10719.2</v>
      </c>
      <c r="FG78" s="71">
        <v>32515.54</v>
      </c>
      <c r="FH78" s="71">
        <v>75023.24</v>
      </c>
      <c r="FI78" s="71">
        <v>73216.02</v>
      </c>
      <c r="FJ78" s="71">
        <v>73691.43</v>
      </c>
      <c r="FK78" s="71">
        <v>73224.7</v>
      </c>
      <c r="FL78" s="71">
        <v>72811.05</v>
      </c>
      <c r="FM78" s="71">
        <v>72435.51</v>
      </c>
      <c r="FN78" s="71">
        <v>72182.16</v>
      </c>
      <c r="FO78" s="71">
        <v>74469.04</v>
      </c>
      <c r="FP78" s="71">
        <v>32672.46</v>
      </c>
      <c r="FQ78" s="71">
        <v>11034.4</v>
      </c>
      <c r="FR78" s="71">
        <v>10804.7</v>
      </c>
      <c r="FS78" s="71">
        <v>10412.78</v>
      </c>
      <c r="FT78" s="71">
        <v>9926.942</v>
      </c>
      <c r="FU78" s="71">
        <v>71.5661</v>
      </c>
      <c r="FV78" s="71">
        <v>70.30691</v>
      </c>
      <c r="FW78" s="71">
        <v>68.88464</v>
      </c>
      <c r="FX78" s="71">
        <v>68.25661</v>
      </c>
      <c r="FY78" s="71">
        <v>67.29716</v>
      </c>
      <c r="FZ78" s="71">
        <v>66.7619</v>
      </c>
      <c r="GA78" s="71">
        <v>67.20575</v>
      </c>
      <c r="GB78" s="71">
        <v>70.46997</v>
      </c>
      <c r="GC78" s="71">
        <v>76.38943</v>
      </c>
      <c r="GD78" s="71">
        <v>82.32229</v>
      </c>
      <c r="GE78" s="71">
        <v>87.23133</v>
      </c>
      <c r="GF78" s="71">
        <v>91.15371</v>
      </c>
      <c r="GG78" s="71">
        <v>93.80409</v>
      </c>
      <c r="GH78" s="71">
        <v>95.58842</v>
      </c>
      <c r="GI78" s="71">
        <v>96.48684</v>
      </c>
      <c r="GJ78" s="71">
        <v>96.56978</v>
      </c>
      <c r="GK78" s="71">
        <v>95.36477</v>
      </c>
      <c r="GL78" s="71">
        <v>93.01776</v>
      </c>
      <c r="GM78" s="71">
        <v>89.55995</v>
      </c>
      <c r="GN78" s="71">
        <v>85.50509</v>
      </c>
      <c r="GO78" s="71">
        <v>81.2739</v>
      </c>
      <c r="GP78" s="71">
        <v>78.43943</v>
      </c>
      <c r="GQ78" s="71">
        <v>76.13941</v>
      </c>
      <c r="GR78" s="71">
        <v>73.97386</v>
      </c>
    </row>
    <row r="79" spans="1:200" ht="12.75">
      <c r="A79" s="69" t="s">
        <v>244</v>
      </c>
      <c r="B79" s="69" t="s">
        <v>30</v>
      </c>
      <c r="C79" s="69">
        <v>2010</v>
      </c>
      <c r="D79" s="69" t="s">
        <v>7</v>
      </c>
      <c r="E79" s="69" t="s">
        <v>229</v>
      </c>
      <c r="F79" s="71">
        <v>1026</v>
      </c>
      <c r="G79" s="71">
        <v>1026</v>
      </c>
      <c r="H79" s="71">
        <v>1026</v>
      </c>
      <c r="I79" s="71">
        <v>245112.2</v>
      </c>
      <c r="J79" s="71">
        <v>238987.9</v>
      </c>
      <c r="K79" s="71">
        <v>233953.7</v>
      </c>
      <c r="L79" s="71">
        <v>229792.8</v>
      </c>
      <c r="M79" s="71">
        <v>231742.5</v>
      </c>
      <c r="N79" s="71">
        <v>240927.8</v>
      </c>
      <c r="O79" s="71">
        <v>258447.3</v>
      </c>
      <c r="P79" s="71">
        <v>267234.9</v>
      </c>
      <c r="Q79" s="71">
        <v>268784.3</v>
      </c>
      <c r="R79" s="71">
        <v>272705.2</v>
      </c>
      <c r="S79" s="71">
        <v>276039.3</v>
      </c>
      <c r="T79" s="71">
        <v>273043.4</v>
      </c>
      <c r="U79" s="71">
        <v>266330.4</v>
      </c>
      <c r="V79" s="71">
        <v>268071.4</v>
      </c>
      <c r="W79" s="71">
        <v>266071.8</v>
      </c>
      <c r="X79" s="71">
        <v>263783.9</v>
      </c>
      <c r="Y79" s="71">
        <v>260905.9</v>
      </c>
      <c r="Z79" s="71">
        <v>259551.2</v>
      </c>
      <c r="AA79" s="71">
        <v>266604.1</v>
      </c>
      <c r="AB79" s="71">
        <v>270254.7</v>
      </c>
      <c r="AC79" s="71">
        <v>271126.9</v>
      </c>
      <c r="AD79" s="71">
        <v>267215.7</v>
      </c>
      <c r="AE79" s="71">
        <v>258293.3</v>
      </c>
      <c r="AF79" s="71">
        <v>246675.3</v>
      </c>
      <c r="AG79" s="71">
        <v>239648.1</v>
      </c>
      <c r="AH79" s="71">
        <v>233660.3</v>
      </c>
      <c r="AI79" s="71">
        <v>228738.4</v>
      </c>
      <c r="AJ79" s="71">
        <v>224670.2</v>
      </c>
      <c r="AK79" s="71">
        <v>226576.5</v>
      </c>
      <c r="AL79" s="71">
        <v>235557</v>
      </c>
      <c r="AM79" s="71">
        <v>252685.9</v>
      </c>
      <c r="AN79" s="71">
        <v>261277.6</v>
      </c>
      <c r="AO79" s="71">
        <v>262792.6</v>
      </c>
      <c r="AP79" s="71">
        <v>266626</v>
      </c>
      <c r="AQ79" s="71">
        <v>257389.5</v>
      </c>
      <c r="AR79" s="71">
        <v>224107.9</v>
      </c>
      <c r="AS79" s="71">
        <v>218598</v>
      </c>
      <c r="AT79" s="71">
        <v>220027</v>
      </c>
      <c r="AU79" s="71">
        <v>218385.7</v>
      </c>
      <c r="AV79" s="71">
        <v>216507.9</v>
      </c>
      <c r="AW79" s="71">
        <v>214145.7</v>
      </c>
      <c r="AX79" s="71">
        <v>213033.8</v>
      </c>
      <c r="AY79" s="71">
        <v>218822.7</v>
      </c>
      <c r="AZ79" s="71">
        <v>251995.7</v>
      </c>
      <c r="BA79" s="71">
        <v>265082.9</v>
      </c>
      <c r="BB79" s="71">
        <v>261258.9</v>
      </c>
      <c r="BC79" s="71">
        <v>252535.3</v>
      </c>
      <c r="BD79" s="71">
        <v>241176.4</v>
      </c>
      <c r="BE79" s="71">
        <v>4188.331</v>
      </c>
      <c r="BF79" s="71">
        <v>4083.683</v>
      </c>
      <c r="BG79" s="71">
        <v>3997.662</v>
      </c>
      <c r="BH79" s="71">
        <v>3926.562</v>
      </c>
      <c r="BI79" s="71">
        <v>3959.878</v>
      </c>
      <c r="BJ79" s="71">
        <v>4116.831</v>
      </c>
      <c r="BK79" s="71">
        <v>4416.193</v>
      </c>
      <c r="BL79" s="71">
        <v>4566.351</v>
      </c>
      <c r="BM79" s="71">
        <v>4592.827</v>
      </c>
      <c r="BN79" s="71">
        <v>4659.824</v>
      </c>
      <c r="BO79" s="71">
        <v>14669.78</v>
      </c>
      <c r="BP79" s="71">
        <v>46076.33</v>
      </c>
      <c r="BQ79" s="71">
        <v>44943.51</v>
      </c>
      <c r="BR79" s="71">
        <v>45237.3</v>
      </c>
      <c r="BS79" s="71">
        <v>44899.86</v>
      </c>
      <c r="BT79" s="71">
        <v>44513.78</v>
      </c>
      <c r="BU79" s="71">
        <v>44028.11</v>
      </c>
      <c r="BV79" s="71">
        <v>43799.5</v>
      </c>
      <c r="BW79" s="71">
        <v>44989.7</v>
      </c>
      <c r="BX79" s="71">
        <v>14362.36</v>
      </c>
      <c r="BY79" s="71">
        <v>4632.854</v>
      </c>
      <c r="BZ79" s="71">
        <v>4566.022</v>
      </c>
      <c r="CA79" s="71">
        <v>4413.562</v>
      </c>
      <c r="CB79" s="71">
        <v>4215.041</v>
      </c>
      <c r="CC79" s="71">
        <v>4943.544</v>
      </c>
      <c r="CD79" s="71">
        <v>4820.027</v>
      </c>
      <c r="CE79" s="71">
        <v>4718.495</v>
      </c>
      <c r="CF79" s="71">
        <v>4634.575</v>
      </c>
      <c r="CG79" s="71">
        <v>4673.899</v>
      </c>
      <c r="CH79" s="71">
        <v>4859.151</v>
      </c>
      <c r="CI79" s="71">
        <v>5212.493</v>
      </c>
      <c r="CJ79" s="71">
        <v>5389.726</v>
      </c>
      <c r="CK79" s="71">
        <v>5420.977</v>
      </c>
      <c r="CL79" s="71">
        <v>5500.054</v>
      </c>
      <c r="CM79" s="71">
        <v>17034.54</v>
      </c>
      <c r="CN79" s="71">
        <v>47773.41</v>
      </c>
      <c r="CO79" s="71">
        <v>46598.86</v>
      </c>
      <c r="CP79" s="71">
        <v>46903.48</v>
      </c>
      <c r="CQ79" s="71">
        <v>46553.61</v>
      </c>
      <c r="CR79" s="71">
        <v>46153.3</v>
      </c>
      <c r="CS79" s="71">
        <v>45649.75</v>
      </c>
      <c r="CT79" s="71">
        <v>45412.72</v>
      </c>
      <c r="CU79" s="71">
        <v>46646.75</v>
      </c>
      <c r="CV79" s="71">
        <v>16677.57</v>
      </c>
      <c r="CW79" s="71">
        <v>5468.222</v>
      </c>
      <c r="CX79" s="71">
        <v>5389.339</v>
      </c>
      <c r="CY79" s="71">
        <v>5209.387</v>
      </c>
      <c r="CZ79" s="71">
        <v>4975.07</v>
      </c>
      <c r="DA79" s="71">
        <v>5464.085</v>
      </c>
      <c r="DB79" s="71">
        <v>5327.561</v>
      </c>
      <c r="DC79" s="71">
        <v>5215.338</v>
      </c>
      <c r="DD79" s="71">
        <v>5122.581</v>
      </c>
      <c r="DE79" s="71">
        <v>5166.046</v>
      </c>
      <c r="DF79" s="71">
        <v>5370.805</v>
      </c>
      <c r="DG79" s="71">
        <v>5761.353</v>
      </c>
      <c r="DH79" s="71">
        <v>5957.248</v>
      </c>
      <c r="DI79" s="71">
        <v>5991.789</v>
      </c>
      <c r="DJ79" s="71">
        <v>6079.193</v>
      </c>
      <c r="DK79" s="71">
        <v>18649.76</v>
      </c>
      <c r="DL79" s="71">
        <v>48935.55</v>
      </c>
      <c r="DM79" s="71">
        <v>47732.43</v>
      </c>
      <c r="DN79" s="71">
        <v>48044.45</v>
      </c>
      <c r="DO79" s="71">
        <v>47686.08</v>
      </c>
      <c r="DP79" s="71">
        <v>47276.03</v>
      </c>
      <c r="DQ79" s="71">
        <v>46760.23</v>
      </c>
      <c r="DR79" s="71">
        <v>46517.43</v>
      </c>
      <c r="DS79" s="71">
        <v>47781.48</v>
      </c>
      <c r="DT79" s="71">
        <v>18258.94</v>
      </c>
      <c r="DU79" s="71">
        <v>6044.009</v>
      </c>
      <c r="DV79" s="71">
        <v>5956.82</v>
      </c>
      <c r="DW79" s="71">
        <v>5757.919</v>
      </c>
      <c r="DX79" s="71">
        <v>5498.931</v>
      </c>
      <c r="DY79" s="71">
        <v>5982.578</v>
      </c>
      <c r="DZ79" s="71">
        <v>5833.099</v>
      </c>
      <c r="EA79" s="71">
        <v>5710.228</v>
      </c>
      <c r="EB79" s="71">
        <v>5608.669</v>
      </c>
      <c r="EC79" s="71">
        <v>5656.258</v>
      </c>
      <c r="ED79" s="71">
        <v>5880.447</v>
      </c>
      <c r="EE79" s="71">
        <v>6308.054</v>
      </c>
      <c r="EF79" s="71">
        <v>6522.538</v>
      </c>
      <c r="EG79" s="71">
        <v>6560.356</v>
      </c>
      <c r="EH79" s="71">
        <v>6656.055</v>
      </c>
      <c r="EI79" s="71">
        <v>20246.85</v>
      </c>
      <c r="EJ79" s="71">
        <v>50087.03</v>
      </c>
      <c r="EK79" s="71">
        <v>48855.6</v>
      </c>
      <c r="EL79" s="71">
        <v>49174.96</v>
      </c>
      <c r="EM79" s="71">
        <v>48808.16</v>
      </c>
      <c r="EN79" s="71">
        <v>48388.46</v>
      </c>
      <c r="EO79" s="71">
        <v>47860.52</v>
      </c>
      <c r="EP79" s="71">
        <v>47612.02</v>
      </c>
      <c r="EQ79" s="71">
        <v>48905.8</v>
      </c>
      <c r="ER79" s="71">
        <v>19822.56</v>
      </c>
      <c r="ES79" s="71">
        <v>6617.532</v>
      </c>
      <c r="ET79" s="71">
        <v>6522.069</v>
      </c>
      <c r="EU79" s="71">
        <v>6304.295</v>
      </c>
      <c r="EV79" s="71">
        <v>6020.73</v>
      </c>
      <c r="EW79" s="71">
        <v>6727.612</v>
      </c>
      <c r="EX79" s="71">
        <v>6559.518</v>
      </c>
      <c r="EY79" s="71">
        <v>6421.345</v>
      </c>
      <c r="EZ79" s="71">
        <v>6307.138</v>
      </c>
      <c r="FA79" s="71">
        <v>6360.654</v>
      </c>
      <c r="FB79" s="71">
        <v>6612.762</v>
      </c>
      <c r="FC79" s="71">
        <v>7093.621</v>
      </c>
      <c r="FD79" s="71">
        <v>7334.815</v>
      </c>
      <c r="FE79" s="71">
        <v>7377.343</v>
      </c>
      <c r="FF79" s="71">
        <v>7484.959</v>
      </c>
      <c r="FG79" s="71">
        <v>22521.41</v>
      </c>
      <c r="FH79" s="71">
        <v>51731.05</v>
      </c>
      <c r="FI79" s="71">
        <v>50459.2</v>
      </c>
      <c r="FJ79" s="71">
        <v>50789.05</v>
      </c>
      <c r="FK79" s="71">
        <v>50410.2</v>
      </c>
      <c r="FL79" s="71">
        <v>49976.73</v>
      </c>
      <c r="FM79" s="71">
        <v>49431.46</v>
      </c>
      <c r="FN79" s="71">
        <v>49174.79</v>
      </c>
      <c r="FO79" s="71">
        <v>50511.05</v>
      </c>
      <c r="FP79" s="71">
        <v>22049.45</v>
      </c>
      <c r="FQ79" s="71">
        <v>7441.639</v>
      </c>
      <c r="FR79" s="71">
        <v>7334.288</v>
      </c>
      <c r="FS79" s="71">
        <v>7089.394</v>
      </c>
      <c r="FT79" s="71">
        <v>6770.515</v>
      </c>
      <c r="FU79" s="71">
        <v>74.09905</v>
      </c>
      <c r="FV79" s="71">
        <v>72.45908</v>
      </c>
      <c r="FW79" s="71">
        <v>71.68555</v>
      </c>
      <c r="FX79" s="71">
        <v>70.6347</v>
      </c>
      <c r="FY79" s="71">
        <v>69.39587</v>
      </c>
      <c r="FZ79" s="71">
        <v>68.91561</v>
      </c>
      <c r="GA79" s="71">
        <v>69.81905</v>
      </c>
      <c r="GB79" s="71">
        <v>73.78078</v>
      </c>
      <c r="GC79" s="71">
        <v>78.60233</v>
      </c>
      <c r="GD79" s="71">
        <v>82.79495</v>
      </c>
      <c r="GE79" s="71">
        <v>86.00084</v>
      </c>
      <c r="GF79" s="71">
        <v>88.4529</v>
      </c>
      <c r="GG79" s="71">
        <v>90.50095</v>
      </c>
      <c r="GH79" s="71">
        <v>92.18651</v>
      </c>
      <c r="GI79" s="71">
        <v>92.59347</v>
      </c>
      <c r="GJ79" s="71">
        <v>91.93906</v>
      </c>
      <c r="GK79" s="71">
        <v>90.05933</v>
      </c>
      <c r="GL79" s="71">
        <v>87.7328</v>
      </c>
      <c r="GM79" s="71">
        <v>84.419</v>
      </c>
      <c r="GN79" s="71">
        <v>80.30964</v>
      </c>
      <c r="GO79" s="71">
        <v>75.87892</v>
      </c>
      <c r="GP79" s="71">
        <v>73.78679</v>
      </c>
      <c r="GQ79" s="71">
        <v>71.43479</v>
      </c>
      <c r="GR79" s="71">
        <v>69.64948</v>
      </c>
    </row>
    <row r="80" spans="1:200" ht="12.75">
      <c r="A80" s="69" t="s">
        <v>244</v>
      </c>
      <c r="B80" s="69" t="s">
        <v>31</v>
      </c>
      <c r="C80" s="69">
        <v>2010</v>
      </c>
      <c r="D80" s="69" t="s">
        <v>7</v>
      </c>
      <c r="E80" s="69" t="s">
        <v>229</v>
      </c>
      <c r="F80" s="71">
        <v>1402</v>
      </c>
      <c r="G80" s="71">
        <v>1402</v>
      </c>
      <c r="H80" s="71">
        <v>1402</v>
      </c>
      <c r="I80" s="71">
        <v>332337.8</v>
      </c>
      <c r="J80" s="71">
        <v>322996.7</v>
      </c>
      <c r="K80" s="71">
        <v>315136.4</v>
      </c>
      <c r="L80" s="71">
        <v>308836.2</v>
      </c>
      <c r="M80" s="71">
        <v>311681.7</v>
      </c>
      <c r="N80" s="71">
        <v>323086.7</v>
      </c>
      <c r="O80" s="71">
        <v>349231.1</v>
      </c>
      <c r="P80" s="71">
        <v>361246.8</v>
      </c>
      <c r="Q80" s="71">
        <v>362545.9</v>
      </c>
      <c r="R80" s="71">
        <v>366664.2</v>
      </c>
      <c r="S80" s="71">
        <v>368690.2</v>
      </c>
      <c r="T80" s="71">
        <v>365190.2</v>
      </c>
      <c r="U80" s="71">
        <v>357738.9</v>
      </c>
      <c r="V80" s="71">
        <v>360419.1</v>
      </c>
      <c r="W80" s="71">
        <v>358855</v>
      </c>
      <c r="X80" s="71">
        <v>355871.9</v>
      </c>
      <c r="Y80" s="71">
        <v>353469.3</v>
      </c>
      <c r="Z80" s="71">
        <v>351612.9</v>
      </c>
      <c r="AA80" s="71">
        <v>361059</v>
      </c>
      <c r="AB80" s="71">
        <v>365871.8</v>
      </c>
      <c r="AC80" s="71">
        <v>368751.7</v>
      </c>
      <c r="AD80" s="71">
        <v>362777.3</v>
      </c>
      <c r="AE80" s="71">
        <v>350587.5</v>
      </c>
      <c r="AF80" s="71">
        <v>334474.3</v>
      </c>
      <c r="AG80" s="71">
        <v>324929.3</v>
      </c>
      <c r="AH80" s="71">
        <v>315796.4</v>
      </c>
      <c r="AI80" s="71">
        <v>308111.3</v>
      </c>
      <c r="AJ80" s="71">
        <v>301951.5</v>
      </c>
      <c r="AK80" s="71">
        <v>304733.6</v>
      </c>
      <c r="AL80" s="71">
        <v>315884.4</v>
      </c>
      <c r="AM80" s="71">
        <v>341446</v>
      </c>
      <c r="AN80" s="71">
        <v>353193.8</v>
      </c>
      <c r="AO80" s="71">
        <v>354464</v>
      </c>
      <c r="AP80" s="71">
        <v>358490.5</v>
      </c>
      <c r="AQ80" s="71">
        <v>343780.8</v>
      </c>
      <c r="AR80" s="71">
        <v>299739.9</v>
      </c>
      <c r="AS80" s="71">
        <v>293624</v>
      </c>
      <c r="AT80" s="71">
        <v>295823.9</v>
      </c>
      <c r="AU80" s="71">
        <v>294540.1</v>
      </c>
      <c r="AV80" s="71">
        <v>292091.7</v>
      </c>
      <c r="AW80" s="71">
        <v>290119.6</v>
      </c>
      <c r="AX80" s="71">
        <v>288595.9</v>
      </c>
      <c r="AY80" s="71">
        <v>296349.1</v>
      </c>
      <c r="AZ80" s="71">
        <v>341152.8</v>
      </c>
      <c r="BA80" s="71">
        <v>360531.4</v>
      </c>
      <c r="BB80" s="71">
        <v>354690.2</v>
      </c>
      <c r="BC80" s="71">
        <v>342772.1</v>
      </c>
      <c r="BD80" s="71">
        <v>327018.2</v>
      </c>
      <c r="BE80" s="71">
        <v>5678.791</v>
      </c>
      <c r="BF80" s="71">
        <v>5519.174</v>
      </c>
      <c r="BG80" s="71">
        <v>5384.862</v>
      </c>
      <c r="BH80" s="71">
        <v>5277.208</v>
      </c>
      <c r="BI80" s="71">
        <v>5325.831</v>
      </c>
      <c r="BJ80" s="71">
        <v>5520.713</v>
      </c>
      <c r="BK80" s="71">
        <v>5967.453</v>
      </c>
      <c r="BL80" s="71">
        <v>6172.77</v>
      </c>
      <c r="BM80" s="71">
        <v>6194.968</v>
      </c>
      <c r="BN80" s="71">
        <v>6265.339</v>
      </c>
      <c r="BO80" s="71">
        <v>19593.61</v>
      </c>
      <c r="BP80" s="71">
        <v>61626.18</v>
      </c>
      <c r="BQ80" s="71">
        <v>60368.77</v>
      </c>
      <c r="BR80" s="71">
        <v>60821.06</v>
      </c>
      <c r="BS80" s="71">
        <v>60557.11</v>
      </c>
      <c r="BT80" s="71">
        <v>60053.71</v>
      </c>
      <c r="BU80" s="71">
        <v>59648.27</v>
      </c>
      <c r="BV80" s="71">
        <v>59335</v>
      </c>
      <c r="BW80" s="71">
        <v>60929.05</v>
      </c>
      <c r="BX80" s="71">
        <v>19443.83</v>
      </c>
      <c r="BY80" s="71">
        <v>6301.009</v>
      </c>
      <c r="BZ80" s="71">
        <v>6198.922</v>
      </c>
      <c r="CA80" s="71">
        <v>5990.63</v>
      </c>
      <c r="CB80" s="71">
        <v>5715.298</v>
      </c>
      <c r="CC80" s="71">
        <v>6702.754</v>
      </c>
      <c r="CD80" s="71">
        <v>6514.357</v>
      </c>
      <c r="CE80" s="71">
        <v>6355.827</v>
      </c>
      <c r="CF80" s="71">
        <v>6228.762</v>
      </c>
      <c r="CG80" s="71">
        <v>6286.151</v>
      </c>
      <c r="CH80" s="71">
        <v>6516.173</v>
      </c>
      <c r="CI80" s="71">
        <v>7043.466</v>
      </c>
      <c r="CJ80" s="71">
        <v>7285.805</v>
      </c>
      <c r="CK80" s="71">
        <v>7312.006</v>
      </c>
      <c r="CL80" s="71">
        <v>7395.065</v>
      </c>
      <c r="CM80" s="71">
        <v>22752.08</v>
      </c>
      <c r="CN80" s="71">
        <v>63895.99</v>
      </c>
      <c r="CO80" s="71">
        <v>62592.26</v>
      </c>
      <c r="CP80" s="71">
        <v>63061.21</v>
      </c>
      <c r="CQ80" s="71">
        <v>62787.54</v>
      </c>
      <c r="CR80" s="71">
        <v>62265.61</v>
      </c>
      <c r="CS80" s="71">
        <v>61845.21</v>
      </c>
      <c r="CT80" s="71">
        <v>61520.43</v>
      </c>
      <c r="CU80" s="71">
        <v>63173.18</v>
      </c>
      <c r="CV80" s="71">
        <v>22578.16</v>
      </c>
      <c r="CW80" s="71">
        <v>7437.168</v>
      </c>
      <c r="CX80" s="71">
        <v>7316.673</v>
      </c>
      <c r="CY80" s="71">
        <v>7070.822</v>
      </c>
      <c r="CZ80" s="71">
        <v>6745.844</v>
      </c>
      <c r="DA80" s="71">
        <v>7408.534</v>
      </c>
      <c r="DB80" s="71">
        <v>7200.299</v>
      </c>
      <c r="DC80" s="71">
        <v>7025.077</v>
      </c>
      <c r="DD80" s="71">
        <v>6884.631</v>
      </c>
      <c r="DE80" s="71">
        <v>6948.064</v>
      </c>
      <c r="DF80" s="71">
        <v>7202.307</v>
      </c>
      <c r="DG80" s="71">
        <v>7785.122</v>
      </c>
      <c r="DH80" s="71">
        <v>8052.979</v>
      </c>
      <c r="DI80" s="71">
        <v>8081.938</v>
      </c>
      <c r="DJ80" s="71">
        <v>8173.744</v>
      </c>
      <c r="DK80" s="71">
        <v>24909.45</v>
      </c>
      <c r="DL80" s="71">
        <v>65450.33</v>
      </c>
      <c r="DM80" s="71">
        <v>64114.89</v>
      </c>
      <c r="DN80" s="71">
        <v>64595.25</v>
      </c>
      <c r="DO80" s="71">
        <v>64314.91</v>
      </c>
      <c r="DP80" s="71">
        <v>63780.29</v>
      </c>
      <c r="DQ80" s="71">
        <v>63349.67</v>
      </c>
      <c r="DR80" s="71">
        <v>63016.98</v>
      </c>
      <c r="DS80" s="71">
        <v>64709.93</v>
      </c>
      <c r="DT80" s="71">
        <v>24719.04</v>
      </c>
      <c r="DU80" s="71">
        <v>8220.279</v>
      </c>
      <c r="DV80" s="71">
        <v>8087.096</v>
      </c>
      <c r="DW80" s="71">
        <v>7815.358</v>
      </c>
      <c r="DX80" s="71">
        <v>7456.161</v>
      </c>
      <c r="DY80" s="71">
        <v>8111.539</v>
      </c>
      <c r="DZ80" s="71">
        <v>7883.544</v>
      </c>
      <c r="EA80" s="71">
        <v>7691.694</v>
      </c>
      <c r="EB80" s="71">
        <v>7537.921</v>
      </c>
      <c r="EC80" s="71">
        <v>7607.373</v>
      </c>
      <c r="ED80" s="71">
        <v>7885.742</v>
      </c>
      <c r="EE80" s="71">
        <v>8523.861</v>
      </c>
      <c r="EF80" s="71">
        <v>8817.135</v>
      </c>
      <c r="EG80" s="71">
        <v>8848.842</v>
      </c>
      <c r="EH80" s="71">
        <v>8949.359</v>
      </c>
      <c r="EI80" s="71">
        <v>27042.59</v>
      </c>
      <c r="EJ80" s="71">
        <v>66990.41</v>
      </c>
      <c r="EK80" s="71">
        <v>65623.54</v>
      </c>
      <c r="EL80" s="71">
        <v>66115.2</v>
      </c>
      <c r="EM80" s="71">
        <v>65828.27</v>
      </c>
      <c r="EN80" s="71">
        <v>65281.07</v>
      </c>
      <c r="EO80" s="71">
        <v>64840.32</v>
      </c>
      <c r="EP80" s="71">
        <v>64499.8</v>
      </c>
      <c r="EQ80" s="71">
        <v>66232.59</v>
      </c>
      <c r="ER80" s="71">
        <v>26835.87</v>
      </c>
      <c r="ES80" s="71">
        <v>9000.311</v>
      </c>
      <c r="ET80" s="71">
        <v>8854.49</v>
      </c>
      <c r="EU80" s="71">
        <v>8556.967</v>
      </c>
      <c r="EV80" s="71">
        <v>8163.685</v>
      </c>
      <c r="EW80" s="71">
        <v>9121.7</v>
      </c>
      <c r="EX80" s="71">
        <v>8865.313</v>
      </c>
      <c r="EY80" s="71">
        <v>8649.57</v>
      </c>
      <c r="EZ80" s="71">
        <v>8476.648</v>
      </c>
      <c r="FA80" s="71">
        <v>8554.75</v>
      </c>
      <c r="FB80" s="71">
        <v>8867.784</v>
      </c>
      <c r="FC80" s="71">
        <v>9585.371</v>
      </c>
      <c r="FD80" s="71">
        <v>9915.167</v>
      </c>
      <c r="FE80" s="71">
        <v>9950.823</v>
      </c>
      <c r="FF80" s="71">
        <v>10063.86</v>
      </c>
      <c r="FG80" s="71">
        <v>30080.58</v>
      </c>
      <c r="FH80" s="71">
        <v>69189.26</v>
      </c>
      <c r="FI80" s="71">
        <v>67777.52</v>
      </c>
      <c r="FJ80" s="71">
        <v>68285.32</v>
      </c>
      <c r="FK80" s="71">
        <v>67988.98</v>
      </c>
      <c r="FL80" s="71">
        <v>67423.8</v>
      </c>
      <c r="FM80" s="71">
        <v>66968.59</v>
      </c>
      <c r="FN80" s="71">
        <v>66616.89</v>
      </c>
      <c r="FO80" s="71">
        <v>68406.56</v>
      </c>
      <c r="FP80" s="71">
        <v>29850.64</v>
      </c>
      <c r="FQ80" s="71">
        <v>10121.15</v>
      </c>
      <c r="FR80" s="71">
        <v>9957.174</v>
      </c>
      <c r="FS80" s="71">
        <v>9622.599</v>
      </c>
      <c r="FT80" s="71">
        <v>9180.341</v>
      </c>
      <c r="FU80" s="71">
        <v>77.18193</v>
      </c>
      <c r="FV80" s="71">
        <v>75.19757</v>
      </c>
      <c r="FW80" s="71">
        <v>74.09267</v>
      </c>
      <c r="FX80" s="71">
        <v>72.8801</v>
      </c>
      <c r="FY80" s="71">
        <v>71.97439</v>
      </c>
      <c r="FZ80" s="71">
        <v>71.34707</v>
      </c>
      <c r="GA80" s="71">
        <v>72.02431</v>
      </c>
      <c r="GB80" s="71">
        <v>75.8421</v>
      </c>
      <c r="GC80" s="71">
        <v>81.01792</v>
      </c>
      <c r="GD80" s="71">
        <v>84.52125</v>
      </c>
      <c r="GE80" s="71">
        <v>85.9743</v>
      </c>
      <c r="GF80" s="71">
        <v>88.67753</v>
      </c>
      <c r="GG80" s="71">
        <v>91.72113</v>
      </c>
      <c r="GH80" s="71">
        <v>93.64501</v>
      </c>
      <c r="GI80" s="71">
        <v>94.95887</v>
      </c>
      <c r="GJ80" s="71">
        <v>94.56532</v>
      </c>
      <c r="GK80" s="71">
        <v>93.24143</v>
      </c>
      <c r="GL80" s="71">
        <v>90.72429</v>
      </c>
      <c r="GM80" s="71">
        <v>87.08567</v>
      </c>
      <c r="GN80" s="71">
        <v>82.08929</v>
      </c>
      <c r="GO80" s="71">
        <v>78.17536</v>
      </c>
      <c r="GP80" s="71">
        <v>76.09536</v>
      </c>
      <c r="GQ80" s="71">
        <v>74.50305</v>
      </c>
      <c r="GR80" s="71">
        <v>73.0307</v>
      </c>
    </row>
    <row r="81" spans="1:200" ht="12.75">
      <c r="A81" s="69" t="s">
        <v>244</v>
      </c>
      <c r="B81" s="69" t="s">
        <v>32</v>
      </c>
      <c r="C81" s="69">
        <v>2010</v>
      </c>
      <c r="D81" s="69" t="s">
        <v>7</v>
      </c>
      <c r="E81" s="69" t="s">
        <v>229</v>
      </c>
      <c r="F81" s="71">
        <v>1447</v>
      </c>
      <c r="G81" s="71">
        <v>1447</v>
      </c>
      <c r="H81" s="71">
        <v>1447</v>
      </c>
      <c r="I81" s="71">
        <v>362023.8</v>
      </c>
      <c r="J81" s="71">
        <v>353413.8</v>
      </c>
      <c r="K81" s="71">
        <v>345289</v>
      </c>
      <c r="L81" s="71">
        <v>339569</v>
      </c>
      <c r="M81" s="71">
        <v>342999.7</v>
      </c>
      <c r="N81" s="71">
        <v>355268.2</v>
      </c>
      <c r="O81" s="71">
        <v>381691.4</v>
      </c>
      <c r="P81" s="71">
        <v>393968.1</v>
      </c>
      <c r="Q81" s="71">
        <v>395205.4</v>
      </c>
      <c r="R81" s="71">
        <v>399994.1</v>
      </c>
      <c r="S81" s="71">
        <v>405148.1</v>
      </c>
      <c r="T81" s="71">
        <v>400192.9</v>
      </c>
      <c r="U81" s="71">
        <v>390752.3</v>
      </c>
      <c r="V81" s="71">
        <v>394190.8</v>
      </c>
      <c r="W81" s="71">
        <v>390497.3</v>
      </c>
      <c r="X81" s="71">
        <v>387771.4</v>
      </c>
      <c r="Y81" s="71">
        <v>386455.1</v>
      </c>
      <c r="Z81" s="71">
        <v>386190.2</v>
      </c>
      <c r="AA81" s="71">
        <v>400408</v>
      </c>
      <c r="AB81" s="71">
        <v>409456.4</v>
      </c>
      <c r="AC81" s="71">
        <v>409345.3</v>
      </c>
      <c r="AD81" s="71">
        <v>400980.3</v>
      </c>
      <c r="AE81" s="71">
        <v>386932.8</v>
      </c>
      <c r="AF81" s="71">
        <v>371652.2</v>
      </c>
      <c r="AG81" s="71">
        <v>353953.5</v>
      </c>
      <c r="AH81" s="71">
        <v>345535.4</v>
      </c>
      <c r="AI81" s="71">
        <v>337591.8</v>
      </c>
      <c r="AJ81" s="71">
        <v>331999.3</v>
      </c>
      <c r="AK81" s="71">
        <v>335353.5</v>
      </c>
      <c r="AL81" s="71">
        <v>347348.5</v>
      </c>
      <c r="AM81" s="71">
        <v>373182.7</v>
      </c>
      <c r="AN81" s="71">
        <v>385185.6</v>
      </c>
      <c r="AO81" s="71">
        <v>386395.4</v>
      </c>
      <c r="AP81" s="71">
        <v>391077.3</v>
      </c>
      <c r="AQ81" s="71">
        <v>377775.5</v>
      </c>
      <c r="AR81" s="71">
        <v>328469.3</v>
      </c>
      <c r="AS81" s="71">
        <v>320720.6</v>
      </c>
      <c r="AT81" s="71">
        <v>323542.8</v>
      </c>
      <c r="AU81" s="71">
        <v>320511.4</v>
      </c>
      <c r="AV81" s="71">
        <v>318274.1</v>
      </c>
      <c r="AW81" s="71">
        <v>317193.6</v>
      </c>
      <c r="AX81" s="71">
        <v>316976.2</v>
      </c>
      <c r="AY81" s="71">
        <v>328645.8</v>
      </c>
      <c r="AZ81" s="71">
        <v>381792.7</v>
      </c>
      <c r="BA81" s="71">
        <v>400220.2</v>
      </c>
      <c r="BB81" s="71">
        <v>392041.6</v>
      </c>
      <c r="BC81" s="71">
        <v>378307.2</v>
      </c>
      <c r="BD81" s="71">
        <v>363367.3</v>
      </c>
      <c r="BE81" s="71">
        <v>6186.048</v>
      </c>
      <c r="BF81" s="71">
        <v>6038.923</v>
      </c>
      <c r="BG81" s="71">
        <v>5900.092</v>
      </c>
      <c r="BH81" s="71">
        <v>5802.353</v>
      </c>
      <c r="BI81" s="71">
        <v>5860.974</v>
      </c>
      <c r="BJ81" s="71">
        <v>6070.612</v>
      </c>
      <c r="BK81" s="71">
        <v>6522.115</v>
      </c>
      <c r="BL81" s="71">
        <v>6731.891</v>
      </c>
      <c r="BM81" s="71">
        <v>6753.034</v>
      </c>
      <c r="BN81" s="71">
        <v>6834.86</v>
      </c>
      <c r="BO81" s="71">
        <v>21531.12</v>
      </c>
      <c r="BP81" s="71">
        <v>67532.91</v>
      </c>
      <c r="BQ81" s="71">
        <v>65939.8</v>
      </c>
      <c r="BR81" s="71">
        <v>66520.05</v>
      </c>
      <c r="BS81" s="71">
        <v>65896.79</v>
      </c>
      <c r="BT81" s="71">
        <v>65436.79</v>
      </c>
      <c r="BU81" s="71">
        <v>65214.66</v>
      </c>
      <c r="BV81" s="71">
        <v>65169.96</v>
      </c>
      <c r="BW81" s="71">
        <v>67569.22</v>
      </c>
      <c r="BX81" s="71">
        <v>21760.08</v>
      </c>
      <c r="BY81" s="71">
        <v>6994.649</v>
      </c>
      <c r="BZ81" s="71">
        <v>6851.712</v>
      </c>
      <c r="CA81" s="71">
        <v>6611.676</v>
      </c>
      <c r="CB81" s="71">
        <v>6350.571</v>
      </c>
      <c r="CC81" s="71">
        <v>7301.477</v>
      </c>
      <c r="CD81" s="71">
        <v>7127.824</v>
      </c>
      <c r="CE81" s="71">
        <v>6963.959</v>
      </c>
      <c r="CF81" s="71">
        <v>6848.596</v>
      </c>
      <c r="CG81" s="71">
        <v>6917.788</v>
      </c>
      <c r="CH81" s="71">
        <v>7165.226</v>
      </c>
      <c r="CI81" s="71">
        <v>7698.143</v>
      </c>
      <c r="CJ81" s="71">
        <v>7945.743</v>
      </c>
      <c r="CK81" s="71">
        <v>7970.698</v>
      </c>
      <c r="CL81" s="71">
        <v>8067.279</v>
      </c>
      <c r="CM81" s="71">
        <v>25001.92</v>
      </c>
      <c r="CN81" s="71">
        <v>70020.28</v>
      </c>
      <c r="CO81" s="71">
        <v>68368.49</v>
      </c>
      <c r="CP81" s="71">
        <v>68970.11</v>
      </c>
      <c r="CQ81" s="71">
        <v>68323.88</v>
      </c>
      <c r="CR81" s="71">
        <v>67846.95</v>
      </c>
      <c r="CS81" s="71">
        <v>67616.64</v>
      </c>
      <c r="CT81" s="71">
        <v>67570.29</v>
      </c>
      <c r="CU81" s="71">
        <v>70057.91</v>
      </c>
      <c r="CV81" s="71">
        <v>25267.79</v>
      </c>
      <c r="CW81" s="71">
        <v>8255.88</v>
      </c>
      <c r="CX81" s="71">
        <v>8087.17</v>
      </c>
      <c r="CY81" s="71">
        <v>7803.851</v>
      </c>
      <c r="CZ81" s="71">
        <v>7495.666</v>
      </c>
      <c r="DA81" s="71">
        <v>8070.3</v>
      </c>
      <c r="DB81" s="71">
        <v>7878.363</v>
      </c>
      <c r="DC81" s="71">
        <v>7697.243</v>
      </c>
      <c r="DD81" s="71">
        <v>7569.733</v>
      </c>
      <c r="DE81" s="71">
        <v>7646.21</v>
      </c>
      <c r="DF81" s="71">
        <v>7919.702</v>
      </c>
      <c r="DG81" s="71">
        <v>8508.733</v>
      </c>
      <c r="DH81" s="71">
        <v>8782.405</v>
      </c>
      <c r="DI81" s="71">
        <v>8809.988</v>
      </c>
      <c r="DJ81" s="71">
        <v>8916.739</v>
      </c>
      <c r="DK81" s="71">
        <v>27372.62</v>
      </c>
      <c r="DL81" s="71">
        <v>71723.6</v>
      </c>
      <c r="DM81" s="71">
        <v>70031.63</v>
      </c>
      <c r="DN81" s="71">
        <v>70647.88</v>
      </c>
      <c r="DO81" s="71">
        <v>69985.94</v>
      </c>
      <c r="DP81" s="71">
        <v>69497.4</v>
      </c>
      <c r="DQ81" s="71">
        <v>69261.48</v>
      </c>
      <c r="DR81" s="71">
        <v>69214</v>
      </c>
      <c r="DS81" s="71">
        <v>71762.15</v>
      </c>
      <c r="DT81" s="71">
        <v>27663.69</v>
      </c>
      <c r="DU81" s="71">
        <v>9125.199</v>
      </c>
      <c r="DV81" s="71">
        <v>8938.725</v>
      </c>
      <c r="DW81" s="71">
        <v>8625.573</v>
      </c>
      <c r="DX81" s="71">
        <v>8284.938</v>
      </c>
      <c r="DY81" s="71">
        <v>8836.101</v>
      </c>
      <c r="DZ81" s="71">
        <v>8625.949</v>
      </c>
      <c r="EA81" s="71">
        <v>8427.644</v>
      </c>
      <c r="EB81" s="71">
        <v>8288.033</v>
      </c>
      <c r="EC81" s="71">
        <v>8371.767</v>
      </c>
      <c r="ED81" s="71">
        <v>8671.212</v>
      </c>
      <c r="EE81" s="71">
        <v>9316.136</v>
      </c>
      <c r="EF81" s="71">
        <v>9615.778</v>
      </c>
      <c r="EG81" s="71">
        <v>9645.979</v>
      </c>
      <c r="EH81" s="71">
        <v>9762.858</v>
      </c>
      <c r="EI81" s="71">
        <v>29716.69</v>
      </c>
      <c r="EJ81" s="71">
        <v>73411.29</v>
      </c>
      <c r="EK81" s="71">
        <v>71679.51</v>
      </c>
      <c r="EL81" s="71">
        <v>72310.27</v>
      </c>
      <c r="EM81" s="71">
        <v>71632.74</v>
      </c>
      <c r="EN81" s="71">
        <v>71132.71</v>
      </c>
      <c r="EO81" s="71">
        <v>70891.23</v>
      </c>
      <c r="EP81" s="71">
        <v>70842.65</v>
      </c>
      <c r="EQ81" s="71">
        <v>73450.75</v>
      </c>
      <c r="ER81" s="71">
        <v>30032.7</v>
      </c>
      <c r="ES81" s="71">
        <v>9991.1</v>
      </c>
      <c r="ET81" s="71">
        <v>9786.931</v>
      </c>
      <c r="EU81" s="71">
        <v>9444.063</v>
      </c>
      <c r="EV81" s="71">
        <v>9071.104</v>
      </c>
      <c r="EW81" s="71">
        <v>9936.495</v>
      </c>
      <c r="EX81" s="71">
        <v>9700.173</v>
      </c>
      <c r="EY81" s="71">
        <v>9477.171</v>
      </c>
      <c r="EZ81" s="71">
        <v>9320.175</v>
      </c>
      <c r="FA81" s="71">
        <v>9414.337</v>
      </c>
      <c r="FB81" s="71">
        <v>9751.072</v>
      </c>
      <c r="FC81" s="71">
        <v>10476.31</v>
      </c>
      <c r="FD81" s="71">
        <v>10813.27</v>
      </c>
      <c r="FE81" s="71">
        <v>10847.23</v>
      </c>
      <c r="FF81" s="71">
        <v>10978.67</v>
      </c>
      <c r="FG81" s="71">
        <v>33055.1</v>
      </c>
      <c r="FH81" s="71">
        <v>75820.89</v>
      </c>
      <c r="FI81" s="71">
        <v>74032.27</v>
      </c>
      <c r="FJ81" s="71">
        <v>74683.72</v>
      </c>
      <c r="FK81" s="71">
        <v>73983.96</v>
      </c>
      <c r="FL81" s="71">
        <v>73467.52</v>
      </c>
      <c r="FM81" s="71">
        <v>73218.13</v>
      </c>
      <c r="FN81" s="71">
        <v>73167.94</v>
      </c>
      <c r="FO81" s="71">
        <v>75861.65</v>
      </c>
      <c r="FP81" s="71">
        <v>33406.6</v>
      </c>
      <c r="FQ81" s="71">
        <v>11235.33</v>
      </c>
      <c r="FR81" s="71">
        <v>11005.74</v>
      </c>
      <c r="FS81" s="71">
        <v>10620.17</v>
      </c>
      <c r="FT81" s="71">
        <v>10200.76</v>
      </c>
      <c r="FU81" s="71">
        <v>77.88535</v>
      </c>
      <c r="FV81" s="71">
        <v>76.47995</v>
      </c>
      <c r="FW81" s="71">
        <v>75.4118</v>
      </c>
      <c r="FX81" s="71">
        <v>74.67849</v>
      </c>
      <c r="FY81" s="71">
        <v>74.11795</v>
      </c>
      <c r="FZ81" s="71">
        <v>73.68243</v>
      </c>
      <c r="GA81" s="71">
        <v>74.06911</v>
      </c>
      <c r="GB81" s="71">
        <v>77.38259</v>
      </c>
      <c r="GC81" s="71">
        <v>81.68224</v>
      </c>
      <c r="GD81" s="71">
        <v>85.59784</v>
      </c>
      <c r="GE81" s="71">
        <v>88.81484</v>
      </c>
      <c r="GF81" s="71">
        <v>91.66963</v>
      </c>
      <c r="GG81" s="71">
        <v>94.2861</v>
      </c>
      <c r="GH81" s="71">
        <v>96.21512</v>
      </c>
      <c r="GI81" s="71">
        <v>96.82037</v>
      </c>
      <c r="GJ81" s="71">
        <v>96.79541</v>
      </c>
      <c r="GK81" s="71">
        <v>95.89069</v>
      </c>
      <c r="GL81" s="71">
        <v>94.12065</v>
      </c>
      <c r="GM81" s="71">
        <v>91.51485</v>
      </c>
      <c r="GN81" s="71">
        <v>88.04124</v>
      </c>
      <c r="GO81" s="71">
        <v>83.2176</v>
      </c>
      <c r="GP81" s="71">
        <v>80.69479</v>
      </c>
      <c r="GQ81" s="71">
        <v>79.38815</v>
      </c>
      <c r="GR81" s="71">
        <v>78.65395</v>
      </c>
    </row>
    <row r="82" spans="1:200" ht="12.75">
      <c r="A82" s="69" t="s">
        <v>244</v>
      </c>
      <c r="B82" s="69" t="s">
        <v>33</v>
      </c>
      <c r="C82" s="69">
        <v>2010</v>
      </c>
      <c r="D82" s="69" t="s">
        <v>7</v>
      </c>
      <c r="E82" s="69" t="s">
        <v>229</v>
      </c>
      <c r="F82" s="71">
        <v>1458</v>
      </c>
      <c r="G82" s="71">
        <v>1458</v>
      </c>
      <c r="H82" s="71">
        <v>1458</v>
      </c>
      <c r="I82" s="71">
        <v>360146.4</v>
      </c>
      <c r="J82" s="71">
        <v>351552.7</v>
      </c>
      <c r="K82" s="71">
        <v>343982</v>
      </c>
      <c r="L82" s="71">
        <v>337408.2</v>
      </c>
      <c r="M82" s="71">
        <v>339904.4</v>
      </c>
      <c r="N82" s="71">
        <v>352316.5</v>
      </c>
      <c r="O82" s="71">
        <v>378505.8</v>
      </c>
      <c r="P82" s="71">
        <v>388205.7</v>
      </c>
      <c r="Q82" s="71">
        <v>390982.2</v>
      </c>
      <c r="R82" s="71">
        <v>399373.9</v>
      </c>
      <c r="S82" s="71">
        <v>407433.8</v>
      </c>
      <c r="T82" s="71">
        <v>404232.3</v>
      </c>
      <c r="U82" s="71">
        <v>392905.1</v>
      </c>
      <c r="V82" s="71">
        <v>396943.9</v>
      </c>
      <c r="W82" s="71">
        <v>394701.6</v>
      </c>
      <c r="X82" s="71">
        <v>391379.8</v>
      </c>
      <c r="Y82" s="71">
        <v>389382.4</v>
      </c>
      <c r="Z82" s="71">
        <v>387974.6</v>
      </c>
      <c r="AA82" s="71">
        <v>399079.1</v>
      </c>
      <c r="AB82" s="71">
        <v>404209.9</v>
      </c>
      <c r="AC82" s="71">
        <v>407700.8</v>
      </c>
      <c r="AD82" s="71">
        <v>399356.3</v>
      </c>
      <c r="AE82" s="71">
        <v>384767.2</v>
      </c>
      <c r="AF82" s="71">
        <v>368461.2</v>
      </c>
      <c r="AG82" s="71">
        <v>352117.9</v>
      </c>
      <c r="AH82" s="71">
        <v>343715.8</v>
      </c>
      <c r="AI82" s="71">
        <v>336313.9</v>
      </c>
      <c r="AJ82" s="71">
        <v>329886.6</v>
      </c>
      <c r="AK82" s="71">
        <v>332327.2</v>
      </c>
      <c r="AL82" s="71">
        <v>344462.6</v>
      </c>
      <c r="AM82" s="71">
        <v>370068.1</v>
      </c>
      <c r="AN82" s="71">
        <v>379551.8</v>
      </c>
      <c r="AO82" s="71">
        <v>382266.3</v>
      </c>
      <c r="AP82" s="71">
        <v>390470.9</v>
      </c>
      <c r="AQ82" s="71">
        <v>379906.8</v>
      </c>
      <c r="AR82" s="71">
        <v>331784.7</v>
      </c>
      <c r="AS82" s="71">
        <v>322487.6</v>
      </c>
      <c r="AT82" s="71">
        <v>325802.6</v>
      </c>
      <c r="AU82" s="71">
        <v>323962.2</v>
      </c>
      <c r="AV82" s="71">
        <v>321235.7</v>
      </c>
      <c r="AW82" s="71">
        <v>319596.3</v>
      </c>
      <c r="AX82" s="71">
        <v>318440.8</v>
      </c>
      <c r="AY82" s="71">
        <v>327555.1</v>
      </c>
      <c r="AZ82" s="71">
        <v>376900.7</v>
      </c>
      <c r="BA82" s="71">
        <v>398612.3</v>
      </c>
      <c r="BB82" s="71">
        <v>390453.8</v>
      </c>
      <c r="BC82" s="71">
        <v>376189.9</v>
      </c>
      <c r="BD82" s="71">
        <v>360247.4</v>
      </c>
      <c r="BE82" s="71">
        <v>6153.967</v>
      </c>
      <c r="BF82" s="71">
        <v>6007.123</v>
      </c>
      <c r="BG82" s="71">
        <v>5877.76</v>
      </c>
      <c r="BH82" s="71">
        <v>5765.43</v>
      </c>
      <c r="BI82" s="71">
        <v>5808.083</v>
      </c>
      <c r="BJ82" s="71">
        <v>6020.174</v>
      </c>
      <c r="BK82" s="71">
        <v>6467.682</v>
      </c>
      <c r="BL82" s="71">
        <v>6633.428</v>
      </c>
      <c r="BM82" s="71">
        <v>6680.871</v>
      </c>
      <c r="BN82" s="71">
        <v>6824.262</v>
      </c>
      <c r="BO82" s="71">
        <v>21652.59</v>
      </c>
      <c r="BP82" s="71">
        <v>68214.57</v>
      </c>
      <c r="BQ82" s="71">
        <v>66303.09</v>
      </c>
      <c r="BR82" s="71">
        <v>66984.65</v>
      </c>
      <c r="BS82" s="71">
        <v>66606.26</v>
      </c>
      <c r="BT82" s="71">
        <v>66045.71</v>
      </c>
      <c r="BU82" s="71">
        <v>65708.64</v>
      </c>
      <c r="BV82" s="71">
        <v>65471.07</v>
      </c>
      <c r="BW82" s="71">
        <v>67344.98</v>
      </c>
      <c r="BX82" s="71">
        <v>21481.26</v>
      </c>
      <c r="BY82" s="71">
        <v>6966.549</v>
      </c>
      <c r="BZ82" s="71">
        <v>6823.963</v>
      </c>
      <c r="CA82" s="71">
        <v>6574.673</v>
      </c>
      <c r="CB82" s="71">
        <v>6296.045</v>
      </c>
      <c r="CC82" s="71">
        <v>7263.611</v>
      </c>
      <c r="CD82" s="71">
        <v>7090.289</v>
      </c>
      <c r="CE82" s="71">
        <v>6937.601</v>
      </c>
      <c r="CF82" s="71">
        <v>6805.016</v>
      </c>
      <c r="CG82" s="71">
        <v>6855.36</v>
      </c>
      <c r="CH82" s="71">
        <v>7105.694</v>
      </c>
      <c r="CI82" s="71">
        <v>7633.894</v>
      </c>
      <c r="CJ82" s="71">
        <v>7829.525</v>
      </c>
      <c r="CK82" s="71">
        <v>7885.522</v>
      </c>
      <c r="CL82" s="71">
        <v>8054.77</v>
      </c>
      <c r="CM82" s="71">
        <v>25142.97</v>
      </c>
      <c r="CN82" s="71">
        <v>70727.04</v>
      </c>
      <c r="CO82" s="71">
        <v>68745.16</v>
      </c>
      <c r="CP82" s="71">
        <v>69451.82</v>
      </c>
      <c r="CQ82" s="71">
        <v>69059.49</v>
      </c>
      <c r="CR82" s="71">
        <v>68478.3</v>
      </c>
      <c r="CS82" s="71">
        <v>68128.8</v>
      </c>
      <c r="CT82" s="71">
        <v>67882.48</v>
      </c>
      <c r="CU82" s="71">
        <v>69825.41</v>
      </c>
      <c r="CV82" s="71">
        <v>24944.02</v>
      </c>
      <c r="CW82" s="71">
        <v>8222.713</v>
      </c>
      <c r="CX82" s="71">
        <v>8054.417</v>
      </c>
      <c r="CY82" s="71">
        <v>7760.176</v>
      </c>
      <c r="CZ82" s="71">
        <v>7431.308</v>
      </c>
      <c r="DA82" s="71">
        <v>8028.447</v>
      </c>
      <c r="DB82" s="71">
        <v>7836.875</v>
      </c>
      <c r="DC82" s="71">
        <v>7668.109</v>
      </c>
      <c r="DD82" s="71">
        <v>7521.563</v>
      </c>
      <c r="DE82" s="71">
        <v>7577.209</v>
      </c>
      <c r="DF82" s="71">
        <v>7853.902</v>
      </c>
      <c r="DG82" s="71">
        <v>8437.72</v>
      </c>
      <c r="DH82" s="71">
        <v>8653.951</v>
      </c>
      <c r="DI82" s="71">
        <v>8715.845</v>
      </c>
      <c r="DJ82" s="71">
        <v>8902.914</v>
      </c>
      <c r="DK82" s="71">
        <v>27527.04</v>
      </c>
      <c r="DL82" s="71">
        <v>72447.55</v>
      </c>
      <c r="DM82" s="71">
        <v>70417.46</v>
      </c>
      <c r="DN82" s="71">
        <v>71141.3</v>
      </c>
      <c r="DO82" s="71">
        <v>70739.44</v>
      </c>
      <c r="DP82" s="71">
        <v>70144.1</v>
      </c>
      <c r="DQ82" s="71">
        <v>69786.12</v>
      </c>
      <c r="DR82" s="71">
        <v>69533.8</v>
      </c>
      <c r="DS82" s="71">
        <v>71523.99</v>
      </c>
      <c r="DT82" s="71">
        <v>27309.23</v>
      </c>
      <c r="DU82" s="71">
        <v>9088.54</v>
      </c>
      <c r="DV82" s="71">
        <v>8902.522</v>
      </c>
      <c r="DW82" s="71">
        <v>8577.299</v>
      </c>
      <c r="DX82" s="71">
        <v>8213.803</v>
      </c>
      <c r="DY82" s="71">
        <v>8790.275</v>
      </c>
      <c r="DZ82" s="71">
        <v>8580.524</v>
      </c>
      <c r="EA82" s="71">
        <v>8395.744</v>
      </c>
      <c r="EB82" s="71">
        <v>8235.293</v>
      </c>
      <c r="EC82" s="71">
        <v>8296.219</v>
      </c>
      <c r="ED82" s="71">
        <v>8599.168</v>
      </c>
      <c r="EE82" s="71">
        <v>9238.385</v>
      </c>
      <c r="EF82" s="71">
        <v>9475.134</v>
      </c>
      <c r="EG82" s="71">
        <v>9542.9</v>
      </c>
      <c r="EH82" s="71">
        <v>9747.721</v>
      </c>
      <c r="EI82" s="71">
        <v>29884.34</v>
      </c>
      <c r="EJ82" s="71">
        <v>74152.28</v>
      </c>
      <c r="EK82" s="71">
        <v>72074.42</v>
      </c>
      <c r="EL82" s="71">
        <v>72815.3</v>
      </c>
      <c r="EM82" s="71">
        <v>72403.97</v>
      </c>
      <c r="EN82" s="71">
        <v>71794.63</v>
      </c>
      <c r="EO82" s="71">
        <v>71428.22</v>
      </c>
      <c r="EP82" s="71">
        <v>71169.97</v>
      </c>
      <c r="EQ82" s="71">
        <v>73206.98</v>
      </c>
      <c r="ER82" s="71">
        <v>29647.88</v>
      </c>
      <c r="ES82" s="71">
        <v>9950.962</v>
      </c>
      <c r="ET82" s="71">
        <v>9747.293</v>
      </c>
      <c r="EU82" s="71">
        <v>9391.209</v>
      </c>
      <c r="EV82" s="71">
        <v>8993.219</v>
      </c>
      <c r="EW82" s="71">
        <v>9884.963</v>
      </c>
      <c r="EX82" s="71">
        <v>9649.091</v>
      </c>
      <c r="EY82" s="71">
        <v>9441.3</v>
      </c>
      <c r="EZ82" s="71">
        <v>9260.866</v>
      </c>
      <c r="FA82" s="71">
        <v>9329.38</v>
      </c>
      <c r="FB82" s="71">
        <v>9670.056</v>
      </c>
      <c r="FC82" s="71">
        <v>10388.88</v>
      </c>
      <c r="FD82" s="71">
        <v>10655.11</v>
      </c>
      <c r="FE82" s="71">
        <v>10731.32</v>
      </c>
      <c r="FF82" s="71">
        <v>10961.64</v>
      </c>
      <c r="FG82" s="71">
        <v>33241.58</v>
      </c>
      <c r="FH82" s="71">
        <v>76586.2</v>
      </c>
      <c r="FI82" s="71">
        <v>74440.14</v>
      </c>
      <c r="FJ82" s="71">
        <v>75205.34</v>
      </c>
      <c r="FK82" s="71">
        <v>74780.51</v>
      </c>
      <c r="FL82" s="71">
        <v>74151.16</v>
      </c>
      <c r="FM82" s="71">
        <v>73772.73</v>
      </c>
      <c r="FN82" s="71">
        <v>73506</v>
      </c>
      <c r="FO82" s="71">
        <v>75609.88</v>
      </c>
      <c r="FP82" s="71">
        <v>32978.55</v>
      </c>
      <c r="FQ82" s="71">
        <v>11190.19</v>
      </c>
      <c r="FR82" s="71">
        <v>10961.16</v>
      </c>
      <c r="FS82" s="71">
        <v>10560.73</v>
      </c>
      <c r="FT82" s="71">
        <v>10113.18</v>
      </c>
      <c r="FU82" s="71">
        <v>78.57072</v>
      </c>
      <c r="FV82" s="71">
        <v>77.00195</v>
      </c>
      <c r="FW82" s="71">
        <v>76.15653</v>
      </c>
      <c r="FX82" s="71">
        <v>75.01234</v>
      </c>
      <c r="FY82" s="71">
        <v>73.87924</v>
      </c>
      <c r="FZ82" s="71">
        <v>73.30599</v>
      </c>
      <c r="GA82" s="71">
        <v>73.34029</v>
      </c>
      <c r="GB82" s="71">
        <v>75.64168</v>
      </c>
      <c r="GC82" s="71">
        <v>80.94926</v>
      </c>
      <c r="GD82" s="71">
        <v>86.40836</v>
      </c>
      <c r="GE82" s="71">
        <v>91.06815</v>
      </c>
      <c r="GF82" s="71">
        <v>94.61889</v>
      </c>
      <c r="GG82" s="71">
        <v>96.95992</v>
      </c>
      <c r="GH82" s="71">
        <v>99.07814</v>
      </c>
      <c r="GI82" s="71">
        <v>100.4004</v>
      </c>
      <c r="GJ82" s="71">
        <v>100.0224</v>
      </c>
      <c r="GK82" s="71">
        <v>99.27422</v>
      </c>
      <c r="GL82" s="71">
        <v>96.97665</v>
      </c>
      <c r="GM82" s="71">
        <v>92.59271</v>
      </c>
      <c r="GN82" s="71">
        <v>86.90688</v>
      </c>
      <c r="GO82" s="71">
        <v>83.30405</v>
      </c>
      <c r="GP82" s="71">
        <v>80.87965</v>
      </c>
      <c r="GQ82" s="71">
        <v>79.33071</v>
      </c>
      <c r="GR82" s="71">
        <v>78.21247</v>
      </c>
    </row>
    <row r="83" spans="1:200" ht="12.75">
      <c r="A83" s="69" t="s">
        <v>244</v>
      </c>
      <c r="B83" s="69" t="s">
        <v>34</v>
      </c>
      <c r="C83" s="69">
        <v>2010</v>
      </c>
      <c r="D83" s="69" t="s">
        <v>7</v>
      </c>
      <c r="E83" s="69" t="s">
        <v>229</v>
      </c>
      <c r="F83" s="71">
        <v>1466</v>
      </c>
      <c r="G83" s="71">
        <v>1466</v>
      </c>
      <c r="H83" s="71">
        <v>1466</v>
      </c>
      <c r="I83" s="71">
        <v>377967.8</v>
      </c>
      <c r="J83" s="71">
        <v>369641</v>
      </c>
      <c r="K83" s="71">
        <v>362197.8</v>
      </c>
      <c r="L83" s="71">
        <v>356499.8</v>
      </c>
      <c r="M83" s="71">
        <v>359660.6</v>
      </c>
      <c r="N83" s="71">
        <v>372695.9</v>
      </c>
      <c r="O83" s="71">
        <v>398613.4</v>
      </c>
      <c r="P83" s="71">
        <v>406576.1</v>
      </c>
      <c r="Q83" s="71">
        <v>406933</v>
      </c>
      <c r="R83" s="71">
        <v>411056.5</v>
      </c>
      <c r="S83" s="71">
        <v>415925.4</v>
      </c>
      <c r="T83" s="71">
        <v>410182.7</v>
      </c>
      <c r="U83" s="71">
        <v>398447.3</v>
      </c>
      <c r="V83" s="71">
        <v>400820.4</v>
      </c>
      <c r="W83" s="71">
        <v>397176.3</v>
      </c>
      <c r="X83" s="71">
        <v>394871.9</v>
      </c>
      <c r="Y83" s="71">
        <v>391923</v>
      </c>
      <c r="Z83" s="71">
        <v>390279.6</v>
      </c>
      <c r="AA83" s="71">
        <v>400873.7</v>
      </c>
      <c r="AB83" s="71">
        <v>407321</v>
      </c>
      <c r="AC83" s="71">
        <v>410516.3</v>
      </c>
      <c r="AD83" s="71">
        <v>402161.8</v>
      </c>
      <c r="AE83" s="71">
        <v>386658.3</v>
      </c>
      <c r="AF83" s="71">
        <v>370252.5</v>
      </c>
      <c r="AG83" s="71">
        <v>369542</v>
      </c>
      <c r="AH83" s="71">
        <v>361400.9</v>
      </c>
      <c r="AI83" s="71">
        <v>354123.7</v>
      </c>
      <c r="AJ83" s="71">
        <v>348552.6</v>
      </c>
      <c r="AK83" s="71">
        <v>351643</v>
      </c>
      <c r="AL83" s="71">
        <v>364387.7</v>
      </c>
      <c r="AM83" s="71">
        <v>389727.4</v>
      </c>
      <c r="AN83" s="71">
        <v>397512.6</v>
      </c>
      <c r="AO83" s="71">
        <v>397861.6</v>
      </c>
      <c r="AP83" s="71">
        <v>401893.1</v>
      </c>
      <c r="AQ83" s="71">
        <v>387824.7</v>
      </c>
      <c r="AR83" s="71">
        <v>336668.7</v>
      </c>
      <c r="AS83" s="71">
        <v>327036.5</v>
      </c>
      <c r="AT83" s="71">
        <v>328984.4</v>
      </c>
      <c r="AU83" s="71">
        <v>325993.3</v>
      </c>
      <c r="AV83" s="71">
        <v>324101.9</v>
      </c>
      <c r="AW83" s="71">
        <v>321681.6</v>
      </c>
      <c r="AX83" s="71">
        <v>320332.7</v>
      </c>
      <c r="AY83" s="71">
        <v>329028</v>
      </c>
      <c r="AZ83" s="71">
        <v>379801.6</v>
      </c>
      <c r="BA83" s="71">
        <v>401365</v>
      </c>
      <c r="BB83" s="71">
        <v>393196.8</v>
      </c>
      <c r="BC83" s="71">
        <v>378038.8</v>
      </c>
      <c r="BD83" s="71">
        <v>361998.8</v>
      </c>
      <c r="BE83" s="71">
        <v>6458.487</v>
      </c>
      <c r="BF83" s="71">
        <v>6316.205</v>
      </c>
      <c r="BG83" s="71">
        <v>6189.021</v>
      </c>
      <c r="BH83" s="71">
        <v>6091.655</v>
      </c>
      <c r="BI83" s="71">
        <v>6145.666</v>
      </c>
      <c r="BJ83" s="71">
        <v>6368.405</v>
      </c>
      <c r="BK83" s="71">
        <v>6811.268</v>
      </c>
      <c r="BL83" s="71">
        <v>6947.329</v>
      </c>
      <c r="BM83" s="71">
        <v>6953.429</v>
      </c>
      <c r="BN83" s="71">
        <v>7023.888</v>
      </c>
      <c r="BO83" s="71">
        <v>22103.87</v>
      </c>
      <c r="BP83" s="71">
        <v>69218.71</v>
      </c>
      <c r="BQ83" s="71">
        <v>67238.35</v>
      </c>
      <c r="BR83" s="71">
        <v>67638.82</v>
      </c>
      <c r="BS83" s="71">
        <v>67023.86</v>
      </c>
      <c r="BT83" s="71">
        <v>66635</v>
      </c>
      <c r="BU83" s="71">
        <v>66137.38</v>
      </c>
      <c r="BV83" s="71">
        <v>65860.05</v>
      </c>
      <c r="BW83" s="71">
        <v>67647.8</v>
      </c>
      <c r="BX83" s="71">
        <v>21646.6</v>
      </c>
      <c r="BY83" s="71">
        <v>7014.658</v>
      </c>
      <c r="BZ83" s="71">
        <v>6871.902</v>
      </c>
      <c r="CA83" s="71">
        <v>6606.986</v>
      </c>
      <c r="CB83" s="71">
        <v>6326.655</v>
      </c>
      <c r="CC83" s="71">
        <v>7623.041</v>
      </c>
      <c r="CD83" s="71">
        <v>7455.103</v>
      </c>
      <c r="CE83" s="71">
        <v>7304.985</v>
      </c>
      <c r="CF83" s="71">
        <v>7190.064</v>
      </c>
      <c r="CG83" s="71">
        <v>7253.813</v>
      </c>
      <c r="CH83" s="71">
        <v>7516.716</v>
      </c>
      <c r="CI83" s="71">
        <v>8039.433</v>
      </c>
      <c r="CJ83" s="71">
        <v>8200.028</v>
      </c>
      <c r="CK83" s="71">
        <v>8207.228</v>
      </c>
      <c r="CL83" s="71">
        <v>8290.391</v>
      </c>
      <c r="CM83" s="71">
        <v>25666.99</v>
      </c>
      <c r="CN83" s="71">
        <v>71768.16</v>
      </c>
      <c r="CO83" s="71">
        <v>69714.86</v>
      </c>
      <c r="CP83" s="71">
        <v>70130.09</v>
      </c>
      <c r="CQ83" s="71">
        <v>69492.48</v>
      </c>
      <c r="CR83" s="71">
        <v>69089.29</v>
      </c>
      <c r="CS83" s="71">
        <v>68573.34</v>
      </c>
      <c r="CT83" s="71">
        <v>68285.8</v>
      </c>
      <c r="CU83" s="71">
        <v>70139.39</v>
      </c>
      <c r="CV83" s="71">
        <v>25136.01</v>
      </c>
      <c r="CW83" s="71">
        <v>8279.497</v>
      </c>
      <c r="CX83" s="71">
        <v>8111</v>
      </c>
      <c r="CY83" s="71">
        <v>7798.316</v>
      </c>
      <c r="CZ83" s="71">
        <v>7467.437</v>
      </c>
      <c r="DA83" s="71">
        <v>8425.725</v>
      </c>
      <c r="DB83" s="71">
        <v>8240.103</v>
      </c>
      <c r="DC83" s="71">
        <v>8074.178</v>
      </c>
      <c r="DD83" s="71">
        <v>7947.157</v>
      </c>
      <c r="DE83" s="71">
        <v>8017.618</v>
      </c>
      <c r="DF83" s="71">
        <v>8308.203</v>
      </c>
      <c r="DG83" s="71">
        <v>8885.961</v>
      </c>
      <c r="DH83" s="71">
        <v>9063.466</v>
      </c>
      <c r="DI83" s="71">
        <v>9071.423</v>
      </c>
      <c r="DJ83" s="71">
        <v>9163.344</v>
      </c>
      <c r="DK83" s="71">
        <v>28100.75</v>
      </c>
      <c r="DL83" s="71">
        <v>73514.01</v>
      </c>
      <c r="DM83" s="71">
        <v>71410.76</v>
      </c>
      <c r="DN83" s="71">
        <v>71836.08</v>
      </c>
      <c r="DO83" s="71">
        <v>71182.95</v>
      </c>
      <c r="DP83" s="71">
        <v>70769.96</v>
      </c>
      <c r="DQ83" s="71">
        <v>70241.45</v>
      </c>
      <c r="DR83" s="71">
        <v>69946.92</v>
      </c>
      <c r="DS83" s="71">
        <v>71845.61</v>
      </c>
      <c r="DT83" s="71">
        <v>27519.42</v>
      </c>
      <c r="DU83" s="71">
        <v>9151.304</v>
      </c>
      <c r="DV83" s="71">
        <v>8965.063</v>
      </c>
      <c r="DW83" s="71">
        <v>8619.456</v>
      </c>
      <c r="DX83" s="71">
        <v>8253.735</v>
      </c>
      <c r="DY83" s="71">
        <v>9225.251</v>
      </c>
      <c r="DZ83" s="71">
        <v>9022.015</v>
      </c>
      <c r="EA83" s="71">
        <v>8840.347</v>
      </c>
      <c r="EB83" s="71">
        <v>8701.271</v>
      </c>
      <c r="EC83" s="71">
        <v>8778.418</v>
      </c>
      <c r="ED83" s="71">
        <v>9096.578</v>
      </c>
      <c r="EE83" s="71">
        <v>9729.16</v>
      </c>
      <c r="EF83" s="71">
        <v>9923.508</v>
      </c>
      <c r="EG83" s="71">
        <v>9932.221</v>
      </c>
      <c r="EH83" s="71">
        <v>10032.86</v>
      </c>
      <c r="EI83" s="71">
        <v>30507.18</v>
      </c>
      <c r="EJ83" s="71">
        <v>75243.83</v>
      </c>
      <c r="EK83" s="71">
        <v>73091.08</v>
      </c>
      <c r="EL83" s="71">
        <v>73526.41</v>
      </c>
      <c r="EM83" s="71">
        <v>72857.92</v>
      </c>
      <c r="EN83" s="71">
        <v>72435.21</v>
      </c>
      <c r="EO83" s="71">
        <v>71894.27</v>
      </c>
      <c r="EP83" s="71">
        <v>71592.8</v>
      </c>
      <c r="EQ83" s="71">
        <v>73536.17</v>
      </c>
      <c r="ER83" s="71">
        <v>29876.07</v>
      </c>
      <c r="ES83" s="71">
        <v>10019.68</v>
      </c>
      <c r="ET83" s="71">
        <v>9815.769</v>
      </c>
      <c r="EU83" s="71">
        <v>9437.366</v>
      </c>
      <c r="EV83" s="71">
        <v>9036.941</v>
      </c>
      <c r="EW83" s="71">
        <v>10374.11</v>
      </c>
      <c r="EX83" s="71">
        <v>10145.56</v>
      </c>
      <c r="EY83" s="71">
        <v>9941.27</v>
      </c>
      <c r="EZ83" s="71">
        <v>9784.874</v>
      </c>
      <c r="FA83" s="71">
        <v>9871.63</v>
      </c>
      <c r="FB83" s="71">
        <v>10229.41</v>
      </c>
      <c r="FC83" s="71">
        <v>10940.77</v>
      </c>
      <c r="FD83" s="71">
        <v>11159.32</v>
      </c>
      <c r="FE83" s="71">
        <v>11169.12</v>
      </c>
      <c r="FF83" s="71">
        <v>11282.3</v>
      </c>
      <c r="FG83" s="71">
        <v>33934.39</v>
      </c>
      <c r="FH83" s="71">
        <v>77713.58</v>
      </c>
      <c r="FI83" s="71">
        <v>75490.17</v>
      </c>
      <c r="FJ83" s="71">
        <v>75939.8</v>
      </c>
      <c r="FK83" s="71">
        <v>75249.36</v>
      </c>
      <c r="FL83" s="71">
        <v>74812.77</v>
      </c>
      <c r="FM83" s="71">
        <v>74254.09</v>
      </c>
      <c r="FN83" s="71">
        <v>73942.73</v>
      </c>
      <c r="FO83" s="71">
        <v>75949.88</v>
      </c>
      <c r="FP83" s="71">
        <v>33232.38</v>
      </c>
      <c r="FQ83" s="71">
        <v>11267.47</v>
      </c>
      <c r="FR83" s="71">
        <v>11038.17</v>
      </c>
      <c r="FS83" s="71">
        <v>10612.64</v>
      </c>
      <c r="FT83" s="71">
        <v>10162.35</v>
      </c>
      <c r="FU83" s="71">
        <v>82.1881</v>
      </c>
      <c r="FV83" s="71">
        <v>80.84761</v>
      </c>
      <c r="FW83" s="71">
        <v>79.87085</v>
      </c>
      <c r="FX83" s="71">
        <v>78.77045</v>
      </c>
      <c r="FY83" s="71">
        <v>77.51295</v>
      </c>
      <c r="FZ83" s="71">
        <v>76.90729</v>
      </c>
      <c r="GA83" s="71">
        <v>76.32658</v>
      </c>
      <c r="GB83" s="71">
        <v>77.79042</v>
      </c>
      <c r="GC83" s="71">
        <v>81.80122</v>
      </c>
      <c r="GD83" s="71">
        <v>85.49892</v>
      </c>
      <c r="GE83" s="71">
        <v>88.85668</v>
      </c>
      <c r="GF83" s="71">
        <v>91.31822</v>
      </c>
      <c r="GG83" s="71">
        <v>93.15155</v>
      </c>
      <c r="GH83" s="71">
        <v>94.4363</v>
      </c>
      <c r="GI83" s="71">
        <v>94.92254</v>
      </c>
      <c r="GJ83" s="71">
        <v>94.91889</v>
      </c>
      <c r="GK83" s="71">
        <v>92.93131</v>
      </c>
      <c r="GL83" s="71">
        <v>90.36437</v>
      </c>
      <c r="GM83" s="71">
        <v>86.92484</v>
      </c>
      <c r="GN83" s="71">
        <v>82.77477</v>
      </c>
      <c r="GO83" s="71">
        <v>79.38499</v>
      </c>
      <c r="GP83" s="71">
        <v>76.29558</v>
      </c>
      <c r="GQ83" s="71">
        <v>73.01406</v>
      </c>
      <c r="GR83" s="71">
        <v>71.78932</v>
      </c>
    </row>
    <row r="84" spans="1:200" ht="12.75">
      <c r="A84" s="69" t="s">
        <v>244</v>
      </c>
      <c r="B84" s="69" t="s">
        <v>35</v>
      </c>
      <c r="C84" s="69">
        <v>2010</v>
      </c>
      <c r="D84" s="69" t="s">
        <v>7</v>
      </c>
      <c r="E84" s="69" t="s">
        <v>229</v>
      </c>
      <c r="F84" s="71">
        <v>1495</v>
      </c>
      <c r="G84" s="71">
        <v>1495</v>
      </c>
      <c r="H84" s="71">
        <v>1495</v>
      </c>
      <c r="I84" s="71">
        <v>352135.8</v>
      </c>
      <c r="J84" s="71">
        <v>342936.9</v>
      </c>
      <c r="K84" s="71">
        <v>335101.4</v>
      </c>
      <c r="L84" s="71">
        <v>327792.2</v>
      </c>
      <c r="M84" s="71">
        <v>330077.1</v>
      </c>
      <c r="N84" s="71">
        <v>342257.4</v>
      </c>
      <c r="O84" s="71">
        <v>365936.3</v>
      </c>
      <c r="P84" s="71">
        <v>373214.4</v>
      </c>
      <c r="Q84" s="71">
        <v>377491.8</v>
      </c>
      <c r="R84" s="71">
        <v>388218.9</v>
      </c>
      <c r="S84" s="71">
        <v>400847.8</v>
      </c>
      <c r="T84" s="71">
        <v>403666.6</v>
      </c>
      <c r="U84" s="71">
        <v>394316.5</v>
      </c>
      <c r="V84" s="71">
        <v>396905.1</v>
      </c>
      <c r="W84" s="71">
        <v>393696.3</v>
      </c>
      <c r="X84" s="71">
        <v>390258.1</v>
      </c>
      <c r="Y84" s="71">
        <v>387340.6</v>
      </c>
      <c r="Z84" s="71">
        <v>383368.9</v>
      </c>
      <c r="AA84" s="71">
        <v>389546.1</v>
      </c>
      <c r="AB84" s="71">
        <v>395120.5</v>
      </c>
      <c r="AC84" s="71">
        <v>399559.3</v>
      </c>
      <c r="AD84" s="71">
        <v>391691</v>
      </c>
      <c r="AE84" s="71">
        <v>378015.2</v>
      </c>
      <c r="AF84" s="71">
        <v>362700</v>
      </c>
      <c r="AG84" s="71">
        <v>344285.9</v>
      </c>
      <c r="AH84" s="71">
        <v>335292.1</v>
      </c>
      <c r="AI84" s="71">
        <v>327631.3</v>
      </c>
      <c r="AJ84" s="71">
        <v>320485</v>
      </c>
      <c r="AK84" s="71">
        <v>322718.9</v>
      </c>
      <c r="AL84" s="71">
        <v>334627.7</v>
      </c>
      <c r="AM84" s="71">
        <v>357778.8</v>
      </c>
      <c r="AN84" s="71">
        <v>364894.6</v>
      </c>
      <c r="AO84" s="71">
        <v>369076.6</v>
      </c>
      <c r="AP84" s="71">
        <v>379564.7</v>
      </c>
      <c r="AQ84" s="71">
        <v>373765.8</v>
      </c>
      <c r="AR84" s="71">
        <v>331320.4</v>
      </c>
      <c r="AS84" s="71">
        <v>323646.1</v>
      </c>
      <c r="AT84" s="71">
        <v>325770.7</v>
      </c>
      <c r="AU84" s="71">
        <v>323137.1</v>
      </c>
      <c r="AV84" s="71">
        <v>320315</v>
      </c>
      <c r="AW84" s="71">
        <v>317920.4</v>
      </c>
      <c r="AX84" s="71">
        <v>314660.6</v>
      </c>
      <c r="AY84" s="71">
        <v>319730.7</v>
      </c>
      <c r="AZ84" s="71">
        <v>368425.4</v>
      </c>
      <c r="BA84" s="71">
        <v>390652.3</v>
      </c>
      <c r="BB84" s="71">
        <v>382959.3</v>
      </c>
      <c r="BC84" s="71">
        <v>369588.4</v>
      </c>
      <c r="BD84" s="71">
        <v>354614.6</v>
      </c>
      <c r="BE84" s="71">
        <v>6017.086</v>
      </c>
      <c r="BF84" s="71">
        <v>5859.901</v>
      </c>
      <c r="BG84" s="71">
        <v>5726.013</v>
      </c>
      <c r="BH84" s="71">
        <v>5601.118</v>
      </c>
      <c r="BI84" s="71">
        <v>5640.16</v>
      </c>
      <c r="BJ84" s="71">
        <v>5848.29</v>
      </c>
      <c r="BK84" s="71">
        <v>6252.901</v>
      </c>
      <c r="BL84" s="71">
        <v>6377.265</v>
      </c>
      <c r="BM84" s="71">
        <v>6450.354</v>
      </c>
      <c r="BN84" s="71">
        <v>6633.654</v>
      </c>
      <c r="BO84" s="71">
        <v>21302.58</v>
      </c>
      <c r="BP84" s="71">
        <v>68119.12</v>
      </c>
      <c r="BQ84" s="71">
        <v>66541.27</v>
      </c>
      <c r="BR84" s="71">
        <v>66978.09</v>
      </c>
      <c r="BS84" s="71">
        <v>66436.63</v>
      </c>
      <c r="BT84" s="71">
        <v>65856.41</v>
      </c>
      <c r="BU84" s="71">
        <v>65364.08</v>
      </c>
      <c r="BV84" s="71">
        <v>64693.87</v>
      </c>
      <c r="BW84" s="71">
        <v>65736.27</v>
      </c>
      <c r="BX84" s="71">
        <v>20998.21</v>
      </c>
      <c r="BY84" s="71">
        <v>6827.432</v>
      </c>
      <c r="BZ84" s="71">
        <v>6692.981</v>
      </c>
      <c r="CA84" s="71">
        <v>6459.299</v>
      </c>
      <c r="CB84" s="71">
        <v>6197.601</v>
      </c>
      <c r="CC84" s="71">
        <v>7102.048</v>
      </c>
      <c r="CD84" s="71">
        <v>6916.521</v>
      </c>
      <c r="CE84" s="71">
        <v>6758.491</v>
      </c>
      <c r="CF84" s="71">
        <v>6611.076</v>
      </c>
      <c r="CG84" s="71">
        <v>6657.157</v>
      </c>
      <c r="CH84" s="71">
        <v>6902.816</v>
      </c>
      <c r="CI84" s="71">
        <v>7380.384</v>
      </c>
      <c r="CJ84" s="71">
        <v>7527.173</v>
      </c>
      <c r="CK84" s="71">
        <v>7613.441</v>
      </c>
      <c r="CL84" s="71">
        <v>7829.792</v>
      </c>
      <c r="CM84" s="71">
        <v>24736.54</v>
      </c>
      <c r="CN84" s="71">
        <v>70628.07</v>
      </c>
      <c r="CO84" s="71">
        <v>68992.11</v>
      </c>
      <c r="CP84" s="71">
        <v>69445.02</v>
      </c>
      <c r="CQ84" s="71">
        <v>68883.61</v>
      </c>
      <c r="CR84" s="71">
        <v>68282.03</v>
      </c>
      <c r="CS84" s="71">
        <v>67771.56</v>
      </c>
      <c r="CT84" s="71">
        <v>67076.66</v>
      </c>
      <c r="CU84" s="71">
        <v>68157.46</v>
      </c>
      <c r="CV84" s="71">
        <v>24383.11</v>
      </c>
      <c r="CW84" s="71">
        <v>8058.511</v>
      </c>
      <c r="CX84" s="71">
        <v>7899.818</v>
      </c>
      <c r="CY84" s="71">
        <v>7623.999</v>
      </c>
      <c r="CZ84" s="71">
        <v>7315.114</v>
      </c>
      <c r="DA84" s="71">
        <v>7849.873</v>
      </c>
      <c r="DB84" s="71">
        <v>7644.811</v>
      </c>
      <c r="DC84" s="71">
        <v>7470.14</v>
      </c>
      <c r="DD84" s="71">
        <v>7307.202</v>
      </c>
      <c r="DE84" s="71">
        <v>7358.136</v>
      </c>
      <c r="DF84" s="71">
        <v>7629.663</v>
      </c>
      <c r="DG84" s="71">
        <v>8157.517</v>
      </c>
      <c r="DH84" s="71">
        <v>8319.762</v>
      </c>
      <c r="DI84" s="71">
        <v>8415.113</v>
      </c>
      <c r="DJ84" s="71">
        <v>8654.246</v>
      </c>
      <c r="DK84" s="71">
        <v>27082.08</v>
      </c>
      <c r="DL84" s="71">
        <v>72346.17</v>
      </c>
      <c r="DM84" s="71">
        <v>70670.42</v>
      </c>
      <c r="DN84" s="71">
        <v>71134.35</v>
      </c>
      <c r="DO84" s="71">
        <v>70559.28</v>
      </c>
      <c r="DP84" s="71">
        <v>69943.07</v>
      </c>
      <c r="DQ84" s="71">
        <v>69420.19</v>
      </c>
      <c r="DR84" s="71">
        <v>68708.38</v>
      </c>
      <c r="DS84" s="71">
        <v>69815.46</v>
      </c>
      <c r="DT84" s="71">
        <v>26695.13</v>
      </c>
      <c r="DU84" s="71">
        <v>8907.048</v>
      </c>
      <c r="DV84" s="71">
        <v>8731.645</v>
      </c>
      <c r="DW84" s="71">
        <v>8426.782</v>
      </c>
      <c r="DX84" s="71">
        <v>8085.374</v>
      </c>
      <c r="DY84" s="71">
        <v>8594.756</v>
      </c>
      <c r="DZ84" s="71">
        <v>8370.235</v>
      </c>
      <c r="EA84" s="71">
        <v>8178.991</v>
      </c>
      <c r="EB84" s="71">
        <v>8000.591</v>
      </c>
      <c r="EC84" s="71">
        <v>8056.358</v>
      </c>
      <c r="ED84" s="71">
        <v>8353.649</v>
      </c>
      <c r="EE84" s="71">
        <v>8931.593</v>
      </c>
      <c r="EF84" s="71">
        <v>9109.233</v>
      </c>
      <c r="EG84" s="71">
        <v>9213.633</v>
      </c>
      <c r="EH84" s="71">
        <v>9475.457</v>
      </c>
      <c r="EI84" s="71">
        <v>29401.28</v>
      </c>
      <c r="EJ84" s="71">
        <v>74048.51</v>
      </c>
      <c r="EK84" s="71">
        <v>72333.33</v>
      </c>
      <c r="EL84" s="71">
        <v>72808.18</v>
      </c>
      <c r="EM84" s="71">
        <v>72219.57</v>
      </c>
      <c r="EN84" s="71">
        <v>71588.86</v>
      </c>
      <c r="EO84" s="71">
        <v>71053.67</v>
      </c>
      <c r="EP84" s="71">
        <v>70325.12</v>
      </c>
      <c r="EQ84" s="71">
        <v>71458.26</v>
      </c>
      <c r="ER84" s="71">
        <v>28981.19</v>
      </c>
      <c r="ES84" s="71">
        <v>9752.247</v>
      </c>
      <c r="ET84" s="71">
        <v>9560.2</v>
      </c>
      <c r="EU84" s="71">
        <v>9226.41</v>
      </c>
      <c r="EV84" s="71">
        <v>8852.604</v>
      </c>
      <c r="EW84" s="71">
        <v>9665.095</v>
      </c>
      <c r="EX84" s="71">
        <v>9412.613</v>
      </c>
      <c r="EY84" s="71">
        <v>9197.552</v>
      </c>
      <c r="EZ84" s="71">
        <v>8996.936</v>
      </c>
      <c r="FA84" s="71">
        <v>9059.647</v>
      </c>
      <c r="FB84" s="71">
        <v>9393.962</v>
      </c>
      <c r="FC84" s="71">
        <v>10043.88</v>
      </c>
      <c r="FD84" s="71">
        <v>10243.64</v>
      </c>
      <c r="FE84" s="71">
        <v>10361.04</v>
      </c>
      <c r="FF84" s="71">
        <v>10655.47</v>
      </c>
      <c r="FG84" s="71">
        <v>32704.25</v>
      </c>
      <c r="FH84" s="71">
        <v>76479.02</v>
      </c>
      <c r="FI84" s="71">
        <v>74707.54</v>
      </c>
      <c r="FJ84" s="71">
        <v>75197.98</v>
      </c>
      <c r="FK84" s="71">
        <v>74590.05</v>
      </c>
      <c r="FL84" s="71">
        <v>73938.64</v>
      </c>
      <c r="FM84" s="71">
        <v>73385.89</v>
      </c>
      <c r="FN84" s="71">
        <v>72633.41</v>
      </c>
      <c r="FO84" s="71">
        <v>73803.75</v>
      </c>
      <c r="FP84" s="71">
        <v>32236.97</v>
      </c>
      <c r="FQ84" s="71">
        <v>10966.73</v>
      </c>
      <c r="FR84" s="71">
        <v>10750.77</v>
      </c>
      <c r="FS84" s="71">
        <v>10375.41</v>
      </c>
      <c r="FT84" s="71">
        <v>9955.053</v>
      </c>
      <c r="FU84" s="71">
        <v>70.65293</v>
      </c>
      <c r="FV84" s="71">
        <v>69.30573</v>
      </c>
      <c r="FW84" s="71">
        <v>68.60154</v>
      </c>
      <c r="FX84" s="71">
        <v>67.66868</v>
      </c>
      <c r="FY84" s="71">
        <v>67.42896</v>
      </c>
      <c r="FZ84" s="71">
        <v>66.93774</v>
      </c>
      <c r="GA84" s="71">
        <v>66.08675</v>
      </c>
      <c r="GB84" s="71">
        <v>66.99834</v>
      </c>
      <c r="GC84" s="71">
        <v>71.2057</v>
      </c>
      <c r="GD84" s="71">
        <v>77.78683</v>
      </c>
      <c r="GE84" s="71">
        <v>84.73671</v>
      </c>
      <c r="GF84" s="71">
        <v>90.62888</v>
      </c>
      <c r="GG84" s="71">
        <v>93.82915</v>
      </c>
      <c r="GH84" s="71">
        <v>95.18691</v>
      </c>
      <c r="GI84" s="71">
        <v>95.81686</v>
      </c>
      <c r="GJ84" s="71">
        <v>95.57571</v>
      </c>
      <c r="GK84" s="71">
        <v>94.24858</v>
      </c>
      <c r="GL84" s="71">
        <v>90.67598</v>
      </c>
      <c r="GM84" s="71">
        <v>85.00651</v>
      </c>
      <c r="GN84" s="71">
        <v>80.77298</v>
      </c>
      <c r="GO84" s="71">
        <v>77.66748</v>
      </c>
      <c r="GP84" s="71">
        <v>74.89911</v>
      </c>
      <c r="GQ84" s="71">
        <v>72.9373</v>
      </c>
      <c r="GR84" s="71">
        <v>72.01899</v>
      </c>
    </row>
    <row r="85" spans="1:200" ht="12.75">
      <c r="A85" s="69" t="s">
        <v>244</v>
      </c>
      <c r="B85" s="69" t="s">
        <v>8</v>
      </c>
      <c r="C85" s="69">
        <v>2010</v>
      </c>
      <c r="D85" s="69" t="s">
        <v>7</v>
      </c>
      <c r="E85" s="69" t="s">
        <v>229</v>
      </c>
      <c r="F85" s="71">
        <v>1458</v>
      </c>
      <c r="G85" s="71">
        <v>1458</v>
      </c>
      <c r="H85" s="71">
        <v>1458</v>
      </c>
      <c r="I85" s="71">
        <v>360887.2</v>
      </c>
      <c r="J85" s="71">
        <v>352057.5</v>
      </c>
      <c r="K85" s="71">
        <v>344162</v>
      </c>
      <c r="L85" s="71">
        <v>337938.4</v>
      </c>
      <c r="M85" s="71">
        <v>340958.5</v>
      </c>
      <c r="N85" s="71">
        <v>353410.4</v>
      </c>
      <c r="O85" s="71">
        <v>379910.6</v>
      </c>
      <c r="P85" s="71">
        <v>390548</v>
      </c>
      <c r="Q85" s="71">
        <v>391991.6</v>
      </c>
      <c r="R85" s="71">
        <v>397403.6</v>
      </c>
      <c r="S85" s="71">
        <v>402443</v>
      </c>
      <c r="T85" s="71">
        <v>398027.9</v>
      </c>
      <c r="U85" s="71">
        <v>387756.1</v>
      </c>
      <c r="V85" s="71">
        <v>390775.8</v>
      </c>
      <c r="W85" s="71">
        <v>387882.2</v>
      </c>
      <c r="X85" s="71">
        <v>384989.2</v>
      </c>
      <c r="Y85" s="71">
        <v>382766.5</v>
      </c>
      <c r="Z85" s="71">
        <v>381511.9</v>
      </c>
      <c r="AA85" s="71">
        <v>393295.6</v>
      </c>
      <c r="AB85" s="71">
        <v>399756.4</v>
      </c>
      <c r="AC85" s="71">
        <v>402262.9</v>
      </c>
      <c r="AD85" s="71">
        <v>394484.7</v>
      </c>
      <c r="AE85" s="71">
        <v>380297.7</v>
      </c>
      <c r="AF85" s="71">
        <v>364078.4</v>
      </c>
      <c r="AG85" s="71">
        <v>352842.2</v>
      </c>
      <c r="AH85" s="71">
        <v>344209.3</v>
      </c>
      <c r="AI85" s="71">
        <v>336489.9</v>
      </c>
      <c r="AJ85" s="71">
        <v>330405.1</v>
      </c>
      <c r="AK85" s="71">
        <v>333357.8</v>
      </c>
      <c r="AL85" s="71">
        <v>345532.1</v>
      </c>
      <c r="AM85" s="71">
        <v>371441.5</v>
      </c>
      <c r="AN85" s="71">
        <v>381841.8</v>
      </c>
      <c r="AO85" s="71">
        <v>383253.3</v>
      </c>
      <c r="AP85" s="71">
        <v>388544.6</v>
      </c>
      <c r="AQ85" s="71">
        <v>375253.2</v>
      </c>
      <c r="AR85" s="71">
        <v>326692.3</v>
      </c>
      <c r="AS85" s="71">
        <v>318261.4</v>
      </c>
      <c r="AT85" s="71">
        <v>320740</v>
      </c>
      <c r="AU85" s="71">
        <v>318364.9</v>
      </c>
      <c r="AV85" s="71">
        <v>315990.4</v>
      </c>
      <c r="AW85" s="71">
        <v>314166.1</v>
      </c>
      <c r="AX85" s="71">
        <v>313136.3</v>
      </c>
      <c r="AY85" s="71">
        <v>322808.1</v>
      </c>
      <c r="AZ85" s="71">
        <v>372748.1</v>
      </c>
      <c r="BA85" s="71">
        <v>393295.6</v>
      </c>
      <c r="BB85" s="71">
        <v>385690.8</v>
      </c>
      <c r="BC85" s="71">
        <v>371820.1</v>
      </c>
      <c r="BD85" s="71">
        <v>355962.3</v>
      </c>
      <c r="BE85" s="71">
        <v>6166.625</v>
      </c>
      <c r="BF85" s="71">
        <v>6015.748</v>
      </c>
      <c r="BG85" s="71">
        <v>5880.835</v>
      </c>
      <c r="BH85" s="71">
        <v>5774.491</v>
      </c>
      <c r="BI85" s="71">
        <v>5826.095</v>
      </c>
      <c r="BJ85" s="71">
        <v>6038.866</v>
      </c>
      <c r="BK85" s="71">
        <v>6491.686</v>
      </c>
      <c r="BL85" s="71">
        <v>6673.451</v>
      </c>
      <c r="BM85" s="71">
        <v>6698.119</v>
      </c>
      <c r="BN85" s="71">
        <v>6790.596</v>
      </c>
      <c r="BO85" s="71">
        <v>21387.36</v>
      </c>
      <c r="BP85" s="71">
        <v>67167.57</v>
      </c>
      <c r="BQ85" s="71">
        <v>65434.19</v>
      </c>
      <c r="BR85" s="71">
        <v>65943.79</v>
      </c>
      <c r="BS85" s="71">
        <v>65455.48</v>
      </c>
      <c r="BT85" s="71">
        <v>64967.27</v>
      </c>
      <c r="BU85" s="71">
        <v>64592.2</v>
      </c>
      <c r="BV85" s="71">
        <v>64380.48</v>
      </c>
      <c r="BW85" s="71">
        <v>66368.99</v>
      </c>
      <c r="BX85" s="71">
        <v>21244.58</v>
      </c>
      <c r="BY85" s="71">
        <v>6873.63</v>
      </c>
      <c r="BZ85" s="71">
        <v>6740.719</v>
      </c>
      <c r="CA85" s="71">
        <v>6498.301</v>
      </c>
      <c r="CB85" s="71">
        <v>6221.155</v>
      </c>
      <c r="CC85" s="71">
        <v>7278.551</v>
      </c>
      <c r="CD85" s="71">
        <v>7100.47</v>
      </c>
      <c r="CE85" s="71">
        <v>6941.23</v>
      </c>
      <c r="CF85" s="71">
        <v>6815.71</v>
      </c>
      <c r="CG85" s="71">
        <v>6876.62</v>
      </c>
      <c r="CH85" s="71">
        <v>7127.757</v>
      </c>
      <c r="CI85" s="71">
        <v>7662.226</v>
      </c>
      <c r="CJ85" s="71">
        <v>7876.765</v>
      </c>
      <c r="CK85" s="71">
        <v>7905.881</v>
      </c>
      <c r="CL85" s="71">
        <v>8015.033</v>
      </c>
      <c r="CM85" s="71">
        <v>24834.99</v>
      </c>
      <c r="CN85" s="71">
        <v>69641.48</v>
      </c>
      <c r="CO85" s="71">
        <v>67844.25</v>
      </c>
      <c r="CP85" s="71">
        <v>68372.63</v>
      </c>
      <c r="CQ85" s="71">
        <v>67866.33</v>
      </c>
      <c r="CR85" s="71">
        <v>67360.14</v>
      </c>
      <c r="CS85" s="71">
        <v>66971.25</v>
      </c>
      <c r="CT85" s="71">
        <v>66751.73</v>
      </c>
      <c r="CU85" s="71">
        <v>68813.48</v>
      </c>
      <c r="CV85" s="71">
        <v>24669.2</v>
      </c>
      <c r="CW85" s="71">
        <v>8113.039</v>
      </c>
      <c r="CX85" s="71">
        <v>7956.163</v>
      </c>
      <c r="CY85" s="71">
        <v>7670.034</v>
      </c>
      <c r="CZ85" s="71">
        <v>7342.915</v>
      </c>
      <c r="DA85" s="71">
        <v>8044.96</v>
      </c>
      <c r="DB85" s="71">
        <v>7848.128</v>
      </c>
      <c r="DC85" s="71">
        <v>7672.121</v>
      </c>
      <c r="DD85" s="71">
        <v>7533.384</v>
      </c>
      <c r="DE85" s="71">
        <v>7600.707</v>
      </c>
      <c r="DF85" s="71">
        <v>7878.288</v>
      </c>
      <c r="DG85" s="71">
        <v>8469.034</v>
      </c>
      <c r="DH85" s="71">
        <v>8706.165</v>
      </c>
      <c r="DI85" s="71">
        <v>8738.348</v>
      </c>
      <c r="DJ85" s="71">
        <v>8858.992</v>
      </c>
      <c r="DK85" s="71">
        <v>27189.86</v>
      </c>
      <c r="DL85" s="71">
        <v>71335.58</v>
      </c>
      <c r="DM85" s="71">
        <v>69494.64</v>
      </c>
      <c r="DN85" s="71">
        <v>70035.86</v>
      </c>
      <c r="DO85" s="71">
        <v>69517.25</v>
      </c>
      <c r="DP85" s="71">
        <v>68998.75</v>
      </c>
      <c r="DQ85" s="71">
        <v>68600.4</v>
      </c>
      <c r="DR85" s="71">
        <v>68375.55</v>
      </c>
      <c r="DS85" s="71">
        <v>70487.45</v>
      </c>
      <c r="DT85" s="71">
        <v>27008.34</v>
      </c>
      <c r="DU85" s="71">
        <v>8967.317</v>
      </c>
      <c r="DV85" s="71">
        <v>8793.923</v>
      </c>
      <c r="DW85" s="71">
        <v>8477.664</v>
      </c>
      <c r="DX85" s="71">
        <v>8116.101</v>
      </c>
      <c r="DY85" s="71">
        <v>8808.355</v>
      </c>
      <c r="DZ85" s="71">
        <v>8592.846</v>
      </c>
      <c r="EA85" s="71">
        <v>8400.137</v>
      </c>
      <c r="EB85" s="71">
        <v>8248.235</v>
      </c>
      <c r="EC85" s="71">
        <v>8321.946</v>
      </c>
      <c r="ED85" s="71">
        <v>8625.867</v>
      </c>
      <c r="EE85" s="71">
        <v>9272.67</v>
      </c>
      <c r="EF85" s="71">
        <v>9532.303</v>
      </c>
      <c r="EG85" s="71">
        <v>9567.539</v>
      </c>
      <c r="EH85" s="71">
        <v>9699.632</v>
      </c>
      <c r="EI85" s="71">
        <v>29518.28</v>
      </c>
      <c r="EJ85" s="71">
        <v>73014.14</v>
      </c>
      <c r="EK85" s="71">
        <v>71129.88</v>
      </c>
      <c r="EL85" s="71">
        <v>71683.84</v>
      </c>
      <c r="EM85" s="71">
        <v>71153.02</v>
      </c>
      <c r="EN85" s="71">
        <v>70622.33</v>
      </c>
      <c r="EO85" s="71">
        <v>70214.59</v>
      </c>
      <c r="EP85" s="71">
        <v>69984.45</v>
      </c>
      <c r="EQ85" s="71">
        <v>72146.05</v>
      </c>
      <c r="ER85" s="71">
        <v>29321.22</v>
      </c>
      <c r="ES85" s="71">
        <v>9818.236</v>
      </c>
      <c r="ET85" s="71">
        <v>9628.388</v>
      </c>
      <c r="EU85" s="71">
        <v>9282.12</v>
      </c>
      <c r="EV85" s="71">
        <v>8886.248</v>
      </c>
      <c r="EW85" s="71">
        <v>9905.295</v>
      </c>
      <c r="EX85" s="71">
        <v>9662.946</v>
      </c>
      <c r="EY85" s="71">
        <v>9446.239</v>
      </c>
      <c r="EZ85" s="71">
        <v>9275.421</v>
      </c>
      <c r="FA85" s="71">
        <v>9358.312</v>
      </c>
      <c r="FB85" s="71">
        <v>9700.08</v>
      </c>
      <c r="FC85" s="71">
        <v>10427.43</v>
      </c>
      <c r="FD85" s="71">
        <v>10719.4</v>
      </c>
      <c r="FE85" s="71">
        <v>10759.02</v>
      </c>
      <c r="FF85" s="71">
        <v>10907.56</v>
      </c>
      <c r="FG85" s="71">
        <v>32834.39</v>
      </c>
      <c r="FH85" s="71">
        <v>75410.7</v>
      </c>
      <c r="FI85" s="71">
        <v>73464.6</v>
      </c>
      <c r="FJ85" s="71">
        <v>74036.73</v>
      </c>
      <c r="FK85" s="71">
        <v>73488.5</v>
      </c>
      <c r="FL85" s="71">
        <v>72940.38</v>
      </c>
      <c r="FM85" s="71">
        <v>72519.27</v>
      </c>
      <c r="FN85" s="71">
        <v>72281.58</v>
      </c>
      <c r="FO85" s="71">
        <v>74514.13</v>
      </c>
      <c r="FP85" s="71">
        <v>32615.2</v>
      </c>
      <c r="FQ85" s="71">
        <v>11040.94</v>
      </c>
      <c r="FR85" s="71">
        <v>10827.45</v>
      </c>
      <c r="FS85" s="71">
        <v>10438.06</v>
      </c>
      <c r="FT85" s="71">
        <v>9992.887</v>
      </c>
      <c r="FU85" s="71">
        <v>78.95652</v>
      </c>
      <c r="FV85" s="71">
        <v>77.38177</v>
      </c>
      <c r="FW85" s="71">
        <v>76.38297</v>
      </c>
      <c r="FX85" s="71">
        <v>75.33535</v>
      </c>
      <c r="FY85" s="71">
        <v>74.37113</v>
      </c>
      <c r="FZ85" s="71">
        <v>73.81069</v>
      </c>
      <c r="GA85" s="71">
        <v>73.94007</v>
      </c>
      <c r="GB85" s="71">
        <v>76.6642</v>
      </c>
      <c r="GC85" s="71">
        <v>81.36266</v>
      </c>
      <c r="GD85" s="71">
        <v>85.50659</v>
      </c>
      <c r="GE85" s="71">
        <v>88.67849</v>
      </c>
      <c r="GF85" s="71">
        <v>91.57107</v>
      </c>
      <c r="GG85" s="71">
        <v>94.02968</v>
      </c>
      <c r="GH85" s="71">
        <v>95.84364</v>
      </c>
      <c r="GI85" s="71">
        <v>96.77555</v>
      </c>
      <c r="GJ85" s="71">
        <v>96.5755</v>
      </c>
      <c r="GK85" s="71">
        <v>95.33441</v>
      </c>
      <c r="GL85" s="71">
        <v>93.04649</v>
      </c>
      <c r="GM85" s="71">
        <v>89.52951</v>
      </c>
      <c r="GN85" s="71">
        <v>84.95304</v>
      </c>
      <c r="GO85" s="71">
        <v>81.0205</v>
      </c>
      <c r="GP85" s="71">
        <v>78.49134</v>
      </c>
      <c r="GQ85" s="71">
        <v>76.559</v>
      </c>
      <c r="GR85" s="71">
        <v>75.42162</v>
      </c>
    </row>
    <row r="86" spans="1:200" ht="12.75">
      <c r="A86" s="69" t="s">
        <v>245</v>
      </c>
      <c r="B86" s="69" t="s">
        <v>30</v>
      </c>
      <c r="C86" s="69">
        <v>2010</v>
      </c>
      <c r="D86" s="69" t="s">
        <v>6</v>
      </c>
      <c r="E86" s="69" t="s">
        <v>229</v>
      </c>
      <c r="F86" s="71">
        <v>270</v>
      </c>
      <c r="G86" s="71">
        <v>270</v>
      </c>
      <c r="H86" s="71">
        <v>270</v>
      </c>
      <c r="I86" s="71">
        <v>29656.01</v>
      </c>
      <c r="J86" s="71">
        <v>28637.02</v>
      </c>
      <c r="K86" s="71">
        <v>27581.77</v>
      </c>
      <c r="L86" s="71">
        <v>26672.38</v>
      </c>
      <c r="M86" s="71">
        <v>26637.94</v>
      </c>
      <c r="N86" s="71">
        <v>27789.31</v>
      </c>
      <c r="O86" s="71">
        <v>30291.24</v>
      </c>
      <c r="P86" s="71">
        <v>32080.98</v>
      </c>
      <c r="Q86" s="71">
        <v>32977.13</v>
      </c>
      <c r="R86" s="71">
        <v>33821.83</v>
      </c>
      <c r="S86" s="71">
        <v>34497.39</v>
      </c>
      <c r="T86" s="71">
        <v>33362.01</v>
      </c>
      <c r="U86" s="71">
        <v>30631.41</v>
      </c>
      <c r="V86" s="71">
        <v>29685.71</v>
      </c>
      <c r="W86" s="71">
        <v>28587.43</v>
      </c>
      <c r="X86" s="71">
        <v>27691.79</v>
      </c>
      <c r="Y86" s="71">
        <v>26740.98</v>
      </c>
      <c r="Z86" s="71">
        <v>26728.91</v>
      </c>
      <c r="AA86" s="71">
        <v>29873.24</v>
      </c>
      <c r="AB86" s="71">
        <v>31553.12</v>
      </c>
      <c r="AC86" s="71">
        <v>31976.01</v>
      </c>
      <c r="AD86" s="71">
        <v>31663.75</v>
      </c>
      <c r="AE86" s="71">
        <v>31707.92</v>
      </c>
      <c r="AF86" s="71">
        <v>31103.43</v>
      </c>
      <c r="AG86" s="71">
        <v>28994.92</v>
      </c>
      <c r="AH86" s="71">
        <v>27998.63</v>
      </c>
      <c r="AI86" s="71">
        <v>26966.92</v>
      </c>
      <c r="AJ86" s="71">
        <v>26077.8</v>
      </c>
      <c r="AK86" s="71">
        <v>26044.12</v>
      </c>
      <c r="AL86" s="71">
        <v>27169.82</v>
      </c>
      <c r="AM86" s="71">
        <v>29615.99</v>
      </c>
      <c r="AN86" s="71">
        <v>31365.83</v>
      </c>
      <c r="AO86" s="71">
        <v>32241.99</v>
      </c>
      <c r="AP86" s="71">
        <v>33067.87</v>
      </c>
      <c r="AQ86" s="71">
        <v>32166.67</v>
      </c>
      <c r="AR86" s="71">
        <v>27382.78</v>
      </c>
      <c r="AS86" s="71">
        <v>25141.57</v>
      </c>
      <c r="AT86" s="71">
        <v>24365.36</v>
      </c>
      <c r="AU86" s="71">
        <v>23463.91</v>
      </c>
      <c r="AV86" s="71">
        <v>22728.79</v>
      </c>
      <c r="AW86" s="71">
        <v>21948.39</v>
      </c>
      <c r="AX86" s="71">
        <v>21938.49</v>
      </c>
      <c r="AY86" s="71">
        <v>24519.28</v>
      </c>
      <c r="AZ86" s="71">
        <v>29421.32</v>
      </c>
      <c r="BA86" s="71">
        <v>31263.19</v>
      </c>
      <c r="BB86" s="71">
        <v>30957.9</v>
      </c>
      <c r="BC86" s="71">
        <v>31001.08</v>
      </c>
      <c r="BD86" s="71">
        <v>30410.07</v>
      </c>
      <c r="BE86" s="71">
        <v>506.7443</v>
      </c>
      <c r="BF86" s="71">
        <v>489.3322</v>
      </c>
      <c r="BG86" s="71">
        <v>471.3009</v>
      </c>
      <c r="BH86" s="71">
        <v>455.7618</v>
      </c>
      <c r="BI86" s="71">
        <v>455.1732</v>
      </c>
      <c r="BJ86" s="71">
        <v>474.8471</v>
      </c>
      <c r="BK86" s="71">
        <v>517.5987</v>
      </c>
      <c r="BL86" s="71">
        <v>548.1807</v>
      </c>
      <c r="BM86" s="71">
        <v>563.4935</v>
      </c>
      <c r="BN86" s="71">
        <v>577.9273</v>
      </c>
      <c r="BO86" s="71">
        <v>1833.323</v>
      </c>
      <c r="BP86" s="71">
        <v>5629.87</v>
      </c>
      <c r="BQ86" s="71">
        <v>5169.078</v>
      </c>
      <c r="BR86" s="71">
        <v>5009.492</v>
      </c>
      <c r="BS86" s="71">
        <v>4824.155</v>
      </c>
      <c r="BT86" s="71">
        <v>4673.015</v>
      </c>
      <c r="BU86" s="71">
        <v>4512.565</v>
      </c>
      <c r="BV86" s="71">
        <v>4510.529</v>
      </c>
      <c r="BW86" s="71">
        <v>5041.136</v>
      </c>
      <c r="BX86" s="71">
        <v>1676.853</v>
      </c>
      <c r="BY86" s="71">
        <v>546.387</v>
      </c>
      <c r="BZ86" s="71">
        <v>541.0513</v>
      </c>
      <c r="CA86" s="71">
        <v>541.806</v>
      </c>
      <c r="CB86" s="71">
        <v>531.4769</v>
      </c>
      <c r="CC86" s="71">
        <v>598.1172</v>
      </c>
      <c r="CD86" s="71">
        <v>577.5655</v>
      </c>
      <c r="CE86" s="71">
        <v>556.2829</v>
      </c>
      <c r="CF86" s="71">
        <v>537.9419</v>
      </c>
      <c r="CG86" s="71">
        <v>537.2472</v>
      </c>
      <c r="CH86" s="71">
        <v>560.4685</v>
      </c>
      <c r="CI86" s="71">
        <v>610.9288</v>
      </c>
      <c r="CJ86" s="71">
        <v>647.0251</v>
      </c>
      <c r="CK86" s="71">
        <v>665.099</v>
      </c>
      <c r="CL86" s="71">
        <v>682.1354</v>
      </c>
      <c r="CM86" s="71">
        <v>2128.853</v>
      </c>
      <c r="CN86" s="71">
        <v>5837.228</v>
      </c>
      <c r="CO86" s="71">
        <v>5359.465</v>
      </c>
      <c r="CP86" s="71">
        <v>5194</v>
      </c>
      <c r="CQ86" s="71">
        <v>5001.837</v>
      </c>
      <c r="CR86" s="71">
        <v>4845.131</v>
      </c>
      <c r="CS86" s="71">
        <v>4678.771</v>
      </c>
      <c r="CT86" s="71">
        <v>4676.66</v>
      </c>
      <c r="CU86" s="71">
        <v>5226.811</v>
      </c>
      <c r="CV86" s="71">
        <v>1947.161</v>
      </c>
      <c r="CW86" s="71">
        <v>644.908</v>
      </c>
      <c r="CX86" s="71">
        <v>638.6102</v>
      </c>
      <c r="CY86" s="71">
        <v>639.5011</v>
      </c>
      <c r="CZ86" s="71">
        <v>627.3094</v>
      </c>
      <c r="DA86" s="71">
        <v>661.0972</v>
      </c>
      <c r="DB86" s="71">
        <v>638.3814</v>
      </c>
      <c r="DC86" s="71">
        <v>614.8578</v>
      </c>
      <c r="DD86" s="71">
        <v>594.5856</v>
      </c>
      <c r="DE86" s="71">
        <v>593.8177</v>
      </c>
      <c r="DF86" s="71">
        <v>619.4841</v>
      </c>
      <c r="DG86" s="71">
        <v>675.2578</v>
      </c>
      <c r="DH86" s="71">
        <v>715.1549</v>
      </c>
      <c r="DI86" s="71">
        <v>735.132</v>
      </c>
      <c r="DJ86" s="71">
        <v>753.9623</v>
      </c>
      <c r="DK86" s="71">
        <v>2330.712</v>
      </c>
      <c r="DL86" s="71">
        <v>5979.225</v>
      </c>
      <c r="DM86" s="71">
        <v>5489.84</v>
      </c>
      <c r="DN86" s="71">
        <v>5320.351</v>
      </c>
      <c r="DO86" s="71">
        <v>5123.513</v>
      </c>
      <c r="DP86" s="71">
        <v>4962.994</v>
      </c>
      <c r="DQ86" s="71">
        <v>4792.587</v>
      </c>
      <c r="DR86" s="71">
        <v>4790.425</v>
      </c>
      <c r="DS86" s="71">
        <v>5353.959</v>
      </c>
      <c r="DT86" s="71">
        <v>2131.792</v>
      </c>
      <c r="DU86" s="71">
        <v>712.8148</v>
      </c>
      <c r="DV86" s="71">
        <v>705.854</v>
      </c>
      <c r="DW86" s="71">
        <v>706.8386</v>
      </c>
      <c r="DX86" s="71">
        <v>693.3632</v>
      </c>
      <c r="DY86" s="71">
        <v>723.8294</v>
      </c>
      <c r="DZ86" s="71">
        <v>698.9581</v>
      </c>
      <c r="EA86" s="71">
        <v>673.2024</v>
      </c>
      <c r="EB86" s="71">
        <v>651.0064</v>
      </c>
      <c r="EC86" s="71">
        <v>650.1657</v>
      </c>
      <c r="ED86" s="71">
        <v>678.2677</v>
      </c>
      <c r="EE86" s="71">
        <v>739.3337</v>
      </c>
      <c r="EF86" s="71">
        <v>783.0168</v>
      </c>
      <c r="EG86" s="71">
        <v>804.8894</v>
      </c>
      <c r="EH86" s="71">
        <v>825.5065</v>
      </c>
      <c r="EI86" s="71">
        <v>2530.305</v>
      </c>
      <c r="EJ86" s="71">
        <v>6119.919</v>
      </c>
      <c r="EK86" s="71">
        <v>5619.018</v>
      </c>
      <c r="EL86" s="71">
        <v>5445.541</v>
      </c>
      <c r="EM86" s="71">
        <v>5244.072</v>
      </c>
      <c r="EN86" s="71">
        <v>5079.776</v>
      </c>
      <c r="EO86" s="71">
        <v>4905.359</v>
      </c>
      <c r="EP86" s="71">
        <v>4903.146</v>
      </c>
      <c r="EQ86" s="71">
        <v>5479.94</v>
      </c>
      <c r="ER86" s="71">
        <v>2314.349</v>
      </c>
      <c r="ES86" s="71">
        <v>780.4547</v>
      </c>
      <c r="ET86" s="71">
        <v>772.8333</v>
      </c>
      <c r="EU86" s="71">
        <v>773.9113</v>
      </c>
      <c r="EV86" s="71">
        <v>759.1572</v>
      </c>
      <c r="EW86" s="71">
        <v>813.9707</v>
      </c>
      <c r="EX86" s="71">
        <v>786.0022</v>
      </c>
      <c r="EY86" s="71">
        <v>757.0389</v>
      </c>
      <c r="EZ86" s="71">
        <v>732.0789</v>
      </c>
      <c r="FA86" s="71">
        <v>731.1334</v>
      </c>
      <c r="FB86" s="71">
        <v>762.7351</v>
      </c>
      <c r="FC86" s="71">
        <v>831.4059</v>
      </c>
      <c r="FD86" s="71">
        <v>880.5289</v>
      </c>
      <c r="FE86" s="71">
        <v>905.1255</v>
      </c>
      <c r="FF86" s="71">
        <v>928.3101</v>
      </c>
      <c r="FG86" s="71">
        <v>2814.562</v>
      </c>
      <c r="FH86" s="71">
        <v>6320.795</v>
      </c>
      <c r="FI86" s="71">
        <v>5803.453</v>
      </c>
      <c r="FJ86" s="71">
        <v>5624.281</v>
      </c>
      <c r="FK86" s="71">
        <v>5416.199</v>
      </c>
      <c r="FL86" s="71">
        <v>5246.511</v>
      </c>
      <c r="FM86" s="71">
        <v>5066.369</v>
      </c>
      <c r="FN86" s="71">
        <v>5064.083</v>
      </c>
      <c r="FO86" s="71">
        <v>5659.81</v>
      </c>
      <c r="FP86" s="71">
        <v>2574.346</v>
      </c>
      <c r="FQ86" s="71">
        <v>877.6478</v>
      </c>
      <c r="FR86" s="71">
        <v>869.0773</v>
      </c>
      <c r="FS86" s="71">
        <v>870.2896</v>
      </c>
      <c r="FT86" s="71">
        <v>853.6981</v>
      </c>
      <c r="FU86" s="71">
        <v>66.21284</v>
      </c>
      <c r="FV86" s="71">
        <v>63.97776</v>
      </c>
      <c r="FW86" s="71">
        <v>62.18139</v>
      </c>
      <c r="FX86" s="71">
        <v>60.57567</v>
      </c>
      <c r="FY86" s="71">
        <v>59.31578</v>
      </c>
      <c r="FZ86" s="71">
        <v>58.21524</v>
      </c>
      <c r="GA86" s="71">
        <v>59.22679</v>
      </c>
      <c r="GB86" s="71">
        <v>63.65</v>
      </c>
      <c r="GC86" s="71">
        <v>68.6746</v>
      </c>
      <c r="GD86" s="71">
        <v>74.62925</v>
      </c>
      <c r="GE86" s="71">
        <v>80.41434</v>
      </c>
      <c r="GF86" s="71">
        <v>85.5139</v>
      </c>
      <c r="GG86" s="71">
        <v>88.7738</v>
      </c>
      <c r="GH86" s="71">
        <v>89.75508</v>
      </c>
      <c r="GI86" s="71">
        <v>89.73102</v>
      </c>
      <c r="GJ86" s="71">
        <v>89.84973</v>
      </c>
      <c r="GK86" s="71">
        <v>89.40214</v>
      </c>
      <c r="GL86" s="71">
        <v>88.95615</v>
      </c>
      <c r="GM86" s="71">
        <v>86.64995</v>
      </c>
      <c r="GN86" s="71">
        <v>82.32257</v>
      </c>
      <c r="GO86" s="71">
        <v>77.49604</v>
      </c>
      <c r="GP86" s="71">
        <v>73.83594</v>
      </c>
      <c r="GQ86" s="71">
        <v>72.15882</v>
      </c>
      <c r="GR86" s="71">
        <v>70.86112</v>
      </c>
    </row>
    <row r="87" spans="1:200" ht="12.75">
      <c r="A87" s="69" t="s">
        <v>245</v>
      </c>
      <c r="B87" s="69" t="s">
        <v>31</v>
      </c>
      <c r="C87" s="69">
        <v>2010</v>
      </c>
      <c r="D87" s="69" t="s">
        <v>6</v>
      </c>
      <c r="E87" s="69" t="s">
        <v>229</v>
      </c>
      <c r="F87" s="71">
        <v>368</v>
      </c>
      <c r="G87" s="71">
        <v>368</v>
      </c>
      <c r="H87" s="71">
        <v>368</v>
      </c>
      <c r="I87" s="71">
        <v>40643.18</v>
      </c>
      <c r="J87" s="71">
        <v>38666.21</v>
      </c>
      <c r="K87" s="71">
        <v>37347.31</v>
      </c>
      <c r="L87" s="71">
        <v>36083.86</v>
      </c>
      <c r="M87" s="71">
        <v>36247.3</v>
      </c>
      <c r="N87" s="71">
        <v>37781.45</v>
      </c>
      <c r="O87" s="71">
        <v>41172.09</v>
      </c>
      <c r="P87" s="71">
        <v>43236.35</v>
      </c>
      <c r="Q87" s="71">
        <v>44759.98</v>
      </c>
      <c r="R87" s="71">
        <v>45769.76</v>
      </c>
      <c r="S87" s="71">
        <v>46955.61</v>
      </c>
      <c r="T87" s="71">
        <v>44952.08</v>
      </c>
      <c r="U87" s="71">
        <v>40408.65</v>
      </c>
      <c r="V87" s="71">
        <v>39302.43</v>
      </c>
      <c r="W87" s="71">
        <v>37853.96</v>
      </c>
      <c r="X87" s="71">
        <v>36458.35</v>
      </c>
      <c r="Y87" s="71">
        <v>35317.44</v>
      </c>
      <c r="Z87" s="71">
        <v>35432.06</v>
      </c>
      <c r="AA87" s="71">
        <v>40417.16</v>
      </c>
      <c r="AB87" s="71">
        <v>43162.9</v>
      </c>
      <c r="AC87" s="71">
        <v>43888.57</v>
      </c>
      <c r="AD87" s="71">
        <v>43548.95</v>
      </c>
      <c r="AE87" s="71">
        <v>43573.48</v>
      </c>
      <c r="AF87" s="71">
        <v>42378.94</v>
      </c>
      <c r="AG87" s="71">
        <v>39737.16</v>
      </c>
      <c r="AH87" s="71">
        <v>37804.26</v>
      </c>
      <c r="AI87" s="71">
        <v>36514.76</v>
      </c>
      <c r="AJ87" s="71">
        <v>35279.47</v>
      </c>
      <c r="AK87" s="71">
        <v>35439.26</v>
      </c>
      <c r="AL87" s="71">
        <v>36939.21</v>
      </c>
      <c r="AM87" s="71">
        <v>40254.28</v>
      </c>
      <c r="AN87" s="71">
        <v>42272.52</v>
      </c>
      <c r="AO87" s="71">
        <v>43762.18</v>
      </c>
      <c r="AP87" s="71">
        <v>44749.45</v>
      </c>
      <c r="AQ87" s="71">
        <v>43783.2</v>
      </c>
      <c r="AR87" s="71">
        <v>36895.65</v>
      </c>
      <c r="AS87" s="71">
        <v>33166.51</v>
      </c>
      <c r="AT87" s="71">
        <v>32258.54</v>
      </c>
      <c r="AU87" s="71">
        <v>31069.68</v>
      </c>
      <c r="AV87" s="71">
        <v>29924.19</v>
      </c>
      <c r="AW87" s="71">
        <v>28987.75</v>
      </c>
      <c r="AX87" s="71">
        <v>29081.83</v>
      </c>
      <c r="AY87" s="71">
        <v>33173.49</v>
      </c>
      <c r="AZ87" s="71">
        <v>40246.73</v>
      </c>
      <c r="BA87" s="71">
        <v>42910.2</v>
      </c>
      <c r="BB87" s="71">
        <v>42578.14</v>
      </c>
      <c r="BC87" s="71">
        <v>42602.13</v>
      </c>
      <c r="BD87" s="71">
        <v>41434.22</v>
      </c>
      <c r="BE87" s="71">
        <v>694.4865</v>
      </c>
      <c r="BF87" s="71">
        <v>660.7052</v>
      </c>
      <c r="BG87" s="71">
        <v>638.1686</v>
      </c>
      <c r="BH87" s="71">
        <v>616.5794</v>
      </c>
      <c r="BI87" s="71">
        <v>619.3721</v>
      </c>
      <c r="BJ87" s="71">
        <v>645.5868</v>
      </c>
      <c r="BK87" s="71">
        <v>703.5242</v>
      </c>
      <c r="BL87" s="71">
        <v>738.7969</v>
      </c>
      <c r="BM87" s="71">
        <v>764.8318</v>
      </c>
      <c r="BN87" s="71">
        <v>782.0864</v>
      </c>
      <c r="BO87" s="71">
        <v>2495.4</v>
      </c>
      <c r="BP87" s="71">
        <v>7585.705</v>
      </c>
      <c r="BQ87" s="71">
        <v>6818.998</v>
      </c>
      <c r="BR87" s="71">
        <v>6632.321</v>
      </c>
      <c r="BS87" s="71">
        <v>6387.892</v>
      </c>
      <c r="BT87" s="71">
        <v>6152.381</v>
      </c>
      <c r="BU87" s="71">
        <v>5959.851</v>
      </c>
      <c r="BV87" s="71">
        <v>5979.193</v>
      </c>
      <c r="BW87" s="71">
        <v>6820.433</v>
      </c>
      <c r="BX87" s="71">
        <v>2293.841</v>
      </c>
      <c r="BY87" s="71">
        <v>749.9417</v>
      </c>
      <c r="BZ87" s="71">
        <v>744.1384</v>
      </c>
      <c r="CA87" s="71">
        <v>744.5576</v>
      </c>
      <c r="CB87" s="71">
        <v>724.1461</v>
      </c>
      <c r="CC87" s="71">
        <v>819.7119</v>
      </c>
      <c r="CD87" s="71">
        <v>779.8394</v>
      </c>
      <c r="CE87" s="71">
        <v>753.2391</v>
      </c>
      <c r="CF87" s="71">
        <v>727.7571</v>
      </c>
      <c r="CG87" s="71">
        <v>731.0535</v>
      </c>
      <c r="CH87" s="71">
        <v>761.9949</v>
      </c>
      <c r="CI87" s="71">
        <v>830.3792</v>
      </c>
      <c r="CJ87" s="71">
        <v>872.0121</v>
      </c>
      <c r="CK87" s="71">
        <v>902.7414</v>
      </c>
      <c r="CL87" s="71">
        <v>923.1072</v>
      </c>
      <c r="CM87" s="71">
        <v>2897.657</v>
      </c>
      <c r="CN87" s="71">
        <v>7865.101</v>
      </c>
      <c r="CO87" s="71">
        <v>7070.153</v>
      </c>
      <c r="CP87" s="71">
        <v>6876.602</v>
      </c>
      <c r="CQ87" s="71">
        <v>6623.169</v>
      </c>
      <c r="CR87" s="71">
        <v>6378.984</v>
      </c>
      <c r="CS87" s="71">
        <v>6179.363</v>
      </c>
      <c r="CT87" s="71">
        <v>6199.417</v>
      </c>
      <c r="CU87" s="71">
        <v>7071.642</v>
      </c>
      <c r="CV87" s="71">
        <v>2663.607</v>
      </c>
      <c r="CW87" s="71">
        <v>885.1663</v>
      </c>
      <c r="CX87" s="71">
        <v>878.3167</v>
      </c>
      <c r="CY87" s="71">
        <v>878.8115</v>
      </c>
      <c r="CZ87" s="71">
        <v>854.7195</v>
      </c>
      <c r="DA87" s="71">
        <v>906.0251</v>
      </c>
      <c r="DB87" s="71">
        <v>861.9541</v>
      </c>
      <c r="DC87" s="71">
        <v>832.5529</v>
      </c>
      <c r="DD87" s="71">
        <v>804.3878</v>
      </c>
      <c r="DE87" s="71">
        <v>808.0312</v>
      </c>
      <c r="DF87" s="71">
        <v>842.2307</v>
      </c>
      <c r="DG87" s="71">
        <v>917.8157</v>
      </c>
      <c r="DH87" s="71">
        <v>963.8323</v>
      </c>
      <c r="DI87" s="71">
        <v>997.7974</v>
      </c>
      <c r="DJ87" s="71">
        <v>1020.308</v>
      </c>
      <c r="DK87" s="71">
        <v>3172.415</v>
      </c>
      <c r="DL87" s="71">
        <v>8056.428</v>
      </c>
      <c r="DM87" s="71">
        <v>7242.143</v>
      </c>
      <c r="DN87" s="71">
        <v>7043.883</v>
      </c>
      <c r="DO87" s="71">
        <v>6784.286</v>
      </c>
      <c r="DP87" s="71">
        <v>6534.16</v>
      </c>
      <c r="DQ87" s="71">
        <v>6329.683</v>
      </c>
      <c r="DR87" s="71">
        <v>6350.225</v>
      </c>
      <c r="DS87" s="71">
        <v>7243.667</v>
      </c>
      <c r="DT87" s="71">
        <v>2916.172</v>
      </c>
      <c r="DU87" s="71">
        <v>978.3717</v>
      </c>
      <c r="DV87" s="71">
        <v>970.8008</v>
      </c>
      <c r="DW87" s="71">
        <v>971.3477</v>
      </c>
      <c r="DX87" s="71">
        <v>944.7189</v>
      </c>
      <c r="DY87" s="71">
        <v>991.9988</v>
      </c>
      <c r="DZ87" s="71">
        <v>943.7458</v>
      </c>
      <c r="EA87" s="71">
        <v>911.5547</v>
      </c>
      <c r="EB87" s="71">
        <v>880.717</v>
      </c>
      <c r="EC87" s="71">
        <v>884.7062</v>
      </c>
      <c r="ED87" s="71">
        <v>922.1509</v>
      </c>
      <c r="EE87" s="71">
        <v>1004.908</v>
      </c>
      <c r="EF87" s="71">
        <v>1055.292</v>
      </c>
      <c r="EG87" s="71">
        <v>1092.479</v>
      </c>
      <c r="EH87" s="71">
        <v>1117.126</v>
      </c>
      <c r="EI87" s="71">
        <v>3444.087</v>
      </c>
      <c r="EJ87" s="71">
        <v>8245.999</v>
      </c>
      <c r="EK87" s="71">
        <v>7412.554</v>
      </c>
      <c r="EL87" s="71">
        <v>7209.628</v>
      </c>
      <c r="EM87" s="71">
        <v>6943.923</v>
      </c>
      <c r="EN87" s="71">
        <v>6687.912</v>
      </c>
      <c r="EO87" s="71">
        <v>6478.623</v>
      </c>
      <c r="EP87" s="71">
        <v>6499.649</v>
      </c>
      <c r="EQ87" s="71">
        <v>7414.114</v>
      </c>
      <c r="ER87" s="71">
        <v>3165.9</v>
      </c>
      <c r="ES87" s="71">
        <v>1071.211</v>
      </c>
      <c r="ET87" s="71">
        <v>1062.921</v>
      </c>
      <c r="EU87" s="71">
        <v>1063.52</v>
      </c>
      <c r="EV87" s="71">
        <v>1034.364</v>
      </c>
      <c r="EW87" s="71">
        <v>1115.536</v>
      </c>
      <c r="EX87" s="71">
        <v>1061.274</v>
      </c>
      <c r="EY87" s="71">
        <v>1025.074</v>
      </c>
      <c r="EZ87" s="71">
        <v>990.3962</v>
      </c>
      <c r="FA87" s="71">
        <v>994.882</v>
      </c>
      <c r="FB87" s="71">
        <v>1036.99</v>
      </c>
      <c r="FC87" s="71">
        <v>1130.053</v>
      </c>
      <c r="FD87" s="71">
        <v>1186.711</v>
      </c>
      <c r="FE87" s="71">
        <v>1228.53</v>
      </c>
      <c r="FF87" s="71">
        <v>1256.246</v>
      </c>
      <c r="FG87" s="71">
        <v>3831</v>
      </c>
      <c r="FH87" s="71">
        <v>8516.66</v>
      </c>
      <c r="FI87" s="71">
        <v>7655.858</v>
      </c>
      <c r="FJ87" s="71">
        <v>7446.272</v>
      </c>
      <c r="FK87" s="71">
        <v>7171.845</v>
      </c>
      <c r="FL87" s="71">
        <v>6907.431</v>
      </c>
      <c r="FM87" s="71">
        <v>6691.272</v>
      </c>
      <c r="FN87" s="71">
        <v>6712.989</v>
      </c>
      <c r="FO87" s="71">
        <v>7657.47</v>
      </c>
      <c r="FP87" s="71">
        <v>3521.561</v>
      </c>
      <c r="FQ87" s="71">
        <v>1204.613</v>
      </c>
      <c r="FR87" s="71">
        <v>1195.291</v>
      </c>
      <c r="FS87" s="71">
        <v>1195.964</v>
      </c>
      <c r="FT87" s="71">
        <v>1163.178</v>
      </c>
      <c r="FU87" s="71">
        <v>72.59572</v>
      </c>
      <c r="FV87" s="71">
        <v>69.26941</v>
      </c>
      <c r="FW87" s="71">
        <v>68.17995</v>
      </c>
      <c r="FX87" s="71">
        <v>66.4139</v>
      </c>
      <c r="FY87" s="71">
        <v>65.34337</v>
      </c>
      <c r="FZ87" s="71">
        <v>64.28845</v>
      </c>
      <c r="GA87" s="71">
        <v>65.21845</v>
      </c>
      <c r="GB87" s="71">
        <v>69.14139</v>
      </c>
      <c r="GC87" s="71">
        <v>75.24545</v>
      </c>
      <c r="GD87" s="71">
        <v>81.1262</v>
      </c>
      <c r="GE87" s="71">
        <v>87.4016</v>
      </c>
      <c r="GF87" s="71">
        <v>91.17487</v>
      </c>
      <c r="GG87" s="71">
        <v>94.82032</v>
      </c>
      <c r="GH87" s="71">
        <v>95.79626</v>
      </c>
      <c r="GI87" s="71">
        <v>96.31765</v>
      </c>
      <c r="GJ87" s="71">
        <v>95.8508</v>
      </c>
      <c r="GK87" s="71">
        <v>95.37166</v>
      </c>
      <c r="GL87" s="71">
        <v>94.18396</v>
      </c>
      <c r="GM87" s="71">
        <v>91.92727</v>
      </c>
      <c r="GN87" s="71">
        <v>87.4708</v>
      </c>
      <c r="GO87" s="71">
        <v>82.82492</v>
      </c>
      <c r="GP87" s="71">
        <v>79.42652</v>
      </c>
      <c r="GQ87" s="71">
        <v>77.08427</v>
      </c>
      <c r="GR87" s="71">
        <v>74.17657</v>
      </c>
    </row>
    <row r="88" spans="1:200" ht="12.75">
      <c r="A88" s="69" t="s">
        <v>245</v>
      </c>
      <c r="B88" s="69" t="s">
        <v>32</v>
      </c>
      <c r="C88" s="69">
        <v>2010</v>
      </c>
      <c r="D88" s="69" t="s">
        <v>6</v>
      </c>
      <c r="E88" s="69" t="s">
        <v>229</v>
      </c>
      <c r="F88" s="71">
        <v>380</v>
      </c>
      <c r="G88" s="71">
        <v>380</v>
      </c>
      <c r="H88" s="71">
        <v>380</v>
      </c>
      <c r="I88" s="71">
        <v>47160.7</v>
      </c>
      <c r="J88" s="71">
        <v>45368.31</v>
      </c>
      <c r="K88" s="71">
        <v>43195.89</v>
      </c>
      <c r="L88" s="71">
        <v>41822.53</v>
      </c>
      <c r="M88" s="71">
        <v>42286.59</v>
      </c>
      <c r="N88" s="71">
        <v>43769.39</v>
      </c>
      <c r="O88" s="71">
        <v>47333.75</v>
      </c>
      <c r="P88" s="71">
        <v>49612.57</v>
      </c>
      <c r="Q88" s="71">
        <v>51000.8</v>
      </c>
      <c r="R88" s="71">
        <v>51975.77</v>
      </c>
      <c r="S88" s="71">
        <v>52737.14</v>
      </c>
      <c r="T88" s="71">
        <v>50509.09</v>
      </c>
      <c r="U88" s="71">
        <v>45080.52</v>
      </c>
      <c r="V88" s="71">
        <v>43918.57</v>
      </c>
      <c r="W88" s="71">
        <v>42571.99</v>
      </c>
      <c r="X88" s="71">
        <v>41088.81</v>
      </c>
      <c r="Y88" s="71">
        <v>39855.57</v>
      </c>
      <c r="Z88" s="71">
        <v>40159.18</v>
      </c>
      <c r="AA88" s="71">
        <v>46765.14</v>
      </c>
      <c r="AB88" s="71">
        <v>50483.86</v>
      </c>
      <c r="AC88" s="71">
        <v>51300.96</v>
      </c>
      <c r="AD88" s="71">
        <v>50575.9</v>
      </c>
      <c r="AE88" s="71">
        <v>49905.73</v>
      </c>
      <c r="AF88" s="71">
        <v>48731.66</v>
      </c>
      <c r="AG88" s="71">
        <v>46109.39</v>
      </c>
      <c r="AH88" s="71">
        <v>44356.95</v>
      </c>
      <c r="AI88" s="71">
        <v>42232.96</v>
      </c>
      <c r="AJ88" s="71">
        <v>40890.21</v>
      </c>
      <c r="AK88" s="71">
        <v>41343.93</v>
      </c>
      <c r="AL88" s="71">
        <v>42793.67</v>
      </c>
      <c r="AM88" s="71">
        <v>46278.58</v>
      </c>
      <c r="AN88" s="71">
        <v>48506.6</v>
      </c>
      <c r="AO88" s="71">
        <v>49863.88</v>
      </c>
      <c r="AP88" s="71">
        <v>50817.11</v>
      </c>
      <c r="AQ88" s="71">
        <v>49174.11</v>
      </c>
      <c r="AR88" s="71">
        <v>41456.72</v>
      </c>
      <c r="AS88" s="71">
        <v>37001.07</v>
      </c>
      <c r="AT88" s="71">
        <v>36047.38</v>
      </c>
      <c r="AU88" s="71">
        <v>34942.13</v>
      </c>
      <c r="AV88" s="71">
        <v>33724.77</v>
      </c>
      <c r="AW88" s="71">
        <v>32712.55</v>
      </c>
      <c r="AX88" s="71">
        <v>32961.75</v>
      </c>
      <c r="AY88" s="71">
        <v>38383.77</v>
      </c>
      <c r="AZ88" s="71">
        <v>47073.07</v>
      </c>
      <c r="BA88" s="71">
        <v>50157.34</v>
      </c>
      <c r="BB88" s="71">
        <v>49448.46</v>
      </c>
      <c r="BC88" s="71">
        <v>48793.21</v>
      </c>
      <c r="BD88" s="71">
        <v>47645.33</v>
      </c>
      <c r="BE88" s="71">
        <v>805.854</v>
      </c>
      <c r="BF88" s="71">
        <v>775.2266</v>
      </c>
      <c r="BG88" s="71">
        <v>738.1057</v>
      </c>
      <c r="BH88" s="71">
        <v>714.6384</v>
      </c>
      <c r="BI88" s="71">
        <v>722.5679</v>
      </c>
      <c r="BJ88" s="71">
        <v>747.9052</v>
      </c>
      <c r="BK88" s="71">
        <v>808.811</v>
      </c>
      <c r="BL88" s="71">
        <v>847.7501</v>
      </c>
      <c r="BM88" s="71">
        <v>871.4713</v>
      </c>
      <c r="BN88" s="71">
        <v>888.1309</v>
      </c>
      <c r="BO88" s="71">
        <v>2802.653</v>
      </c>
      <c r="BP88" s="71">
        <v>8523.457</v>
      </c>
      <c r="BQ88" s="71">
        <v>7607.378</v>
      </c>
      <c r="BR88" s="71">
        <v>7411.3</v>
      </c>
      <c r="BS88" s="71">
        <v>7184.063</v>
      </c>
      <c r="BT88" s="71">
        <v>6933.774</v>
      </c>
      <c r="BU88" s="71">
        <v>6725.665</v>
      </c>
      <c r="BV88" s="71">
        <v>6776.899</v>
      </c>
      <c r="BW88" s="71">
        <v>7891.66</v>
      </c>
      <c r="BX88" s="71">
        <v>2682.905</v>
      </c>
      <c r="BY88" s="71">
        <v>876.6002</v>
      </c>
      <c r="BZ88" s="71">
        <v>864.2108</v>
      </c>
      <c r="CA88" s="71">
        <v>852.7593</v>
      </c>
      <c r="CB88" s="71">
        <v>832.6977</v>
      </c>
      <c r="CC88" s="71">
        <v>951.1605</v>
      </c>
      <c r="CD88" s="71">
        <v>915.0106</v>
      </c>
      <c r="CE88" s="71">
        <v>871.1962</v>
      </c>
      <c r="CF88" s="71">
        <v>843.4976</v>
      </c>
      <c r="CG88" s="71">
        <v>852.8569</v>
      </c>
      <c r="CH88" s="71">
        <v>882.7627</v>
      </c>
      <c r="CI88" s="71">
        <v>954.6507</v>
      </c>
      <c r="CJ88" s="71">
        <v>1000.611</v>
      </c>
      <c r="CK88" s="71">
        <v>1028.609</v>
      </c>
      <c r="CL88" s="71">
        <v>1048.273</v>
      </c>
      <c r="CM88" s="71">
        <v>3254.439</v>
      </c>
      <c r="CN88" s="71">
        <v>8837.391</v>
      </c>
      <c r="CO88" s="71">
        <v>7887.572</v>
      </c>
      <c r="CP88" s="71">
        <v>7684.271</v>
      </c>
      <c r="CQ88" s="71">
        <v>7448.665</v>
      </c>
      <c r="CR88" s="71">
        <v>7189.158</v>
      </c>
      <c r="CS88" s="71">
        <v>6973.384</v>
      </c>
      <c r="CT88" s="71">
        <v>7026.505</v>
      </c>
      <c r="CU88" s="71">
        <v>8182.324</v>
      </c>
      <c r="CV88" s="71">
        <v>3115.387</v>
      </c>
      <c r="CW88" s="71">
        <v>1034.663</v>
      </c>
      <c r="CX88" s="71">
        <v>1020.04</v>
      </c>
      <c r="CY88" s="71">
        <v>1006.523</v>
      </c>
      <c r="CZ88" s="71">
        <v>982.8444</v>
      </c>
      <c r="DA88" s="71">
        <v>1051.315</v>
      </c>
      <c r="DB88" s="71">
        <v>1011.358</v>
      </c>
      <c r="DC88" s="71">
        <v>962.9305</v>
      </c>
      <c r="DD88" s="71">
        <v>932.3152</v>
      </c>
      <c r="DE88" s="71">
        <v>942.6601</v>
      </c>
      <c r="DF88" s="71">
        <v>975.715</v>
      </c>
      <c r="DG88" s="71">
        <v>1055.173</v>
      </c>
      <c r="DH88" s="71">
        <v>1105.972</v>
      </c>
      <c r="DI88" s="71">
        <v>1136.919</v>
      </c>
      <c r="DJ88" s="71">
        <v>1158.653</v>
      </c>
      <c r="DK88" s="71">
        <v>3563.027</v>
      </c>
      <c r="DL88" s="71">
        <v>9052.37</v>
      </c>
      <c r="DM88" s="71">
        <v>8079.447</v>
      </c>
      <c r="DN88" s="71">
        <v>7871.201</v>
      </c>
      <c r="DO88" s="71">
        <v>7629.861</v>
      </c>
      <c r="DP88" s="71">
        <v>7364.042</v>
      </c>
      <c r="DQ88" s="71">
        <v>7143.019</v>
      </c>
      <c r="DR88" s="71">
        <v>7197.433</v>
      </c>
      <c r="DS88" s="71">
        <v>8381.368</v>
      </c>
      <c r="DT88" s="71">
        <v>3410.791</v>
      </c>
      <c r="DU88" s="71">
        <v>1143.61</v>
      </c>
      <c r="DV88" s="71">
        <v>1127.447</v>
      </c>
      <c r="DW88" s="71">
        <v>1112.507</v>
      </c>
      <c r="DX88" s="71">
        <v>1086.335</v>
      </c>
      <c r="DY88" s="71">
        <v>1151.075</v>
      </c>
      <c r="DZ88" s="71">
        <v>1107.327</v>
      </c>
      <c r="EA88" s="71">
        <v>1054.304</v>
      </c>
      <c r="EB88" s="71">
        <v>1020.784</v>
      </c>
      <c r="EC88" s="71">
        <v>1032.11</v>
      </c>
      <c r="ED88" s="71">
        <v>1068.302</v>
      </c>
      <c r="EE88" s="71">
        <v>1155.299</v>
      </c>
      <c r="EF88" s="71">
        <v>1210.919</v>
      </c>
      <c r="EG88" s="71">
        <v>1244.802</v>
      </c>
      <c r="EH88" s="71">
        <v>1268.599</v>
      </c>
      <c r="EI88" s="71">
        <v>3868.149</v>
      </c>
      <c r="EJ88" s="71">
        <v>9265.377</v>
      </c>
      <c r="EK88" s="71">
        <v>8269.56</v>
      </c>
      <c r="EL88" s="71">
        <v>8056.414</v>
      </c>
      <c r="EM88" s="71">
        <v>7809.396</v>
      </c>
      <c r="EN88" s="71">
        <v>7537.321</v>
      </c>
      <c r="EO88" s="71">
        <v>7311.098</v>
      </c>
      <c r="EP88" s="71">
        <v>7366.792</v>
      </c>
      <c r="EQ88" s="71">
        <v>8578.586</v>
      </c>
      <c r="ER88" s="71">
        <v>3702.876</v>
      </c>
      <c r="ES88" s="71">
        <v>1252.128</v>
      </c>
      <c r="ET88" s="71">
        <v>1234.432</v>
      </c>
      <c r="EU88" s="71">
        <v>1218.074</v>
      </c>
      <c r="EV88" s="71">
        <v>1189.419</v>
      </c>
      <c r="EW88" s="71">
        <v>1294.423</v>
      </c>
      <c r="EX88" s="71">
        <v>1245.227</v>
      </c>
      <c r="EY88" s="71">
        <v>1185.601</v>
      </c>
      <c r="EZ88" s="71">
        <v>1147.906</v>
      </c>
      <c r="FA88" s="71">
        <v>1160.643</v>
      </c>
      <c r="FB88" s="71">
        <v>1201.342</v>
      </c>
      <c r="FC88" s="71">
        <v>1299.173</v>
      </c>
      <c r="FD88" s="71">
        <v>1361.72</v>
      </c>
      <c r="FE88" s="71">
        <v>1399.823</v>
      </c>
      <c r="FF88" s="71">
        <v>1426.583</v>
      </c>
      <c r="FG88" s="71">
        <v>4302.702</v>
      </c>
      <c r="FH88" s="71">
        <v>9569.497</v>
      </c>
      <c r="FI88" s="71">
        <v>8540.994</v>
      </c>
      <c r="FJ88" s="71">
        <v>8320.852</v>
      </c>
      <c r="FK88" s="71">
        <v>8065.726</v>
      </c>
      <c r="FL88" s="71">
        <v>7784.721</v>
      </c>
      <c r="FM88" s="71">
        <v>7551.071</v>
      </c>
      <c r="FN88" s="71">
        <v>7608.594</v>
      </c>
      <c r="FO88" s="71">
        <v>8860.163</v>
      </c>
      <c r="FP88" s="71">
        <v>4118.862</v>
      </c>
      <c r="FQ88" s="71">
        <v>1408.061</v>
      </c>
      <c r="FR88" s="71">
        <v>1388.16</v>
      </c>
      <c r="FS88" s="71">
        <v>1369.766</v>
      </c>
      <c r="FT88" s="71">
        <v>1337.542</v>
      </c>
      <c r="FU88" s="71">
        <v>78.01871</v>
      </c>
      <c r="FV88" s="71">
        <v>74.53743</v>
      </c>
      <c r="FW88" s="71">
        <v>71.27663</v>
      </c>
      <c r="FX88" s="71">
        <v>69.9531</v>
      </c>
      <c r="FY88" s="71">
        <v>69.07631</v>
      </c>
      <c r="FZ88" s="71">
        <v>67.64326</v>
      </c>
      <c r="GA88" s="71">
        <v>69.10625</v>
      </c>
      <c r="GB88" s="71">
        <v>73.38316</v>
      </c>
      <c r="GC88" s="71">
        <v>79.10641</v>
      </c>
      <c r="GD88" s="71">
        <v>85.33957</v>
      </c>
      <c r="GE88" s="71">
        <v>90.25188</v>
      </c>
      <c r="GF88" s="71">
        <v>93.3278</v>
      </c>
      <c r="GG88" s="71">
        <v>95.17861</v>
      </c>
      <c r="GH88" s="71">
        <v>96.64759</v>
      </c>
      <c r="GI88" s="71">
        <v>97.9615</v>
      </c>
      <c r="GJ88" s="71">
        <v>98.47807</v>
      </c>
      <c r="GK88" s="71">
        <v>98.7877</v>
      </c>
      <c r="GL88" s="71">
        <v>98.67861</v>
      </c>
      <c r="GM88" s="71">
        <v>97.10695</v>
      </c>
      <c r="GN88" s="71">
        <v>93.05722</v>
      </c>
      <c r="GO88" s="71">
        <v>88.4369</v>
      </c>
      <c r="GP88" s="71">
        <v>84.52193</v>
      </c>
      <c r="GQ88" s="71">
        <v>80.87914</v>
      </c>
      <c r="GR88" s="71">
        <v>79.04011</v>
      </c>
    </row>
    <row r="89" spans="1:200" ht="12.75">
      <c r="A89" s="69" t="s">
        <v>245</v>
      </c>
      <c r="B89" s="69" t="s">
        <v>33</v>
      </c>
      <c r="C89" s="69">
        <v>2010</v>
      </c>
      <c r="D89" s="69" t="s">
        <v>6</v>
      </c>
      <c r="E89" s="69" t="s">
        <v>229</v>
      </c>
      <c r="F89" s="71">
        <v>383</v>
      </c>
      <c r="G89" s="71">
        <v>383</v>
      </c>
      <c r="H89" s="71">
        <v>383</v>
      </c>
      <c r="I89" s="71">
        <v>46683.33</v>
      </c>
      <c r="J89" s="71">
        <v>45114.77</v>
      </c>
      <c r="K89" s="71">
        <v>43527.39</v>
      </c>
      <c r="L89" s="71">
        <v>42500.37</v>
      </c>
      <c r="M89" s="71">
        <v>42126.56</v>
      </c>
      <c r="N89" s="71">
        <v>43884.84</v>
      </c>
      <c r="O89" s="71">
        <v>46740.73</v>
      </c>
      <c r="P89" s="71">
        <v>49078.47</v>
      </c>
      <c r="Q89" s="71">
        <v>50246.32</v>
      </c>
      <c r="R89" s="71">
        <v>51111.97</v>
      </c>
      <c r="S89" s="71">
        <v>52221.43</v>
      </c>
      <c r="T89" s="71">
        <v>50525.64</v>
      </c>
      <c r="U89" s="71">
        <v>45471.71</v>
      </c>
      <c r="V89" s="71">
        <v>44463.61</v>
      </c>
      <c r="W89" s="71">
        <v>43142.98</v>
      </c>
      <c r="X89" s="71">
        <v>41419.43</v>
      </c>
      <c r="Y89" s="71">
        <v>39971.48</v>
      </c>
      <c r="Z89" s="71">
        <v>40058.93</v>
      </c>
      <c r="AA89" s="71">
        <v>46141</v>
      </c>
      <c r="AB89" s="71">
        <v>49482.32</v>
      </c>
      <c r="AC89" s="71">
        <v>50605.55</v>
      </c>
      <c r="AD89" s="71">
        <v>50127.58</v>
      </c>
      <c r="AE89" s="71">
        <v>49573.6</v>
      </c>
      <c r="AF89" s="71">
        <v>48355.02</v>
      </c>
      <c r="AG89" s="71">
        <v>45642.66</v>
      </c>
      <c r="AH89" s="71">
        <v>44109.07</v>
      </c>
      <c r="AI89" s="71">
        <v>42557.07</v>
      </c>
      <c r="AJ89" s="71">
        <v>41552.94</v>
      </c>
      <c r="AK89" s="71">
        <v>41187.46</v>
      </c>
      <c r="AL89" s="71">
        <v>42906.55</v>
      </c>
      <c r="AM89" s="71">
        <v>45698.78</v>
      </c>
      <c r="AN89" s="71">
        <v>47984.4</v>
      </c>
      <c r="AO89" s="71">
        <v>49126.23</v>
      </c>
      <c r="AP89" s="71">
        <v>49972.57</v>
      </c>
      <c r="AQ89" s="71">
        <v>48693.25</v>
      </c>
      <c r="AR89" s="71">
        <v>41470.3</v>
      </c>
      <c r="AS89" s="71">
        <v>37322.15</v>
      </c>
      <c r="AT89" s="71">
        <v>36494.72</v>
      </c>
      <c r="AU89" s="71">
        <v>35410.78</v>
      </c>
      <c r="AV89" s="71">
        <v>33996.13</v>
      </c>
      <c r="AW89" s="71">
        <v>32807.69</v>
      </c>
      <c r="AX89" s="71">
        <v>32879.46</v>
      </c>
      <c r="AY89" s="71">
        <v>37871.48</v>
      </c>
      <c r="AZ89" s="71">
        <v>46139.2</v>
      </c>
      <c r="BA89" s="71">
        <v>49477.44</v>
      </c>
      <c r="BB89" s="71">
        <v>49010.13</v>
      </c>
      <c r="BC89" s="71">
        <v>48468.49</v>
      </c>
      <c r="BD89" s="71">
        <v>47277.08</v>
      </c>
      <c r="BE89" s="71">
        <v>797.697</v>
      </c>
      <c r="BF89" s="71">
        <v>770.8943</v>
      </c>
      <c r="BG89" s="71">
        <v>743.7701</v>
      </c>
      <c r="BH89" s="71">
        <v>726.2209</v>
      </c>
      <c r="BI89" s="71">
        <v>719.8336</v>
      </c>
      <c r="BJ89" s="71">
        <v>749.878</v>
      </c>
      <c r="BK89" s="71">
        <v>798.6779</v>
      </c>
      <c r="BL89" s="71">
        <v>838.6235</v>
      </c>
      <c r="BM89" s="71">
        <v>858.5793</v>
      </c>
      <c r="BN89" s="71">
        <v>873.3709</v>
      </c>
      <c r="BO89" s="71">
        <v>2775.246</v>
      </c>
      <c r="BP89" s="71">
        <v>8526.248</v>
      </c>
      <c r="BQ89" s="71">
        <v>7673.393</v>
      </c>
      <c r="BR89" s="71">
        <v>7503.275</v>
      </c>
      <c r="BS89" s="71">
        <v>7280.417</v>
      </c>
      <c r="BT89" s="71">
        <v>6989.566</v>
      </c>
      <c r="BU89" s="71">
        <v>6745.225</v>
      </c>
      <c r="BV89" s="71">
        <v>6759.98</v>
      </c>
      <c r="BW89" s="71">
        <v>7786.336</v>
      </c>
      <c r="BX89" s="71">
        <v>2629.68</v>
      </c>
      <c r="BY89" s="71">
        <v>864.7175</v>
      </c>
      <c r="BZ89" s="71">
        <v>856.5502</v>
      </c>
      <c r="CA89" s="71">
        <v>847.0841</v>
      </c>
      <c r="CB89" s="71">
        <v>826.2617</v>
      </c>
      <c r="CC89" s="71">
        <v>941.5326</v>
      </c>
      <c r="CD89" s="71">
        <v>909.8971</v>
      </c>
      <c r="CE89" s="71">
        <v>877.882</v>
      </c>
      <c r="CF89" s="71">
        <v>857.1685</v>
      </c>
      <c r="CG89" s="71">
        <v>849.6294</v>
      </c>
      <c r="CH89" s="71">
        <v>885.0913</v>
      </c>
      <c r="CI89" s="71">
        <v>942.6904</v>
      </c>
      <c r="CJ89" s="71">
        <v>989.8389</v>
      </c>
      <c r="CK89" s="71">
        <v>1013.393</v>
      </c>
      <c r="CL89" s="71">
        <v>1030.852</v>
      </c>
      <c r="CM89" s="71">
        <v>3222.614</v>
      </c>
      <c r="CN89" s="71">
        <v>8840.286</v>
      </c>
      <c r="CO89" s="71">
        <v>7956.019</v>
      </c>
      <c r="CP89" s="71">
        <v>7779.634</v>
      </c>
      <c r="CQ89" s="71">
        <v>7548.569</v>
      </c>
      <c r="CR89" s="71">
        <v>7247.005</v>
      </c>
      <c r="CS89" s="71">
        <v>6993.664</v>
      </c>
      <c r="CT89" s="71">
        <v>7008.963</v>
      </c>
      <c r="CU89" s="71">
        <v>8073.121</v>
      </c>
      <c r="CV89" s="71">
        <v>3053.582</v>
      </c>
      <c r="CW89" s="71">
        <v>1020.638</v>
      </c>
      <c r="CX89" s="71">
        <v>1010.998</v>
      </c>
      <c r="CY89" s="71">
        <v>999.8249</v>
      </c>
      <c r="CZ89" s="71">
        <v>975.248</v>
      </c>
      <c r="DA89" s="71">
        <v>1040.673</v>
      </c>
      <c r="DB89" s="71">
        <v>1005.707</v>
      </c>
      <c r="DC89" s="71">
        <v>970.3204</v>
      </c>
      <c r="DD89" s="71">
        <v>947.4257</v>
      </c>
      <c r="DE89" s="71">
        <v>939.0928</v>
      </c>
      <c r="DF89" s="71">
        <v>978.2887</v>
      </c>
      <c r="DG89" s="71">
        <v>1041.953</v>
      </c>
      <c r="DH89" s="71">
        <v>1094.066</v>
      </c>
      <c r="DI89" s="71">
        <v>1120.1</v>
      </c>
      <c r="DJ89" s="71">
        <v>1139.397</v>
      </c>
      <c r="DK89" s="71">
        <v>3528.184</v>
      </c>
      <c r="DL89" s="71">
        <v>9055.336</v>
      </c>
      <c r="DM89" s="71">
        <v>8149.557</v>
      </c>
      <c r="DN89" s="71">
        <v>7968.882</v>
      </c>
      <c r="DO89" s="71">
        <v>7732.196</v>
      </c>
      <c r="DP89" s="71">
        <v>7423.296</v>
      </c>
      <c r="DQ89" s="71">
        <v>7163.793</v>
      </c>
      <c r="DR89" s="71">
        <v>7179.464</v>
      </c>
      <c r="DS89" s="71">
        <v>8269.509</v>
      </c>
      <c r="DT89" s="71">
        <v>3343.125</v>
      </c>
      <c r="DU89" s="71">
        <v>1128.108</v>
      </c>
      <c r="DV89" s="71">
        <v>1117.453</v>
      </c>
      <c r="DW89" s="71">
        <v>1105.104</v>
      </c>
      <c r="DX89" s="71">
        <v>1077.939</v>
      </c>
      <c r="DY89" s="71">
        <v>1139.424</v>
      </c>
      <c r="DZ89" s="71">
        <v>1101.139</v>
      </c>
      <c r="EA89" s="71">
        <v>1062.395</v>
      </c>
      <c r="EB89" s="71">
        <v>1037.328</v>
      </c>
      <c r="EC89" s="71">
        <v>1028.204</v>
      </c>
      <c r="ED89" s="71">
        <v>1071.12</v>
      </c>
      <c r="EE89" s="71">
        <v>1140.825</v>
      </c>
      <c r="EF89" s="71">
        <v>1197.883</v>
      </c>
      <c r="EG89" s="71">
        <v>1226.388</v>
      </c>
      <c r="EH89" s="71">
        <v>1247.516</v>
      </c>
      <c r="EI89" s="71">
        <v>3830.323</v>
      </c>
      <c r="EJ89" s="71">
        <v>9268.412</v>
      </c>
      <c r="EK89" s="71">
        <v>8341.32</v>
      </c>
      <c r="EL89" s="71">
        <v>8156.394</v>
      </c>
      <c r="EM89" s="71">
        <v>7914.138</v>
      </c>
      <c r="EN89" s="71">
        <v>7597.97</v>
      </c>
      <c r="EO89" s="71">
        <v>7332.36</v>
      </c>
      <c r="EP89" s="71">
        <v>7348.4</v>
      </c>
      <c r="EQ89" s="71">
        <v>8464.094</v>
      </c>
      <c r="ER89" s="71">
        <v>3629.416</v>
      </c>
      <c r="ES89" s="71">
        <v>1235.155</v>
      </c>
      <c r="ET89" s="71">
        <v>1223.489</v>
      </c>
      <c r="EU89" s="71">
        <v>1209.968</v>
      </c>
      <c r="EV89" s="71">
        <v>1180.225</v>
      </c>
      <c r="EW89" s="71">
        <v>1281.321</v>
      </c>
      <c r="EX89" s="71">
        <v>1238.268</v>
      </c>
      <c r="EY89" s="71">
        <v>1194.699</v>
      </c>
      <c r="EZ89" s="71">
        <v>1166.511</v>
      </c>
      <c r="FA89" s="71">
        <v>1156.251</v>
      </c>
      <c r="FB89" s="71">
        <v>1204.51</v>
      </c>
      <c r="FC89" s="71">
        <v>1282.896</v>
      </c>
      <c r="FD89" s="71">
        <v>1347.06</v>
      </c>
      <c r="FE89" s="71">
        <v>1379.115</v>
      </c>
      <c r="FF89" s="71">
        <v>1402.874</v>
      </c>
      <c r="FG89" s="71">
        <v>4260.626</v>
      </c>
      <c r="FH89" s="71">
        <v>9572.632</v>
      </c>
      <c r="FI89" s="71">
        <v>8615.109</v>
      </c>
      <c r="FJ89" s="71">
        <v>8424.114</v>
      </c>
      <c r="FK89" s="71">
        <v>8173.906</v>
      </c>
      <c r="FL89" s="71">
        <v>7847.361</v>
      </c>
      <c r="FM89" s="71">
        <v>7573.032</v>
      </c>
      <c r="FN89" s="71">
        <v>7589.599</v>
      </c>
      <c r="FO89" s="71">
        <v>8741.913</v>
      </c>
      <c r="FP89" s="71">
        <v>4037.148</v>
      </c>
      <c r="FQ89" s="71">
        <v>1388.974</v>
      </c>
      <c r="FR89" s="71">
        <v>1375.855</v>
      </c>
      <c r="FS89" s="71">
        <v>1360.65</v>
      </c>
      <c r="FT89" s="71">
        <v>1327.204</v>
      </c>
      <c r="FU89" s="71">
        <v>75.55566</v>
      </c>
      <c r="FV89" s="71">
        <v>73.12021</v>
      </c>
      <c r="FW89" s="71">
        <v>71.35358</v>
      </c>
      <c r="FX89" s="71">
        <v>70.58214</v>
      </c>
      <c r="FY89" s="71">
        <v>67.4761</v>
      </c>
      <c r="FZ89" s="71">
        <v>66.69524</v>
      </c>
      <c r="GA89" s="71">
        <v>65.65305</v>
      </c>
      <c r="GB89" s="71">
        <v>69.81637</v>
      </c>
      <c r="GC89" s="71">
        <v>74.99968</v>
      </c>
      <c r="GD89" s="71">
        <v>80.52673</v>
      </c>
      <c r="GE89" s="71">
        <v>86.54385</v>
      </c>
      <c r="GF89" s="71">
        <v>92.27113</v>
      </c>
      <c r="GG89" s="71">
        <v>96.3754</v>
      </c>
      <c r="GH89" s="71">
        <v>98.93208</v>
      </c>
      <c r="GI89" s="71">
        <v>100.5925</v>
      </c>
      <c r="GJ89" s="71">
        <v>99.84973</v>
      </c>
      <c r="GK89" s="71">
        <v>98.30054</v>
      </c>
      <c r="GL89" s="71">
        <v>96.67593</v>
      </c>
      <c r="GM89" s="71">
        <v>94.55829</v>
      </c>
      <c r="GN89" s="71">
        <v>90.31069</v>
      </c>
      <c r="GO89" s="71">
        <v>86.14171</v>
      </c>
      <c r="GP89" s="71">
        <v>82.57754</v>
      </c>
      <c r="GQ89" s="71">
        <v>79.15829</v>
      </c>
      <c r="GR89" s="71">
        <v>77.13262</v>
      </c>
    </row>
    <row r="90" spans="1:200" ht="12.75">
      <c r="A90" s="69" t="s">
        <v>245</v>
      </c>
      <c r="B90" s="69" t="s">
        <v>34</v>
      </c>
      <c r="C90" s="69">
        <v>2010</v>
      </c>
      <c r="D90" s="69" t="s">
        <v>6</v>
      </c>
      <c r="E90" s="69" t="s">
        <v>229</v>
      </c>
      <c r="F90" s="71">
        <v>385</v>
      </c>
      <c r="G90" s="71">
        <v>385</v>
      </c>
      <c r="H90" s="71">
        <v>385</v>
      </c>
      <c r="I90" s="71">
        <v>43070.78</v>
      </c>
      <c r="J90" s="71">
        <v>41213.61</v>
      </c>
      <c r="K90" s="71">
        <v>39962.03</v>
      </c>
      <c r="L90" s="71">
        <v>39332.3</v>
      </c>
      <c r="M90" s="71">
        <v>38702.13</v>
      </c>
      <c r="N90" s="71">
        <v>40237.84</v>
      </c>
      <c r="O90" s="71">
        <v>43371.22</v>
      </c>
      <c r="P90" s="71">
        <v>45329.93</v>
      </c>
      <c r="Q90" s="71">
        <v>47159.25</v>
      </c>
      <c r="R90" s="71">
        <v>48621.09</v>
      </c>
      <c r="S90" s="71">
        <v>49879.25</v>
      </c>
      <c r="T90" s="71">
        <v>48379.92</v>
      </c>
      <c r="U90" s="71">
        <v>43519.2</v>
      </c>
      <c r="V90" s="71">
        <v>42402.29</v>
      </c>
      <c r="W90" s="71">
        <v>40946.3</v>
      </c>
      <c r="X90" s="71">
        <v>39371.75</v>
      </c>
      <c r="Y90" s="71">
        <v>38195.46</v>
      </c>
      <c r="Z90" s="71">
        <v>38056.99</v>
      </c>
      <c r="AA90" s="71">
        <v>43608.23</v>
      </c>
      <c r="AB90" s="71">
        <v>47177.77</v>
      </c>
      <c r="AC90" s="71">
        <v>48735.14</v>
      </c>
      <c r="AD90" s="71">
        <v>48018.02</v>
      </c>
      <c r="AE90" s="71">
        <v>47325.15</v>
      </c>
      <c r="AF90" s="71">
        <v>46106.78</v>
      </c>
      <c r="AG90" s="71">
        <v>42110.64</v>
      </c>
      <c r="AH90" s="71">
        <v>40294.87</v>
      </c>
      <c r="AI90" s="71">
        <v>39071.19</v>
      </c>
      <c r="AJ90" s="71">
        <v>38455.49</v>
      </c>
      <c r="AK90" s="71">
        <v>37839.38</v>
      </c>
      <c r="AL90" s="71">
        <v>39340.85</v>
      </c>
      <c r="AM90" s="71">
        <v>42404.38</v>
      </c>
      <c r="AN90" s="71">
        <v>44319.43</v>
      </c>
      <c r="AO90" s="71">
        <v>46107.97</v>
      </c>
      <c r="AP90" s="71">
        <v>47537.22</v>
      </c>
      <c r="AQ90" s="71">
        <v>46509.3</v>
      </c>
      <c r="AR90" s="71">
        <v>39709.15</v>
      </c>
      <c r="AS90" s="71">
        <v>35719.58</v>
      </c>
      <c r="AT90" s="71">
        <v>34802.84</v>
      </c>
      <c r="AU90" s="71">
        <v>33607.8</v>
      </c>
      <c r="AV90" s="71">
        <v>32315.44</v>
      </c>
      <c r="AW90" s="71">
        <v>31349.97</v>
      </c>
      <c r="AX90" s="71">
        <v>31236.31</v>
      </c>
      <c r="AY90" s="71">
        <v>35792.66</v>
      </c>
      <c r="AZ90" s="71">
        <v>43990.35</v>
      </c>
      <c r="BA90" s="71">
        <v>47648.72</v>
      </c>
      <c r="BB90" s="71">
        <v>46947.59</v>
      </c>
      <c r="BC90" s="71">
        <v>46270.17</v>
      </c>
      <c r="BD90" s="71">
        <v>45078.96</v>
      </c>
      <c r="BE90" s="71">
        <v>735.9678</v>
      </c>
      <c r="BF90" s="71">
        <v>704.2336</v>
      </c>
      <c r="BG90" s="71">
        <v>682.8474</v>
      </c>
      <c r="BH90" s="71">
        <v>672.0869</v>
      </c>
      <c r="BI90" s="71">
        <v>661.319</v>
      </c>
      <c r="BJ90" s="71">
        <v>687.5602</v>
      </c>
      <c r="BK90" s="71">
        <v>741.1016</v>
      </c>
      <c r="BL90" s="71">
        <v>774.5709</v>
      </c>
      <c r="BM90" s="71">
        <v>805.8292</v>
      </c>
      <c r="BN90" s="71">
        <v>830.8082</v>
      </c>
      <c r="BO90" s="71">
        <v>2650.774</v>
      </c>
      <c r="BP90" s="71">
        <v>8164.156</v>
      </c>
      <c r="BQ90" s="71">
        <v>7343.905</v>
      </c>
      <c r="BR90" s="71">
        <v>7155.426</v>
      </c>
      <c r="BS90" s="71">
        <v>6909.728</v>
      </c>
      <c r="BT90" s="71">
        <v>6644.02</v>
      </c>
      <c r="BU90" s="71">
        <v>6445.52</v>
      </c>
      <c r="BV90" s="71">
        <v>6422.152</v>
      </c>
      <c r="BW90" s="71">
        <v>7358.93</v>
      </c>
      <c r="BX90" s="71">
        <v>2507.207</v>
      </c>
      <c r="BY90" s="71">
        <v>832.757</v>
      </c>
      <c r="BZ90" s="71">
        <v>820.5032</v>
      </c>
      <c r="CA90" s="71">
        <v>808.664</v>
      </c>
      <c r="CB90" s="71">
        <v>787.8451</v>
      </c>
      <c r="CC90" s="71">
        <v>868.6729</v>
      </c>
      <c r="CD90" s="71">
        <v>831.2166</v>
      </c>
      <c r="CE90" s="71">
        <v>805.9741</v>
      </c>
      <c r="CF90" s="71">
        <v>793.2733</v>
      </c>
      <c r="CG90" s="71">
        <v>780.5638</v>
      </c>
      <c r="CH90" s="71">
        <v>811.5367</v>
      </c>
      <c r="CI90" s="71">
        <v>874.7323</v>
      </c>
      <c r="CJ90" s="71">
        <v>914.2366</v>
      </c>
      <c r="CK90" s="71">
        <v>951.1312</v>
      </c>
      <c r="CL90" s="71">
        <v>980.6143</v>
      </c>
      <c r="CM90" s="71">
        <v>3078.077</v>
      </c>
      <c r="CN90" s="71">
        <v>8464.857</v>
      </c>
      <c r="CO90" s="71">
        <v>7614.395</v>
      </c>
      <c r="CP90" s="71">
        <v>7418.974</v>
      </c>
      <c r="CQ90" s="71">
        <v>7164.225</v>
      </c>
      <c r="CR90" s="71">
        <v>6888.731</v>
      </c>
      <c r="CS90" s="71">
        <v>6682.92</v>
      </c>
      <c r="CT90" s="71">
        <v>6658.692</v>
      </c>
      <c r="CU90" s="71">
        <v>7629.973</v>
      </c>
      <c r="CV90" s="71">
        <v>2911.367</v>
      </c>
      <c r="CW90" s="71">
        <v>982.9144</v>
      </c>
      <c r="CX90" s="71">
        <v>968.4512</v>
      </c>
      <c r="CY90" s="71">
        <v>954.4772</v>
      </c>
      <c r="CZ90" s="71">
        <v>929.9044</v>
      </c>
      <c r="DA90" s="71">
        <v>960.1415</v>
      </c>
      <c r="DB90" s="71">
        <v>918.741</v>
      </c>
      <c r="DC90" s="71">
        <v>890.8406</v>
      </c>
      <c r="DD90" s="71">
        <v>876.8026</v>
      </c>
      <c r="DE90" s="71">
        <v>862.7548</v>
      </c>
      <c r="DF90" s="71">
        <v>896.9891</v>
      </c>
      <c r="DG90" s="71">
        <v>966.8391</v>
      </c>
      <c r="DH90" s="71">
        <v>1010.503</v>
      </c>
      <c r="DI90" s="71">
        <v>1051.282</v>
      </c>
      <c r="DJ90" s="71">
        <v>1083.87</v>
      </c>
      <c r="DK90" s="71">
        <v>3369.942</v>
      </c>
      <c r="DL90" s="71">
        <v>8670.774</v>
      </c>
      <c r="DM90" s="71">
        <v>7799.624</v>
      </c>
      <c r="DN90" s="71">
        <v>7599.448</v>
      </c>
      <c r="DO90" s="71">
        <v>7338.503</v>
      </c>
      <c r="DP90" s="71">
        <v>7056.307</v>
      </c>
      <c r="DQ90" s="71">
        <v>6845.49</v>
      </c>
      <c r="DR90" s="71">
        <v>6820.671</v>
      </c>
      <c r="DS90" s="71">
        <v>7815.581</v>
      </c>
      <c r="DT90" s="71">
        <v>3187.425</v>
      </c>
      <c r="DU90" s="71">
        <v>1086.412</v>
      </c>
      <c r="DV90" s="71">
        <v>1070.426</v>
      </c>
      <c r="DW90" s="71">
        <v>1054.981</v>
      </c>
      <c r="DX90" s="71">
        <v>1027.821</v>
      </c>
      <c r="DY90" s="71">
        <v>1051.25</v>
      </c>
      <c r="DZ90" s="71">
        <v>1005.921</v>
      </c>
      <c r="EA90" s="71">
        <v>975.3735</v>
      </c>
      <c r="EB90" s="71">
        <v>960.0034</v>
      </c>
      <c r="EC90" s="71">
        <v>944.6226</v>
      </c>
      <c r="ED90" s="71">
        <v>982.1054</v>
      </c>
      <c r="EE90" s="71">
        <v>1058.583</v>
      </c>
      <c r="EF90" s="71">
        <v>1106.391</v>
      </c>
      <c r="EG90" s="71">
        <v>1151.04</v>
      </c>
      <c r="EH90" s="71">
        <v>1186.72</v>
      </c>
      <c r="EI90" s="71">
        <v>3658.53</v>
      </c>
      <c r="EJ90" s="71">
        <v>8874.802</v>
      </c>
      <c r="EK90" s="71">
        <v>7983.152</v>
      </c>
      <c r="EL90" s="71">
        <v>7778.266</v>
      </c>
      <c r="EM90" s="71">
        <v>7511.181</v>
      </c>
      <c r="EN90" s="71">
        <v>7222.345</v>
      </c>
      <c r="EO90" s="71">
        <v>7006.567</v>
      </c>
      <c r="EP90" s="71">
        <v>6981.165</v>
      </c>
      <c r="EQ90" s="71">
        <v>7999.485</v>
      </c>
      <c r="ER90" s="71">
        <v>3460.382</v>
      </c>
      <c r="ES90" s="71">
        <v>1189.503</v>
      </c>
      <c r="ET90" s="71">
        <v>1172</v>
      </c>
      <c r="EU90" s="71">
        <v>1155.089</v>
      </c>
      <c r="EV90" s="71">
        <v>1125.352</v>
      </c>
      <c r="EW90" s="71">
        <v>1182.167</v>
      </c>
      <c r="EX90" s="71">
        <v>1131.193</v>
      </c>
      <c r="EY90" s="71">
        <v>1096.841</v>
      </c>
      <c r="EZ90" s="71">
        <v>1079.556</v>
      </c>
      <c r="FA90" s="71">
        <v>1062.26</v>
      </c>
      <c r="FB90" s="71">
        <v>1104.411</v>
      </c>
      <c r="FC90" s="71">
        <v>1190.413</v>
      </c>
      <c r="FD90" s="71">
        <v>1244.174</v>
      </c>
      <c r="FE90" s="71">
        <v>1294.383</v>
      </c>
      <c r="FF90" s="71">
        <v>1334.506</v>
      </c>
      <c r="FG90" s="71">
        <v>4069.532</v>
      </c>
      <c r="FH90" s="71">
        <v>9166.103</v>
      </c>
      <c r="FI90" s="71">
        <v>8245.186</v>
      </c>
      <c r="FJ90" s="71">
        <v>8033.575</v>
      </c>
      <c r="FK90" s="71">
        <v>7757.723</v>
      </c>
      <c r="FL90" s="71">
        <v>7459.407</v>
      </c>
      <c r="FM90" s="71">
        <v>7236.546</v>
      </c>
      <c r="FN90" s="71">
        <v>7210.311</v>
      </c>
      <c r="FO90" s="71">
        <v>8262.054</v>
      </c>
      <c r="FP90" s="71">
        <v>3849.125</v>
      </c>
      <c r="FQ90" s="71">
        <v>1337.637</v>
      </c>
      <c r="FR90" s="71">
        <v>1317.954</v>
      </c>
      <c r="FS90" s="71">
        <v>1298.937</v>
      </c>
      <c r="FT90" s="71">
        <v>1265.496</v>
      </c>
      <c r="FU90" s="71">
        <v>69.00599</v>
      </c>
      <c r="FV90" s="71">
        <v>66.18834</v>
      </c>
      <c r="FW90" s="71">
        <v>65.17326</v>
      </c>
      <c r="FX90" s="71">
        <v>65.50503</v>
      </c>
      <c r="FY90" s="71">
        <v>62.68166</v>
      </c>
      <c r="FZ90" s="71">
        <v>61.66225</v>
      </c>
      <c r="GA90" s="71">
        <v>61.40155</v>
      </c>
      <c r="GB90" s="71">
        <v>63.65882</v>
      </c>
      <c r="GC90" s="71">
        <v>70.13947</v>
      </c>
      <c r="GD90" s="71">
        <v>77.6115</v>
      </c>
      <c r="GE90" s="71">
        <v>84.61497</v>
      </c>
      <c r="GF90" s="71">
        <v>91.5123</v>
      </c>
      <c r="GG90" s="71">
        <v>95.25936</v>
      </c>
      <c r="GH90" s="71">
        <v>96.69572</v>
      </c>
      <c r="GI90" s="71">
        <v>97.93583</v>
      </c>
      <c r="GJ90" s="71">
        <v>97.76578</v>
      </c>
      <c r="GK90" s="71">
        <v>97.6123</v>
      </c>
      <c r="GL90" s="71">
        <v>95.83636</v>
      </c>
      <c r="GM90" s="71">
        <v>92.61069</v>
      </c>
      <c r="GN90" s="71">
        <v>89.33476</v>
      </c>
      <c r="GO90" s="71">
        <v>86.6647</v>
      </c>
      <c r="GP90" s="71">
        <v>82.99829</v>
      </c>
      <c r="GQ90" s="71">
        <v>79.8846</v>
      </c>
      <c r="GR90" s="71">
        <v>77.71914</v>
      </c>
    </row>
    <row r="91" spans="1:200" ht="12.75">
      <c r="A91" s="69" t="s">
        <v>245</v>
      </c>
      <c r="B91" s="69" t="s">
        <v>35</v>
      </c>
      <c r="C91" s="69">
        <v>2010</v>
      </c>
      <c r="D91" s="69" t="s">
        <v>6</v>
      </c>
      <c r="E91" s="69" t="s">
        <v>229</v>
      </c>
      <c r="F91" s="71">
        <v>393</v>
      </c>
      <c r="G91" s="71">
        <v>393</v>
      </c>
      <c r="H91" s="71">
        <v>393</v>
      </c>
      <c r="I91" s="71">
        <v>41007.82</v>
      </c>
      <c r="J91" s="71">
        <v>39888.95</v>
      </c>
      <c r="K91" s="71">
        <v>38871.11</v>
      </c>
      <c r="L91" s="71">
        <v>37878.92</v>
      </c>
      <c r="M91" s="71">
        <v>38448.43</v>
      </c>
      <c r="N91" s="71">
        <v>40656.2</v>
      </c>
      <c r="O91" s="71">
        <v>43502.34</v>
      </c>
      <c r="P91" s="71">
        <v>45033.02</v>
      </c>
      <c r="Q91" s="71">
        <v>46320.41</v>
      </c>
      <c r="R91" s="71">
        <v>47370.59</v>
      </c>
      <c r="S91" s="71">
        <v>48166.11</v>
      </c>
      <c r="T91" s="71">
        <v>46635.25</v>
      </c>
      <c r="U91" s="71">
        <v>43486.73</v>
      </c>
      <c r="V91" s="71">
        <v>42074.98</v>
      </c>
      <c r="W91" s="71">
        <v>40783.5</v>
      </c>
      <c r="X91" s="71">
        <v>39810.63</v>
      </c>
      <c r="Y91" s="71">
        <v>38446.04</v>
      </c>
      <c r="Z91" s="71">
        <v>38184.42</v>
      </c>
      <c r="AA91" s="71">
        <v>41303.2</v>
      </c>
      <c r="AB91" s="71">
        <v>42738.13</v>
      </c>
      <c r="AC91" s="71">
        <v>42969.52</v>
      </c>
      <c r="AD91" s="71">
        <v>42576.16</v>
      </c>
      <c r="AE91" s="71">
        <v>42135.13</v>
      </c>
      <c r="AF91" s="71">
        <v>41189.82</v>
      </c>
      <c r="AG91" s="71">
        <v>40093.67</v>
      </c>
      <c r="AH91" s="71">
        <v>38999.73</v>
      </c>
      <c r="AI91" s="71">
        <v>38004.59</v>
      </c>
      <c r="AJ91" s="71">
        <v>37034.51</v>
      </c>
      <c r="AK91" s="71">
        <v>37591.33</v>
      </c>
      <c r="AL91" s="71">
        <v>39749.88</v>
      </c>
      <c r="AM91" s="71">
        <v>42532.58</v>
      </c>
      <c r="AN91" s="71">
        <v>44029.14</v>
      </c>
      <c r="AO91" s="71">
        <v>45287.82</v>
      </c>
      <c r="AP91" s="71">
        <v>46314.6</v>
      </c>
      <c r="AQ91" s="71">
        <v>44911.91</v>
      </c>
      <c r="AR91" s="71">
        <v>38277.16</v>
      </c>
      <c r="AS91" s="71">
        <v>35692.93</v>
      </c>
      <c r="AT91" s="71">
        <v>34534.19</v>
      </c>
      <c r="AU91" s="71">
        <v>33474.17</v>
      </c>
      <c r="AV91" s="71">
        <v>32675.67</v>
      </c>
      <c r="AW91" s="71">
        <v>31555.64</v>
      </c>
      <c r="AX91" s="71">
        <v>31340.91</v>
      </c>
      <c r="AY91" s="71">
        <v>33900.74</v>
      </c>
      <c r="AZ91" s="71">
        <v>39850.65</v>
      </c>
      <c r="BA91" s="71">
        <v>42011.63</v>
      </c>
      <c r="BB91" s="71">
        <v>41627.04</v>
      </c>
      <c r="BC91" s="71">
        <v>41195.85</v>
      </c>
      <c r="BD91" s="71">
        <v>40271.61</v>
      </c>
      <c r="BE91" s="71">
        <v>700.7172</v>
      </c>
      <c r="BF91" s="71">
        <v>681.5985</v>
      </c>
      <c r="BG91" s="71">
        <v>664.2064</v>
      </c>
      <c r="BH91" s="71">
        <v>647.2523</v>
      </c>
      <c r="BI91" s="71">
        <v>656.9839</v>
      </c>
      <c r="BJ91" s="71">
        <v>694.7089</v>
      </c>
      <c r="BK91" s="71">
        <v>743.342</v>
      </c>
      <c r="BL91" s="71">
        <v>769.4974</v>
      </c>
      <c r="BM91" s="71">
        <v>791.4954</v>
      </c>
      <c r="BN91" s="71">
        <v>809.4405</v>
      </c>
      <c r="BO91" s="71">
        <v>2559.731</v>
      </c>
      <c r="BP91" s="71">
        <v>7869.742</v>
      </c>
      <c r="BQ91" s="71">
        <v>7338.427</v>
      </c>
      <c r="BR91" s="71">
        <v>7100.191</v>
      </c>
      <c r="BS91" s="71">
        <v>6882.252</v>
      </c>
      <c r="BT91" s="71">
        <v>6718.082</v>
      </c>
      <c r="BU91" s="71">
        <v>6487.804</v>
      </c>
      <c r="BV91" s="71">
        <v>6443.656</v>
      </c>
      <c r="BW91" s="71">
        <v>6969.954</v>
      </c>
      <c r="BX91" s="71">
        <v>2271.267</v>
      </c>
      <c r="BY91" s="71">
        <v>734.2375</v>
      </c>
      <c r="BZ91" s="71">
        <v>727.516</v>
      </c>
      <c r="CA91" s="71">
        <v>719.98</v>
      </c>
      <c r="CB91" s="71">
        <v>703.827</v>
      </c>
      <c r="CC91" s="71">
        <v>827.0661</v>
      </c>
      <c r="CD91" s="71">
        <v>804.5</v>
      </c>
      <c r="CE91" s="71">
        <v>783.9719</v>
      </c>
      <c r="CF91" s="71">
        <v>763.9608</v>
      </c>
      <c r="CG91" s="71">
        <v>775.4471</v>
      </c>
      <c r="CH91" s="71">
        <v>819.9744</v>
      </c>
      <c r="CI91" s="71">
        <v>877.3768</v>
      </c>
      <c r="CJ91" s="71">
        <v>908.2484</v>
      </c>
      <c r="CK91" s="71">
        <v>934.213</v>
      </c>
      <c r="CL91" s="71">
        <v>955.3937</v>
      </c>
      <c r="CM91" s="71">
        <v>2972.358</v>
      </c>
      <c r="CN91" s="71">
        <v>8159.599</v>
      </c>
      <c r="CO91" s="71">
        <v>7608.714</v>
      </c>
      <c r="CP91" s="71">
        <v>7361.705</v>
      </c>
      <c r="CQ91" s="71">
        <v>7135.738</v>
      </c>
      <c r="CR91" s="71">
        <v>6965.521</v>
      </c>
      <c r="CS91" s="71">
        <v>6726.762</v>
      </c>
      <c r="CT91" s="71">
        <v>6680.988</v>
      </c>
      <c r="CU91" s="71">
        <v>7226.67</v>
      </c>
      <c r="CV91" s="71">
        <v>2637.394</v>
      </c>
      <c r="CW91" s="71">
        <v>866.6306</v>
      </c>
      <c r="CX91" s="71">
        <v>858.6971</v>
      </c>
      <c r="CY91" s="71">
        <v>849.8022</v>
      </c>
      <c r="CZ91" s="71">
        <v>830.7366</v>
      </c>
      <c r="DA91" s="71">
        <v>914.1537</v>
      </c>
      <c r="DB91" s="71">
        <v>889.2114</v>
      </c>
      <c r="DC91" s="71">
        <v>866.5217</v>
      </c>
      <c r="DD91" s="71">
        <v>844.4036</v>
      </c>
      <c r="DE91" s="71">
        <v>857.0992</v>
      </c>
      <c r="DF91" s="71">
        <v>906.3152</v>
      </c>
      <c r="DG91" s="71">
        <v>969.7619</v>
      </c>
      <c r="DH91" s="71">
        <v>1003.884</v>
      </c>
      <c r="DI91" s="71">
        <v>1032.583</v>
      </c>
      <c r="DJ91" s="71">
        <v>1055.994</v>
      </c>
      <c r="DK91" s="71">
        <v>3254.198</v>
      </c>
      <c r="DL91" s="71">
        <v>8358.091</v>
      </c>
      <c r="DM91" s="71">
        <v>7793.805</v>
      </c>
      <c r="DN91" s="71">
        <v>7540.787</v>
      </c>
      <c r="DO91" s="71">
        <v>7309.323</v>
      </c>
      <c r="DP91" s="71">
        <v>7134.965</v>
      </c>
      <c r="DQ91" s="71">
        <v>6890.398</v>
      </c>
      <c r="DR91" s="71">
        <v>6843.51</v>
      </c>
      <c r="DS91" s="71">
        <v>7402.467</v>
      </c>
      <c r="DT91" s="71">
        <v>2887.473</v>
      </c>
      <c r="DU91" s="71">
        <v>957.8842</v>
      </c>
      <c r="DV91" s="71">
        <v>949.1153</v>
      </c>
      <c r="DW91" s="71">
        <v>939.2838</v>
      </c>
      <c r="DX91" s="71">
        <v>918.2108</v>
      </c>
      <c r="DY91" s="71">
        <v>1000.899</v>
      </c>
      <c r="DZ91" s="71">
        <v>973.5897</v>
      </c>
      <c r="EA91" s="71">
        <v>948.7469</v>
      </c>
      <c r="EB91" s="71">
        <v>924.53</v>
      </c>
      <c r="EC91" s="71">
        <v>938.4304</v>
      </c>
      <c r="ED91" s="71">
        <v>992.3165</v>
      </c>
      <c r="EE91" s="71">
        <v>1061.784</v>
      </c>
      <c r="EF91" s="71">
        <v>1099.144</v>
      </c>
      <c r="EG91" s="71">
        <v>1130.566</v>
      </c>
      <c r="EH91" s="71">
        <v>1156.198</v>
      </c>
      <c r="EI91" s="71">
        <v>3532.875</v>
      </c>
      <c r="EJ91" s="71">
        <v>8554.76</v>
      </c>
      <c r="EK91" s="71">
        <v>7977.197</v>
      </c>
      <c r="EL91" s="71">
        <v>7718.225</v>
      </c>
      <c r="EM91" s="71">
        <v>7481.315</v>
      </c>
      <c r="EN91" s="71">
        <v>7302.854</v>
      </c>
      <c r="EO91" s="71">
        <v>7052.533</v>
      </c>
      <c r="EP91" s="71">
        <v>7004.541</v>
      </c>
      <c r="EQ91" s="71">
        <v>7576.65</v>
      </c>
      <c r="ER91" s="71">
        <v>3134.744</v>
      </c>
      <c r="ES91" s="71">
        <v>1048.779</v>
      </c>
      <c r="ET91" s="71">
        <v>1039.178</v>
      </c>
      <c r="EU91" s="71">
        <v>1028.414</v>
      </c>
      <c r="EV91" s="71">
        <v>1005.341</v>
      </c>
      <c r="EW91" s="71">
        <v>1125.545</v>
      </c>
      <c r="EX91" s="71">
        <v>1094.835</v>
      </c>
      <c r="EY91" s="71">
        <v>1066.898</v>
      </c>
      <c r="EZ91" s="71">
        <v>1039.665</v>
      </c>
      <c r="FA91" s="71">
        <v>1055.297</v>
      </c>
      <c r="FB91" s="71">
        <v>1115.894</v>
      </c>
      <c r="FC91" s="71">
        <v>1194.012</v>
      </c>
      <c r="FD91" s="71">
        <v>1236.025</v>
      </c>
      <c r="FE91" s="71">
        <v>1271.359</v>
      </c>
      <c r="FF91" s="71">
        <v>1300.184</v>
      </c>
      <c r="FG91" s="71">
        <v>3929.761</v>
      </c>
      <c r="FH91" s="71">
        <v>8835.556</v>
      </c>
      <c r="FI91" s="71">
        <v>8239.034</v>
      </c>
      <c r="FJ91" s="71">
        <v>7971.562</v>
      </c>
      <c r="FK91" s="71">
        <v>7726.876</v>
      </c>
      <c r="FL91" s="71">
        <v>7542.558</v>
      </c>
      <c r="FM91" s="71">
        <v>7284.02</v>
      </c>
      <c r="FN91" s="71">
        <v>7234.453</v>
      </c>
      <c r="FO91" s="71">
        <v>7825.341</v>
      </c>
      <c r="FP91" s="71">
        <v>3486.905</v>
      </c>
      <c r="FQ91" s="71">
        <v>1179.387</v>
      </c>
      <c r="FR91" s="71">
        <v>1168.591</v>
      </c>
      <c r="FS91" s="71">
        <v>1156.486</v>
      </c>
      <c r="FT91" s="71">
        <v>1130.54</v>
      </c>
      <c r="FU91" s="71">
        <v>62.69759</v>
      </c>
      <c r="FV91" s="71">
        <v>62.63653</v>
      </c>
      <c r="FW91" s="71">
        <v>62.12492</v>
      </c>
      <c r="FX91" s="71">
        <v>61.22877</v>
      </c>
      <c r="FY91" s="71">
        <v>61.06107</v>
      </c>
      <c r="FZ91" s="71">
        <v>60.97802</v>
      </c>
      <c r="GA91" s="71">
        <v>60.51759</v>
      </c>
      <c r="GB91" s="71">
        <v>61.14888</v>
      </c>
      <c r="GC91" s="71">
        <v>65.45567</v>
      </c>
      <c r="GD91" s="71">
        <v>69.7747</v>
      </c>
      <c r="GE91" s="71">
        <v>73.79856</v>
      </c>
      <c r="GF91" s="71">
        <v>77.2538</v>
      </c>
      <c r="GG91" s="71">
        <v>79.4969</v>
      </c>
      <c r="GH91" s="71">
        <v>81.29498</v>
      </c>
      <c r="GI91" s="71">
        <v>82.46567</v>
      </c>
      <c r="GJ91" s="71">
        <v>83.35176</v>
      </c>
      <c r="GK91" s="71">
        <v>83.69155</v>
      </c>
      <c r="GL91" s="71">
        <v>83.02267</v>
      </c>
      <c r="GM91" s="71">
        <v>80.3578</v>
      </c>
      <c r="GN91" s="71">
        <v>75.73465</v>
      </c>
      <c r="GO91" s="71">
        <v>70.57214</v>
      </c>
      <c r="GP91" s="71">
        <v>66.60861</v>
      </c>
      <c r="GQ91" s="71">
        <v>63.55759</v>
      </c>
      <c r="GR91" s="71">
        <v>61.10701</v>
      </c>
    </row>
    <row r="92" spans="1:200" ht="12.75">
      <c r="A92" s="69" t="s">
        <v>245</v>
      </c>
      <c r="B92" s="69" t="s">
        <v>8</v>
      </c>
      <c r="C92" s="69">
        <v>2010</v>
      </c>
      <c r="D92" s="69" t="s">
        <v>6</v>
      </c>
      <c r="E92" s="69" t="s">
        <v>229</v>
      </c>
      <c r="F92" s="71">
        <v>383</v>
      </c>
      <c r="G92" s="71">
        <v>383</v>
      </c>
      <c r="H92" s="71">
        <v>383</v>
      </c>
      <c r="I92" s="71">
        <v>46217.73</v>
      </c>
      <c r="J92" s="71">
        <v>44412.36</v>
      </c>
      <c r="K92" s="71">
        <v>42803.46</v>
      </c>
      <c r="L92" s="71">
        <v>41713.08</v>
      </c>
      <c r="M92" s="71">
        <v>41647.33</v>
      </c>
      <c r="N92" s="71">
        <v>43252.44</v>
      </c>
      <c r="O92" s="71">
        <v>46512.57</v>
      </c>
      <c r="P92" s="71">
        <v>48714.91</v>
      </c>
      <c r="Q92" s="71">
        <v>50217.55</v>
      </c>
      <c r="R92" s="71">
        <v>51307.57</v>
      </c>
      <c r="S92" s="71">
        <v>52398.16</v>
      </c>
      <c r="T92" s="71">
        <v>50517.68</v>
      </c>
      <c r="U92" s="71">
        <v>45302.23</v>
      </c>
      <c r="V92" s="71">
        <v>44102.89</v>
      </c>
      <c r="W92" s="71">
        <v>42639.54</v>
      </c>
      <c r="X92" s="71">
        <v>41078.61</v>
      </c>
      <c r="Y92" s="71">
        <v>39825.53</v>
      </c>
      <c r="Z92" s="71">
        <v>39985.61</v>
      </c>
      <c r="AA92" s="71">
        <v>46073.92</v>
      </c>
      <c r="AB92" s="71">
        <v>49512.76</v>
      </c>
      <c r="AC92" s="71">
        <v>50520.94</v>
      </c>
      <c r="AD92" s="71">
        <v>49968.22</v>
      </c>
      <c r="AE92" s="71">
        <v>49470.65</v>
      </c>
      <c r="AF92" s="71">
        <v>48260.22</v>
      </c>
      <c r="AG92" s="71">
        <v>45187.43</v>
      </c>
      <c r="AH92" s="71">
        <v>43422.32</v>
      </c>
      <c r="AI92" s="71">
        <v>41849.28</v>
      </c>
      <c r="AJ92" s="71">
        <v>40783.21</v>
      </c>
      <c r="AK92" s="71">
        <v>40718.92</v>
      </c>
      <c r="AL92" s="71">
        <v>42288.24</v>
      </c>
      <c r="AM92" s="71">
        <v>45475.7</v>
      </c>
      <c r="AN92" s="71">
        <v>47628.95</v>
      </c>
      <c r="AO92" s="71">
        <v>49098.1</v>
      </c>
      <c r="AP92" s="71">
        <v>50163.81</v>
      </c>
      <c r="AQ92" s="71">
        <v>48858.04</v>
      </c>
      <c r="AR92" s="71">
        <v>41463.77</v>
      </c>
      <c r="AS92" s="71">
        <v>37183.05</v>
      </c>
      <c r="AT92" s="71">
        <v>36198.66</v>
      </c>
      <c r="AU92" s="71">
        <v>34997.57</v>
      </c>
      <c r="AV92" s="71">
        <v>33716.39</v>
      </c>
      <c r="AW92" s="71">
        <v>32687.89</v>
      </c>
      <c r="AX92" s="71">
        <v>32819.28</v>
      </c>
      <c r="AY92" s="71">
        <v>37816.43</v>
      </c>
      <c r="AZ92" s="71">
        <v>46167.58</v>
      </c>
      <c r="BA92" s="71">
        <v>49394.72</v>
      </c>
      <c r="BB92" s="71">
        <v>48854.32</v>
      </c>
      <c r="BC92" s="71">
        <v>48367.84</v>
      </c>
      <c r="BD92" s="71">
        <v>47184.39</v>
      </c>
      <c r="BE92" s="71">
        <v>789.7409</v>
      </c>
      <c r="BF92" s="71">
        <v>758.892</v>
      </c>
      <c r="BG92" s="71">
        <v>731.4001</v>
      </c>
      <c r="BH92" s="71">
        <v>712.7683</v>
      </c>
      <c r="BI92" s="71">
        <v>711.6448</v>
      </c>
      <c r="BJ92" s="71">
        <v>739.0718</v>
      </c>
      <c r="BK92" s="71">
        <v>794.7791</v>
      </c>
      <c r="BL92" s="71">
        <v>832.4114</v>
      </c>
      <c r="BM92" s="71">
        <v>858.0876</v>
      </c>
      <c r="BN92" s="71">
        <v>876.7132</v>
      </c>
      <c r="BO92" s="71">
        <v>2784.638</v>
      </c>
      <c r="BP92" s="71">
        <v>8524.905</v>
      </c>
      <c r="BQ92" s="71">
        <v>7644.793</v>
      </c>
      <c r="BR92" s="71">
        <v>7442.405</v>
      </c>
      <c r="BS92" s="71">
        <v>7195.462</v>
      </c>
      <c r="BT92" s="71">
        <v>6932.054</v>
      </c>
      <c r="BU92" s="71">
        <v>6720.595</v>
      </c>
      <c r="BV92" s="71">
        <v>6747.608</v>
      </c>
      <c r="BW92" s="71">
        <v>7775.016</v>
      </c>
      <c r="BX92" s="71">
        <v>2631.297</v>
      </c>
      <c r="BY92" s="71">
        <v>863.2717</v>
      </c>
      <c r="BZ92" s="71">
        <v>853.8272</v>
      </c>
      <c r="CA92" s="71">
        <v>845.325</v>
      </c>
      <c r="CB92" s="71">
        <v>824.6418</v>
      </c>
      <c r="CC92" s="71">
        <v>932.142</v>
      </c>
      <c r="CD92" s="71">
        <v>895.7306</v>
      </c>
      <c r="CE92" s="71">
        <v>863.2815</v>
      </c>
      <c r="CF92" s="71">
        <v>841.2902</v>
      </c>
      <c r="CG92" s="71">
        <v>839.9641</v>
      </c>
      <c r="CH92" s="71">
        <v>872.3366</v>
      </c>
      <c r="CI92" s="71">
        <v>938.0886</v>
      </c>
      <c r="CJ92" s="71">
        <v>982.5065</v>
      </c>
      <c r="CK92" s="71">
        <v>1012.813</v>
      </c>
      <c r="CL92" s="71">
        <v>1034.797</v>
      </c>
      <c r="CM92" s="71">
        <v>3233.52</v>
      </c>
      <c r="CN92" s="71">
        <v>8838.894</v>
      </c>
      <c r="CO92" s="71">
        <v>7926.365</v>
      </c>
      <c r="CP92" s="71">
        <v>7716.522</v>
      </c>
      <c r="CQ92" s="71">
        <v>7460.485</v>
      </c>
      <c r="CR92" s="71">
        <v>7187.374</v>
      </c>
      <c r="CS92" s="71">
        <v>6968.127</v>
      </c>
      <c r="CT92" s="71">
        <v>6996.135</v>
      </c>
      <c r="CU92" s="71">
        <v>8061.384</v>
      </c>
      <c r="CV92" s="71">
        <v>3055.46</v>
      </c>
      <c r="CW92" s="71">
        <v>1018.931</v>
      </c>
      <c r="CX92" s="71">
        <v>1007.784</v>
      </c>
      <c r="CY92" s="71">
        <v>997.7486</v>
      </c>
      <c r="CZ92" s="71">
        <v>973.336</v>
      </c>
      <c r="DA92" s="71">
        <v>1030.294</v>
      </c>
      <c r="DB92" s="71">
        <v>990.0483</v>
      </c>
      <c r="DC92" s="71">
        <v>954.1824</v>
      </c>
      <c r="DD92" s="71">
        <v>929.8755</v>
      </c>
      <c r="DE92" s="71">
        <v>928.4097</v>
      </c>
      <c r="DF92" s="71">
        <v>964.191</v>
      </c>
      <c r="DG92" s="71">
        <v>1036.866</v>
      </c>
      <c r="DH92" s="71">
        <v>1085.962</v>
      </c>
      <c r="DI92" s="71">
        <v>1119.459</v>
      </c>
      <c r="DJ92" s="71">
        <v>1143.758</v>
      </c>
      <c r="DK92" s="71">
        <v>3540.125</v>
      </c>
      <c r="DL92" s="71">
        <v>9053.909</v>
      </c>
      <c r="DM92" s="71">
        <v>8119.183</v>
      </c>
      <c r="DN92" s="71">
        <v>7904.234</v>
      </c>
      <c r="DO92" s="71">
        <v>7641.969</v>
      </c>
      <c r="DP92" s="71">
        <v>7362.214</v>
      </c>
      <c r="DQ92" s="71">
        <v>7137.634</v>
      </c>
      <c r="DR92" s="71">
        <v>7166.323</v>
      </c>
      <c r="DS92" s="71">
        <v>8257.486</v>
      </c>
      <c r="DT92" s="71">
        <v>3345.181</v>
      </c>
      <c r="DU92" s="71">
        <v>1126.222</v>
      </c>
      <c r="DV92" s="71">
        <v>1113.901</v>
      </c>
      <c r="DW92" s="71">
        <v>1102.808</v>
      </c>
      <c r="DX92" s="71">
        <v>1075.825</v>
      </c>
      <c r="DY92" s="71">
        <v>1128.06</v>
      </c>
      <c r="DZ92" s="71">
        <v>1083.995</v>
      </c>
      <c r="EA92" s="71">
        <v>1044.726</v>
      </c>
      <c r="EB92" s="71">
        <v>1018.112</v>
      </c>
      <c r="EC92" s="71">
        <v>1016.508</v>
      </c>
      <c r="ED92" s="71">
        <v>1055.684</v>
      </c>
      <c r="EE92" s="71">
        <v>1135.256</v>
      </c>
      <c r="EF92" s="71">
        <v>1189.01</v>
      </c>
      <c r="EG92" s="71">
        <v>1225.685</v>
      </c>
      <c r="EH92" s="71">
        <v>1252.29</v>
      </c>
      <c r="EI92" s="71">
        <v>3843.286</v>
      </c>
      <c r="EJ92" s="71">
        <v>9266.952</v>
      </c>
      <c r="EK92" s="71">
        <v>8310.23</v>
      </c>
      <c r="EL92" s="71">
        <v>8090.225</v>
      </c>
      <c r="EM92" s="71">
        <v>7821.789</v>
      </c>
      <c r="EN92" s="71">
        <v>7535.451</v>
      </c>
      <c r="EO92" s="71">
        <v>7305.586</v>
      </c>
      <c r="EP92" s="71">
        <v>7334.951</v>
      </c>
      <c r="EQ92" s="71">
        <v>8451.789</v>
      </c>
      <c r="ER92" s="71">
        <v>3631.648</v>
      </c>
      <c r="ES92" s="71">
        <v>1233.09</v>
      </c>
      <c r="ET92" s="71">
        <v>1219.6</v>
      </c>
      <c r="EU92" s="71">
        <v>1207.455</v>
      </c>
      <c r="EV92" s="71">
        <v>1177.912</v>
      </c>
      <c r="EW92" s="71">
        <v>1268.541</v>
      </c>
      <c r="EX92" s="71">
        <v>1218.989</v>
      </c>
      <c r="EY92" s="71">
        <v>1174.83</v>
      </c>
      <c r="EZ92" s="71">
        <v>1144.902</v>
      </c>
      <c r="FA92" s="71">
        <v>1143.097</v>
      </c>
      <c r="FB92" s="71">
        <v>1187.153</v>
      </c>
      <c r="FC92" s="71">
        <v>1276.634</v>
      </c>
      <c r="FD92" s="71">
        <v>1337.082</v>
      </c>
      <c r="FE92" s="71">
        <v>1378.325</v>
      </c>
      <c r="FF92" s="71">
        <v>1408.243</v>
      </c>
      <c r="FG92" s="71">
        <v>4275.045</v>
      </c>
      <c r="FH92" s="71">
        <v>9571.124</v>
      </c>
      <c r="FI92" s="71">
        <v>8582.999</v>
      </c>
      <c r="FJ92" s="71">
        <v>8355.772</v>
      </c>
      <c r="FK92" s="71">
        <v>8078.525</v>
      </c>
      <c r="FL92" s="71">
        <v>7782.789</v>
      </c>
      <c r="FM92" s="71">
        <v>7545.379</v>
      </c>
      <c r="FN92" s="71">
        <v>7575.708</v>
      </c>
      <c r="FO92" s="71">
        <v>8729.204</v>
      </c>
      <c r="FP92" s="71">
        <v>4039.632</v>
      </c>
      <c r="FQ92" s="71">
        <v>1386.652</v>
      </c>
      <c r="FR92" s="71">
        <v>1371.481</v>
      </c>
      <c r="FS92" s="71">
        <v>1357.824</v>
      </c>
      <c r="FT92" s="71">
        <v>1324.602</v>
      </c>
      <c r="FU92" s="71">
        <v>73.79402</v>
      </c>
      <c r="FV92" s="71">
        <v>70.77885</v>
      </c>
      <c r="FW92" s="71">
        <v>68.99586</v>
      </c>
      <c r="FX92" s="71">
        <v>68.11354</v>
      </c>
      <c r="FY92" s="71">
        <v>66.14436</v>
      </c>
      <c r="FZ92" s="71">
        <v>65.0723</v>
      </c>
      <c r="GA92" s="71">
        <v>65.34483</v>
      </c>
      <c r="GB92" s="71">
        <v>68.99993</v>
      </c>
      <c r="GC92" s="71">
        <v>74.87276</v>
      </c>
      <c r="GD92" s="71">
        <v>81.151</v>
      </c>
      <c r="GE92" s="71">
        <v>87.20308</v>
      </c>
      <c r="GF92" s="71">
        <v>92.07152</v>
      </c>
      <c r="GG92" s="71">
        <v>95.40842</v>
      </c>
      <c r="GH92" s="71">
        <v>97.01791</v>
      </c>
      <c r="GI92" s="71">
        <v>98.20187</v>
      </c>
      <c r="GJ92" s="71">
        <v>97.9861</v>
      </c>
      <c r="GK92" s="71">
        <v>97.51805</v>
      </c>
      <c r="GL92" s="71">
        <v>96.34372</v>
      </c>
      <c r="GM92" s="71">
        <v>94.0508</v>
      </c>
      <c r="GN92" s="71">
        <v>90.04337</v>
      </c>
      <c r="GO92" s="71">
        <v>86.01706</v>
      </c>
      <c r="GP92" s="71">
        <v>82.38107</v>
      </c>
      <c r="GQ92" s="71">
        <v>79.25158</v>
      </c>
      <c r="GR92" s="71">
        <v>77.01711</v>
      </c>
    </row>
    <row r="93" spans="1:200" ht="12.75">
      <c r="A93" s="69" t="s">
        <v>245</v>
      </c>
      <c r="B93" s="69" t="s">
        <v>30</v>
      </c>
      <c r="C93" s="69">
        <v>2010</v>
      </c>
      <c r="D93" s="69" t="s">
        <v>7</v>
      </c>
      <c r="E93" s="69" t="s">
        <v>229</v>
      </c>
      <c r="F93" s="71">
        <v>270</v>
      </c>
      <c r="G93" s="71">
        <v>270</v>
      </c>
      <c r="H93" s="71">
        <v>270</v>
      </c>
      <c r="I93" s="71">
        <v>31481.87</v>
      </c>
      <c r="J93" s="71">
        <v>30570.05</v>
      </c>
      <c r="K93" s="71">
        <v>29637.4</v>
      </c>
      <c r="L93" s="71">
        <v>28429.37</v>
      </c>
      <c r="M93" s="71">
        <v>28547.75</v>
      </c>
      <c r="N93" s="71">
        <v>29847.37</v>
      </c>
      <c r="O93" s="71">
        <v>32091.07</v>
      </c>
      <c r="P93" s="71">
        <v>33878.21</v>
      </c>
      <c r="Q93" s="71">
        <v>34821.61</v>
      </c>
      <c r="R93" s="71">
        <v>35434.26</v>
      </c>
      <c r="S93" s="71">
        <v>36008.39</v>
      </c>
      <c r="T93" s="71">
        <v>34540.93</v>
      </c>
      <c r="U93" s="71">
        <v>31438.04</v>
      </c>
      <c r="V93" s="71">
        <v>30602.44</v>
      </c>
      <c r="W93" s="71">
        <v>29371.61</v>
      </c>
      <c r="X93" s="71">
        <v>28171.96</v>
      </c>
      <c r="Y93" s="71">
        <v>27194.32</v>
      </c>
      <c r="Z93" s="71">
        <v>27151.5</v>
      </c>
      <c r="AA93" s="71">
        <v>30111.13</v>
      </c>
      <c r="AB93" s="71">
        <v>31766.07</v>
      </c>
      <c r="AC93" s="71">
        <v>32476.43</v>
      </c>
      <c r="AD93" s="71">
        <v>32315.79</v>
      </c>
      <c r="AE93" s="71">
        <v>32159.71</v>
      </c>
      <c r="AF93" s="71">
        <v>31451.13</v>
      </c>
      <c r="AG93" s="71">
        <v>30780.07</v>
      </c>
      <c r="AH93" s="71">
        <v>29888.57</v>
      </c>
      <c r="AI93" s="71">
        <v>28976.72</v>
      </c>
      <c r="AJ93" s="71">
        <v>27795.62</v>
      </c>
      <c r="AK93" s="71">
        <v>27911.36</v>
      </c>
      <c r="AL93" s="71">
        <v>29182.01</v>
      </c>
      <c r="AM93" s="71">
        <v>31375.69</v>
      </c>
      <c r="AN93" s="71">
        <v>33122.99</v>
      </c>
      <c r="AO93" s="71">
        <v>34045.36</v>
      </c>
      <c r="AP93" s="71">
        <v>34644.35</v>
      </c>
      <c r="AQ93" s="71">
        <v>33575.59</v>
      </c>
      <c r="AR93" s="71">
        <v>28350.42</v>
      </c>
      <c r="AS93" s="71">
        <v>25803.64</v>
      </c>
      <c r="AT93" s="71">
        <v>25117.79</v>
      </c>
      <c r="AU93" s="71">
        <v>24107.55</v>
      </c>
      <c r="AV93" s="71">
        <v>23122.9</v>
      </c>
      <c r="AW93" s="71">
        <v>22320.48</v>
      </c>
      <c r="AX93" s="71">
        <v>22285.34</v>
      </c>
      <c r="AY93" s="71">
        <v>24714.53</v>
      </c>
      <c r="AZ93" s="71">
        <v>29619.89</v>
      </c>
      <c r="BA93" s="71">
        <v>31752.46</v>
      </c>
      <c r="BB93" s="71">
        <v>31595.41</v>
      </c>
      <c r="BC93" s="71">
        <v>31442.8</v>
      </c>
      <c r="BD93" s="71">
        <v>30750.02</v>
      </c>
      <c r="BE93" s="71">
        <v>537.9434</v>
      </c>
      <c r="BF93" s="71">
        <v>522.3627</v>
      </c>
      <c r="BG93" s="71">
        <v>506.4262</v>
      </c>
      <c r="BH93" s="71">
        <v>485.7841</v>
      </c>
      <c r="BI93" s="71">
        <v>487.807</v>
      </c>
      <c r="BJ93" s="71">
        <v>510.014</v>
      </c>
      <c r="BK93" s="71">
        <v>548.3531</v>
      </c>
      <c r="BL93" s="71">
        <v>578.8906</v>
      </c>
      <c r="BM93" s="71">
        <v>595.0109</v>
      </c>
      <c r="BN93" s="71">
        <v>605.4794</v>
      </c>
      <c r="BO93" s="71">
        <v>1913.623</v>
      </c>
      <c r="BP93" s="71">
        <v>5828.814</v>
      </c>
      <c r="BQ93" s="71">
        <v>5305.199</v>
      </c>
      <c r="BR93" s="71">
        <v>5164.189</v>
      </c>
      <c r="BS93" s="71">
        <v>4956.486</v>
      </c>
      <c r="BT93" s="71">
        <v>4754.043</v>
      </c>
      <c r="BU93" s="71">
        <v>4589.067</v>
      </c>
      <c r="BV93" s="71">
        <v>4581.842</v>
      </c>
      <c r="BW93" s="71">
        <v>5081.28</v>
      </c>
      <c r="BX93" s="71">
        <v>1688.17</v>
      </c>
      <c r="BY93" s="71">
        <v>554.9379</v>
      </c>
      <c r="BZ93" s="71">
        <v>552.193</v>
      </c>
      <c r="CA93" s="71">
        <v>549.526</v>
      </c>
      <c r="CB93" s="71">
        <v>537.4182</v>
      </c>
      <c r="CC93" s="71">
        <v>634.942</v>
      </c>
      <c r="CD93" s="71">
        <v>616.5519</v>
      </c>
      <c r="CE93" s="71">
        <v>597.7418</v>
      </c>
      <c r="CF93" s="71">
        <v>573.3776</v>
      </c>
      <c r="CG93" s="71">
        <v>575.7652</v>
      </c>
      <c r="CH93" s="71">
        <v>601.9766</v>
      </c>
      <c r="CI93" s="71">
        <v>647.2286</v>
      </c>
      <c r="CJ93" s="71">
        <v>683.2726</v>
      </c>
      <c r="CK93" s="71">
        <v>702.2996</v>
      </c>
      <c r="CL93" s="71">
        <v>714.6557</v>
      </c>
      <c r="CM93" s="71">
        <v>2222.098</v>
      </c>
      <c r="CN93" s="71">
        <v>6043.5</v>
      </c>
      <c r="CO93" s="71">
        <v>5500.6</v>
      </c>
      <c r="CP93" s="71">
        <v>5354.396</v>
      </c>
      <c r="CQ93" s="71">
        <v>5139.043</v>
      </c>
      <c r="CR93" s="71">
        <v>4929.144</v>
      </c>
      <c r="CS93" s="71">
        <v>4758.09</v>
      </c>
      <c r="CT93" s="71">
        <v>4750.599</v>
      </c>
      <c r="CU93" s="71">
        <v>5268.434</v>
      </c>
      <c r="CV93" s="71">
        <v>1960.302</v>
      </c>
      <c r="CW93" s="71">
        <v>655.0008</v>
      </c>
      <c r="CX93" s="71">
        <v>651.7609</v>
      </c>
      <c r="CY93" s="71">
        <v>648.613</v>
      </c>
      <c r="CZ93" s="71">
        <v>634.322</v>
      </c>
      <c r="DA93" s="71">
        <v>701.7995</v>
      </c>
      <c r="DB93" s="71">
        <v>681.473</v>
      </c>
      <c r="DC93" s="71">
        <v>660.6823</v>
      </c>
      <c r="DD93" s="71">
        <v>633.7526</v>
      </c>
      <c r="DE93" s="71">
        <v>636.3916</v>
      </c>
      <c r="DF93" s="71">
        <v>665.3629</v>
      </c>
      <c r="DG93" s="71">
        <v>715.3799</v>
      </c>
      <c r="DH93" s="71">
        <v>755.2191</v>
      </c>
      <c r="DI93" s="71">
        <v>776.2496</v>
      </c>
      <c r="DJ93" s="71">
        <v>789.9068</v>
      </c>
      <c r="DK93" s="71">
        <v>2432.799</v>
      </c>
      <c r="DL93" s="71">
        <v>6190.515</v>
      </c>
      <c r="DM93" s="71">
        <v>5634.407</v>
      </c>
      <c r="DN93" s="71">
        <v>5484.647</v>
      </c>
      <c r="DO93" s="71">
        <v>5264.056</v>
      </c>
      <c r="DP93" s="71">
        <v>5049.051</v>
      </c>
      <c r="DQ93" s="71">
        <v>4873.836</v>
      </c>
      <c r="DR93" s="71">
        <v>4866.163</v>
      </c>
      <c r="DS93" s="71">
        <v>5396.594</v>
      </c>
      <c r="DT93" s="71">
        <v>2146.179</v>
      </c>
      <c r="DU93" s="71">
        <v>723.9703</v>
      </c>
      <c r="DV93" s="71">
        <v>720.3894</v>
      </c>
      <c r="DW93" s="71">
        <v>716.91</v>
      </c>
      <c r="DX93" s="71">
        <v>701.1142</v>
      </c>
      <c r="DY93" s="71">
        <v>768.394</v>
      </c>
      <c r="DZ93" s="71">
        <v>746.1387</v>
      </c>
      <c r="EA93" s="71">
        <v>723.3752</v>
      </c>
      <c r="EB93" s="71">
        <v>693.8901</v>
      </c>
      <c r="EC93" s="71">
        <v>696.7795</v>
      </c>
      <c r="ED93" s="71">
        <v>728.4999</v>
      </c>
      <c r="EE93" s="71">
        <v>783.2631</v>
      </c>
      <c r="EF93" s="71">
        <v>826.8827</v>
      </c>
      <c r="EG93" s="71">
        <v>849.9088</v>
      </c>
      <c r="EH93" s="71">
        <v>864.8619</v>
      </c>
      <c r="EI93" s="71">
        <v>2641.134</v>
      </c>
      <c r="EJ93" s="71">
        <v>6336.181</v>
      </c>
      <c r="EK93" s="71">
        <v>5766.988</v>
      </c>
      <c r="EL93" s="71">
        <v>5613.704</v>
      </c>
      <c r="EM93" s="71">
        <v>5387.921</v>
      </c>
      <c r="EN93" s="71">
        <v>5167.857</v>
      </c>
      <c r="EO93" s="71">
        <v>4988.52</v>
      </c>
      <c r="EP93" s="71">
        <v>4980.666</v>
      </c>
      <c r="EQ93" s="71">
        <v>5523.578</v>
      </c>
      <c r="ER93" s="71">
        <v>2329.969</v>
      </c>
      <c r="ES93" s="71">
        <v>792.6687</v>
      </c>
      <c r="ET93" s="71">
        <v>788.748</v>
      </c>
      <c r="EU93" s="71">
        <v>784.9384</v>
      </c>
      <c r="EV93" s="71">
        <v>767.6437</v>
      </c>
      <c r="EW93" s="71">
        <v>864.0852</v>
      </c>
      <c r="EX93" s="71">
        <v>839.0582</v>
      </c>
      <c r="EY93" s="71">
        <v>813.4599</v>
      </c>
      <c r="EZ93" s="71">
        <v>780.3029</v>
      </c>
      <c r="FA93" s="71">
        <v>783.5521</v>
      </c>
      <c r="FB93" s="71">
        <v>819.2228</v>
      </c>
      <c r="FC93" s="71">
        <v>880.806</v>
      </c>
      <c r="FD93" s="71">
        <v>929.8577</v>
      </c>
      <c r="FE93" s="71">
        <v>955.7513</v>
      </c>
      <c r="FF93" s="71">
        <v>972.5666</v>
      </c>
      <c r="FG93" s="71">
        <v>2937.841</v>
      </c>
      <c r="FH93" s="71">
        <v>6544.155</v>
      </c>
      <c r="FI93" s="71">
        <v>5956.279</v>
      </c>
      <c r="FJ93" s="71">
        <v>5797.964</v>
      </c>
      <c r="FK93" s="71">
        <v>5564.771</v>
      </c>
      <c r="FL93" s="71">
        <v>5337.483</v>
      </c>
      <c r="FM93" s="71">
        <v>5152.26</v>
      </c>
      <c r="FN93" s="71">
        <v>5144.147</v>
      </c>
      <c r="FO93" s="71">
        <v>5704.88</v>
      </c>
      <c r="FP93" s="71">
        <v>2591.72</v>
      </c>
      <c r="FQ93" s="71">
        <v>891.3829</v>
      </c>
      <c r="FR93" s="71">
        <v>886.9739</v>
      </c>
      <c r="FS93" s="71">
        <v>882.6899</v>
      </c>
      <c r="FT93" s="71">
        <v>863.2414</v>
      </c>
      <c r="FU93" s="71">
        <v>73.69701</v>
      </c>
      <c r="FV93" s="71">
        <v>72.06754</v>
      </c>
      <c r="FW93" s="71">
        <v>71.14449</v>
      </c>
      <c r="FX93" s="71">
        <v>69.0569</v>
      </c>
      <c r="FY93" s="71">
        <v>67.92117</v>
      </c>
      <c r="FZ93" s="71">
        <v>67.53433</v>
      </c>
      <c r="GA93" s="71">
        <v>67.51</v>
      </c>
      <c r="GB93" s="71">
        <v>72.59219</v>
      </c>
      <c r="GC93" s="71">
        <v>77.87594</v>
      </c>
      <c r="GD93" s="71">
        <v>83.3861</v>
      </c>
      <c r="GE93" s="71">
        <v>88.13957</v>
      </c>
      <c r="GF93" s="71">
        <v>92.31337</v>
      </c>
      <c r="GG93" s="71">
        <v>95.36738</v>
      </c>
      <c r="GH93" s="71">
        <v>96.45989</v>
      </c>
      <c r="GI93" s="71">
        <v>95.68235</v>
      </c>
      <c r="GJ93" s="71">
        <v>93.90588</v>
      </c>
      <c r="GK93" s="71">
        <v>92.99358</v>
      </c>
      <c r="GL93" s="71">
        <v>91.39679</v>
      </c>
      <c r="GM93" s="71">
        <v>88.08096</v>
      </c>
      <c r="GN93" s="71">
        <v>82.64823</v>
      </c>
      <c r="GO93" s="71">
        <v>78.86877</v>
      </c>
      <c r="GP93" s="71">
        <v>75.74513</v>
      </c>
      <c r="GQ93" s="71">
        <v>73.5</v>
      </c>
      <c r="GR93" s="71">
        <v>71.63091</v>
      </c>
    </row>
    <row r="94" spans="1:200" ht="12.75">
      <c r="A94" s="69" t="s">
        <v>245</v>
      </c>
      <c r="B94" s="69" t="s">
        <v>31</v>
      </c>
      <c r="C94" s="69">
        <v>2010</v>
      </c>
      <c r="D94" s="69" t="s">
        <v>7</v>
      </c>
      <c r="E94" s="69" t="s">
        <v>229</v>
      </c>
      <c r="F94" s="71">
        <v>368</v>
      </c>
      <c r="G94" s="71">
        <v>368</v>
      </c>
      <c r="H94" s="71">
        <v>368</v>
      </c>
      <c r="I94" s="71">
        <v>42998.21</v>
      </c>
      <c r="J94" s="71">
        <v>41680.87</v>
      </c>
      <c r="K94" s="71">
        <v>39840.56</v>
      </c>
      <c r="L94" s="71">
        <v>38521.87</v>
      </c>
      <c r="M94" s="71">
        <v>38896.75</v>
      </c>
      <c r="N94" s="71">
        <v>40422.25</v>
      </c>
      <c r="O94" s="71">
        <v>44225.74</v>
      </c>
      <c r="P94" s="71">
        <v>45155.5</v>
      </c>
      <c r="Q94" s="71">
        <v>47014.61</v>
      </c>
      <c r="R94" s="71">
        <v>48067.34</v>
      </c>
      <c r="S94" s="71">
        <v>48946.02</v>
      </c>
      <c r="T94" s="71">
        <v>46704.54</v>
      </c>
      <c r="U94" s="71">
        <v>41704.8</v>
      </c>
      <c r="V94" s="71">
        <v>40770.98</v>
      </c>
      <c r="W94" s="71">
        <v>39113.62</v>
      </c>
      <c r="X94" s="71">
        <v>37367.77</v>
      </c>
      <c r="Y94" s="71">
        <v>36124.96</v>
      </c>
      <c r="Z94" s="71">
        <v>36219.51</v>
      </c>
      <c r="AA94" s="71">
        <v>41746.03</v>
      </c>
      <c r="AB94" s="71">
        <v>45201.34</v>
      </c>
      <c r="AC94" s="71">
        <v>45725.83</v>
      </c>
      <c r="AD94" s="71">
        <v>45177.75</v>
      </c>
      <c r="AE94" s="71">
        <v>45442.84</v>
      </c>
      <c r="AF94" s="71">
        <v>44112.59</v>
      </c>
      <c r="AG94" s="71">
        <v>42039.69</v>
      </c>
      <c r="AH94" s="71">
        <v>40751.71</v>
      </c>
      <c r="AI94" s="71">
        <v>38952.42</v>
      </c>
      <c r="AJ94" s="71">
        <v>37663.13</v>
      </c>
      <c r="AK94" s="71">
        <v>38029.65</v>
      </c>
      <c r="AL94" s="71">
        <v>39521.14</v>
      </c>
      <c r="AM94" s="71">
        <v>43239.85</v>
      </c>
      <c r="AN94" s="71">
        <v>44148.89</v>
      </c>
      <c r="AO94" s="71">
        <v>45966.55</v>
      </c>
      <c r="AP94" s="71">
        <v>46995.81</v>
      </c>
      <c r="AQ94" s="71">
        <v>45639.13</v>
      </c>
      <c r="AR94" s="71">
        <v>38334.03</v>
      </c>
      <c r="AS94" s="71">
        <v>34230.36</v>
      </c>
      <c r="AT94" s="71">
        <v>33463.9</v>
      </c>
      <c r="AU94" s="71">
        <v>32103.57</v>
      </c>
      <c r="AV94" s="71">
        <v>30670.62</v>
      </c>
      <c r="AW94" s="71">
        <v>29650.55</v>
      </c>
      <c r="AX94" s="71">
        <v>29728.15</v>
      </c>
      <c r="AY94" s="71">
        <v>34264.2</v>
      </c>
      <c r="AZ94" s="71">
        <v>42147.44</v>
      </c>
      <c r="BA94" s="71">
        <v>44706.5</v>
      </c>
      <c r="BB94" s="71">
        <v>44170.64</v>
      </c>
      <c r="BC94" s="71">
        <v>44429.82</v>
      </c>
      <c r="BD94" s="71">
        <v>43129.22</v>
      </c>
      <c r="BE94" s="71">
        <v>734.7278</v>
      </c>
      <c r="BF94" s="71">
        <v>712.2178</v>
      </c>
      <c r="BG94" s="71">
        <v>680.7717</v>
      </c>
      <c r="BH94" s="71">
        <v>658.2387</v>
      </c>
      <c r="BI94" s="71">
        <v>664.6444</v>
      </c>
      <c r="BJ94" s="71">
        <v>690.7112</v>
      </c>
      <c r="BK94" s="71">
        <v>755.7031</v>
      </c>
      <c r="BL94" s="71">
        <v>771.5903</v>
      </c>
      <c r="BM94" s="71">
        <v>803.3576</v>
      </c>
      <c r="BN94" s="71">
        <v>821.346</v>
      </c>
      <c r="BO94" s="71">
        <v>2601.178</v>
      </c>
      <c r="BP94" s="71">
        <v>7881.434</v>
      </c>
      <c r="BQ94" s="71">
        <v>7037.725</v>
      </c>
      <c r="BR94" s="71">
        <v>6880.142</v>
      </c>
      <c r="BS94" s="71">
        <v>6600.459</v>
      </c>
      <c r="BT94" s="71">
        <v>6305.846</v>
      </c>
      <c r="BU94" s="71">
        <v>6096.121</v>
      </c>
      <c r="BV94" s="71">
        <v>6112.076</v>
      </c>
      <c r="BW94" s="71">
        <v>7044.682</v>
      </c>
      <c r="BX94" s="71">
        <v>2402.171</v>
      </c>
      <c r="BY94" s="71">
        <v>781.3358</v>
      </c>
      <c r="BZ94" s="71">
        <v>771.9703</v>
      </c>
      <c r="CA94" s="71">
        <v>776.5001</v>
      </c>
      <c r="CB94" s="71">
        <v>753.7696</v>
      </c>
      <c r="CC94" s="71">
        <v>867.2092</v>
      </c>
      <c r="CD94" s="71">
        <v>840.6404</v>
      </c>
      <c r="CE94" s="71">
        <v>803.5242</v>
      </c>
      <c r="CF94" s="71">
        <v>776.9281</v>
      </c>
      <c r="CG94" s="71">
        <v>784.4889</v>
      </c>
      <c r="CH94" s="71">
        <v>815.2559</v>
      </c>
      <c r="CI94" s="71">
        <v>891.9667</v>
      </c>
      <c r="CJ94" s="71">
        <v>910.7186</v>
      </c>
      <c r="CK94" s="71">
        <v>948.2139</v>
      </c>
      <c r="CL94" s="71">
        <v>969.4459</v>
      </c>
      <c r="CM94" s="71">
        <v>3020.487</v>
      </c>
      <c r="CN94" s="71">
        <v>8171.722</v>
      </c>
      <c r="CO94" s="71">
        <v>7296.938</v>
      </c>
      <c r="CP94" s="71">
        <v>7133.549</v>
      </c>
      <c r="CQ94" s="71">
        <v>6843.566</v>
      </c>
      <c r="CR94" s="71">
        <v>6538.102</v>
      </c>
      <c r="CS94" s="71">
        <v>6320.652</v>
      </c>
      <c r="CT94" s="71">
        <v>6337.195</v>
      </c>
      <c r="CU94" s="71">
        <v>7304.15</v>
      </c>
      <c r="CV94" s="71">
        <v>2789.4</v>
      </c>
      <c r="CW94" s="71">
        <v>922.2213</v>
      </c>
      <c r="CX94" s="71">
        <v>911.1672</v>
      </c>
      <c r="CY94" s="71">
        <v>916.5137</v>
      </c>
      <c r="CZ94" s="71">
        <v>889.6845</v>
      </c>
      <c r="DA94" s="71">
        <v>958.5237</v>
      </c>
      <c r="DB94" s="71">
        <v>929.1573</v>
      </c>
      <c r="DC94" s="71">
        <v>888.1328</v>
      </c>
      <c r="DD94" s="71">
        <v>858.7363</v>
      </c>
      <c r="DE94" s="71">
        <v>867.0932</v>
      </c>
      <c r="DF94" s="71">
        <v>901.0999</v>
      </c>
      <c r="DG94" s="71">
        <v>985.8881</v>
      </c>
      <c r="DH94" s="71">
        <v>1006.614</v>
      </c>
      <c r="DI94" s="71">
        <v>1048.058</v>
      </c>
      <c r="DJ94" s="71">
        <v>1071.526</v>
      </c>
      <c r="DK94" s="71">
        <v>3306.891</v>
      </c>
      <c r="DL94" s="71">
        <v>8370.508</v>
      </c>
      <c r="DM94" s="71">
        <v>7474.443</v>
      </c>
      <c r="DN94" s="71">
        <v>7307.082</v>
      </c>
      <c r="DO94" s="71">
        <v>7010.043</v>
      </c>
      <c r="DP94" s="71">
        <v>6697.147</v>
      </c>
      <c r="DQ94" s="71">
        <v>6474.41</v>
      </c>
      <c r="DR94" s="71">
        <v>6491.354</v>
      </c>
      <c r="DS94" s="71">
        <v>7481.832</v>
      </c>
      <c r="DT94" s="71">
        <v>3053.893</v>
      </c>
      <c r="DU94" s="71">
        <v>1019.328</v>
      </c>
      <c r="DV94" s="71">
        <v>1007.11</v>
      </c>
      <c r="DW94" s="71">
        <v>1013.02</v>
      </c>
      <c r="DX94" s="71">
        <v>983.3657</v>
      </c>
      <c r="DY94" s="71">
        <v>1049.479</v>
      </c>
      <c r="DZ94" s="71">
        <v>1017.326</v>
      </c>
      <c r="EA94" s="71">
        <v>972.4088</v>
      </c>
      <c r="EB94" s="71">
        <v>940.2227</v>
      </c>
      <c r="EC94" s="71">
        <v>949.3726</v>
      </c>
      <c r="ED94" s="71">
        <v>986.6063</v>
      </c>
      <c r="EE94" s="71">
        <v>1079.44</v>
      </c>
      <c r="EF94" s="71">
        <v>1102.133</v>
      </c>
      <c r="EG94" s="71">
        <v>1147.509</v>
      </c>
      <c r="EH94" s="71">
        <v>1173.204</v>
      </c>
      <c r="EI94" s="71">
        <v>3590.079</v>
      </c>
      <c r="EJ94" s="71">
        <v>8567.469</v>
      </c>
      <c r="EK94" s="71">
        <v>7650.32</v>
      </c>
      <c r="EL94" s="71">
        <v>7479.021</v>
      </c>
      <c r="EM94" s="71">
        <v>7174.994</v>
      </c>
      <c r="EN94" s="71">
        <v>6854.735</v>
      </c>
      <c r="EO94" s="71">
        <v>6626.756</v>
      </c>
      <c r="EP94" s="71">
        <v>6644.098</v>
      </c>
      <c r="EQ94" s="71">
        <v>7657.883</v>
      </c>
      <c r="ER94" s="71">
        <v>3315.415</v>
      </c>
      <c r="ES94" s="71">
        <v>1116.054</v>
      </c>
      <c r="ET94" s="71">
        <v>1102.676</v>
      </c>
      <c r="EU94" s="71">
        <v>1109.146</v>
      </c>
      <c r="EV94" s="71">
        <v>1076.678</v>
      </c>
      <c r="EW94" s="71">
        <v>1180.175</v>
      </c>
      <c r="EX94" s="71">
        <v>1144.018</v>
      </c>
      <c r="EY94" s="71">
        <v>1093.507</v>
      </c>
      <c r="EZ94" s="71">
        <v>1057.312</v>
      </c>
      <c r="FA94" s="71">
        <v>1067.602</v>
      </c>
      <c r="FB94" s="71">
        <v>1109.472</v>
      </c>
      <c r="FC94" s="71">
        <v>1213.867</v>
      </c>
      <c r="FD94" s="71">
        <v>1239.386</v>
      </c>
      <c r="FE94" s="71">
        <v>1290.413</v>
      </c>
      <c r="FF94" s="71">
        <v>1319.308</v>
      </c>
      <c r="FG94" s="71">
        <v>3993.393</v>
      </c>
      <c r="FH94" s="71">
        <v>8848.683</v>
      </c>
      <c r="FI94" s="71">
        <v>7901.429</v>
      </c>
      <c r="FJ94" s="71">
        <v>7724.507</v>
      </c>
      <c r="FK94" s="71">
        <v>7410.5</v>
      </c>
      <c r="FL94" s="71">
        <v>7079.729</v>
      </c>
      <c r="FM94" s="71">
        <v>6844.268</v>
      </c>
      <c r="FN94" s="71">
        <v>6862.18</v>
      </c>
      <c r="FO94" s="71">
        <v>7909.239</v>
      </c>
      <c r="FP94" s="71">
        <v>3687.872</v>
      </c>
      <c r="FQ94" s="71">
        <v>1255.04</v>
      </c>
      <c r="FR94" s="71">
        <v>1239.997</v>
      </c>
      <c r="FS94" s="71">
        <v>1247.273</v>
      </c>
      <c r="FT94" s="71">
        <v>1210.761</v>
      </c>
      <c r="FU94" s="71">
        <v>79.03529</v>
      </c>
      <c r="FV94" s="71">
        <v>77.51498</v>
      </c>
      <c r="FW94" s="71">
        <v>75.07855</v>
      </c>
      <c r="FX94" s="71">
        <v>73.96925</v>
      </c>
      <c r="FY94" s="71">
        <v>73.37765</v>
      </c>
      <c r="FZ94" s="71">
        <v>72.34283</v>
      </c>
      <c r="GA94" s="71">
        <v>74.53792</v>
      </c>
      <c r="GB94" s="71">
        <v>75.4931</v>
      </c>
      <c r="GC94" s="71">
        <v>82.38776</v>
      </c>
      <c r="GD94" s="71">
        <v>89.36364</v>
      </c>
      <c r="GE94" s="71">
        <v>94.2401</v>
      </c>
      <c r="GF94" s="71">
        <v>98.28556</v>
      </c>
      <c r="GG94" s="71">
        <v>100.9214</v>
      </c>
      <c r="GH94" s="71">
        <v>102.446</v>
      </c>
      <c r="GI94" s="71">
        <v>102.1476</v>
      </c>
      <c r="GJ94" s="71">
        <v>101.0086</v>
      </c>
      <c r="GK94" s="71">
        <v>100.1701</v>
      </c>
      <c r="GL94" s="71">
        <v>98.58663</v>
      </c>
      <c r="GM94" s="71">
        <v>95.86791</v>
      </c>
      <c r="GN94" s="71">
        <v>92.22994</v>
      </c>
      <c r="GO94" s="71">
        <v>87.17647</v>
      </c>
      <c r="GP94" s="71">
        <v>83.54385</v>
      </c>
      <c r="GQ94" s="71">
        <v>82.03583</v>
      </c>
      <c r="GR94" s="71">
        <v>80.08182</v>
      </c>
    </row>
    <row r="95" spans="1:200" ht="12.75">
      <c r="A95" s="69" t="s">
        <v>245</v>
      </c>
      <c r="B95" s="69" t="s">
        <v>32</v>
      </c>
      <c r="C95" s="69">
        <v>2010</v>
      </c>
      <c r="D95" s="69" t="s">
        <v>7</v>
      </c>
      <c r="E95" s="69" t="s">
        <v>229</v>
      </c>
      <c r="F95" s="71">
        <v>380</v>
      </c>
      <c r="G95" s="71">
        <v>380</v>
      </c>
      <c r="H95" s="71">
        <v>380</v>
      </c>
      <c r="I95" s="71">
        <v>48233.33</v>
      </c>
      <c r="J95" s="71">
        <v>46868.46</v>
      </c>
      <c r="K95" s="71">
        <v>45483.95</v>
      </c>
      <c r="L95" s="71">
        <v>44195.4</v>
      </c>
      <c r="M95" s="71">
        <v>44396.3</v>
      </c>
      <c r="N95" s="71">
        <v>46186.96</v>
      </c>
      <c r="O95" s="71">
        <v>49643.48</v>
      </c>
      <c r="P95" s="71">
        <v>51335.18</v>
      </c>
      <c r="Q95" s="71">
        <v>52165.68</v>
      </c>
      <c r="R95" s="71">
        <v>52509.87</v>
      </c>
      <c r="S95" s="71">
        <v>53348.11</v>
      </c>
      <c r="T95" s="71">
        <v>51176.25</v>
      </c>
      <c r="U95" s="71">
        <v>45577.38</v>
      </c>
      <c r="V95" s="71">
        <v>44553.1</v>
      </c>
      <c r="W95" s="71">
        <v>43035.5</v>
      </c>
      <c r="X95" s="71">
        <v>41206.3</v>
      </c>
      <c r="Y95" s="71">
        <v>39800.88</v>
      </c>
      <c r="Z95" s="71">
        <v>39807.33</v>
      </c>
      <c r="AA95" s="71">
        <v>46072.57</v>
      </c>
      <c r="AB95" s="71">
        <v>49691.98</v>
      </c>
      <c r="AC95" s="71">
        <v>51109.65</v>
      </c>
      <c r="AD95" s="71">
        <v>51056.99</v>
      </c>
      <c r="AE95" s="71">
        <v>50787.36</v>
      </c>
      <c r="AF95" s="71">
        <v>49409.26</v>
      </c>
      <c r="AG95" s="71">
        <v>47158.11</v>
      </c>
      <c r="AH95" s="71">
        <v>45823.66</v>
      </c>
      <c r="AI95" s="71">
        <v>44470.01</v>
      </c>
      <c r="AJ95" s="71">
        <v>43210.19</v>
      </c>
      <c r="AK95" s="71">
        <v>43406.61</v>
      </c>
      <c r="AL95" s="71">
        <v>45157.36</v>
      </c>
      <c r="AM95" s="71">
        <v>48536.82</v>
      </c>
      <c r="AN95" s="71">
        <v>50190.81</v>
      </c>
      <c r="AO95" s="71">
        <v>51002.79</v>
      </c>
      <c r="AP95" s="71">
        <v>51339.31</v>
      </c>
      <c r="AQ95" s="71">
        <v>49743.8</v>
      </c>
      <c r="AR95" s="71">
        <v>42004.31</v>
      </c>
      <c r="AS95" s="71">
        <v>37408.89</v>
      </c>
      <c r="AT95" s="71">
        <v>36568.18</v>
      </c>
      <c r="AU95" s="71">
        <v>35322.56</v>
      </c>
      <c r="AV95" s="71">
        <v>33821.21</v>
      </c>
      <c r="AW95" s="71">
        <v>32667.67</v>
      </c>
      <c r="AX95" s="71">
        <v>32672.96</v>
      </c>
      <c r="AY95" s="71">
        <v>37815.32</v>
      </c>
      <c r="AZ95" s="71">
        <v>46334.69</v>
      </c>
      <c r="BA95" s="71">
        <v>49970.31</v>
      </c>
      <c r="BB95" s="71">
        <v>49918.82</v>
      </c>
      <c r="BC95" s="71">
        <v>49655.2</v>
      </c>
      <c r="BD95" s="71">
        <v>48307.82</v>
      </c>
      <c r="BE95" s="71">
        <v>824.1824</v>
      </c>
      <c r="BF95" s="71">
        <v>800.8603</v>
      </c>
      <c r="BG95" s="71">
        <v>777.2026</v>
      </c>
      <c r="BH95" s="71">
        <v>755.1846</v>
      </c>
      <c r="BI95" s="71">
        <v>758.6176</v>
      </c>
      <c r="BJ95" s="71">
        <v>789.2153</v>
      </c>
      <c r="BK95" s="71">
        <v>848.2783</v>
      </c>
      <c r="BL95" s="71">
        <v>877.185</v>
      </c>
      <c r="BM95" s="71">
        <v>891.376</v>
      </c>
      <c r="BN95" s="71">
        <v>897.2573</v>
      </c>
      <c r="BO95" s="71">
        <v>2835.122</v>
      </c>
      <c r="BP95" s="71">
        <v>8636.039</v>
      </c>
      <c r="BQ95" s="71">
        <v>7691.226</v>
      </c>
      <c r="BR95" s="71">
        <v>7518.377</v>
      </c>
      <c r="BS95" s="71">
        <v>7262.28</v>
      </c>
      <c r="BT95" s="71">
        <v>6953.603</v>
      </c>
      <c r="BU95" s="71">
        <v>6716.436</v>
      </c>
      <c r="BV95" s="71">
        <v>6717.524</v>
      </c>
      <c r="BW95" s="71">
        <v>7774.788</v>
      </c>
      <c r="BX95" s="71">
        <v>2640.822</v>
      </c>
      <c r="BY95" s="71">
        <v>873.3313</v>
      </c>
      <c r="BZ95" s="71">
        <v>872.4315</v>
      </c>
      <c r="CA95" s="71">
        <v>867.8242</v>
      </c>
      <c r="CB95" s="71">
        <v>844.276</v>
      </c>
      <c r="CC95" s="71">
        <v>972.7937</v>
      </c>
      <c r="CD95" s="71">
        <v>945.2663</v>
      </c>
      <c r="CE95" s="71">
        <v>917.3428</v>
      </c>
      <c r="CF95" s="71">
        <v>891.3548</v>
      </c>
      <c r="CG95" s="71">
        <v>895.4066</v>
      </c>
      <c r="CH95" s="71">
        <v>931.5216</v>
      </c>
      <c r="CI95" s="71">
        <v>1001.234</v>
      </c>
      <c r="CJ95" s="71">
        <v>1035.354</v>
      </c>
      <c r="CK95" s="71">
        <v>1052.103</v>
      </c>
      <c r="CL95" s="71">
        <v>1059.045</v>
      </c>
      <c r="CM95" s="71">
        <v>3292.142</v>
      </c>
      <c r="CN95" s="71">
        <v>8954.12</v>
      </c>
      <c r="CO95" s="71">
        <v>7974.507</v>
      </c>
      <c r="CP95" s="71">
        <v>7795.293</v>
      </c>
      <c r="CQ95" s="71">
        <v>7529.763</v>
      </c>
      <c r="CR95" s="71">
        <v>7209.716</v>
      </c>
      <c r="CS95" s="71">
        <v>6963.815</v>
      </c>
      <c r="CT95" s="71">
        <v>6964.943</v>
      </c>
      <c r="CU95" s="71">
        <v>8061.148</v>
      </c>
      <c r="CV95" s="71">
        <v>3066.52</v>
      </c>
      <c r="CW95" s="71">
        <v>1030.805</v>
      </c>
      <c r="CX95" s="71">
        <v>1029.743</v>
      </c>
      <c r="CY95" s="71">
        <v>1024.305</v>
      </c>
      <c r="CZ95" s="71">
        <v>996.5105</v>
      </c>
      <c r="DA95" s="71">
        <v>1075.226</v>
      </c>
      <c r="DB95" s="71">
        <v>1044.8</v>
      </c>
      <c r="DC95" s="71">
        <v>1013.936</v>
      </c>
      <c r="DD95" s="71">
        <v>985.2118</v>
      </c>
      <c r="DE95" s="71">
        <v>989.6902</v>
      </c>
      <c r="DF95" s="71">
        <v>1029.608</v>
      </c>
      <c r="DG95" s="71">
        <v>1106.661</v>
      </c>
      <c r="DH95" s="71">
        <v>1144.373</v>
      </c>
      <c r="DI95" s="71">
        <v>1162.886</v>
      </c>
      <c r="DJ95" s="71">
        <v>1170.559</v>
      </c>
      <c r="DK95" s="71">
        <v>3604.305</v>
      </c>
      <c r="DL95" s="71">
        <v>9171.939</v>
      </c>
      <c r="DM95" s="71">
        <v>8168.497</v>
      </c>
      <c r="DN95" s="71">
        <v>7984.922</v>
      </c>
      <c r="DO95" s="71">
        <v>7712.933</v>
      </c>
      <c r="DP95" s="71">
        <v>7385.101</v>
      </c>
      <c r="DQ95" s="71">
        <v>7133.217</v>
      </c>
      <c r="DR95" s="71">
        <v>7134.373</v>
      </c>
      <c r="DS95" s="71">
        <v>8257.244</v>
      </c>
      <c r="DT95" s="71">
        <v>3357.29</v>
      </c>
      <c r="DU95" s="71">
        <v>1139.345</v>
      </c>
      <c r="DV95" s="71">
        <v>1138.172</v>
      </c>
      <c r="DW95" s="71">
        <v>1132.161</v>
      </c>
      <c r="DX95" s="71">
        <v>1101.44</v>
      </c>
      <c r="DY95" s="71">
        <v>1177.255</v>
      </c>
      <c r="DZ95" s="71">
        <v>1143.942</v>
      </c>
      <c r="EA95" s="71">
        <v>1110.15</v>
      </c>
      <c r="EB95" s="71">
        <v>1078.7</v>
      </c>
      <c r="EC95" s="71">
        <v>1083.603</v>
      </c>
      <c r="ED95" s="71">
        <v>1127.309</v>
      </c>
      <c r="EE95" s="71">
        <v>1211.674</v>
      </c>
      <c r="EF95" s="71">
        <v>1252.964</v>
      </c>
      <c r="EG95" s="71">
        <v>1273.234</v>
      </c>
      <c r="EH95" s="71">
        <v>1281.635</v>
      </c>
      <c r="EI95" s="71">
        <v>3912.962</v>
      </c>
      <c r="EJ95" s="71">
        <v>9387.76</v>
      </c>
      <c r="EK95" s="71">
        <v>8360.705</v>
      </c>
      <c r="EL95" s="71">
        <v>8172.811</v>
      </c>
      <c r="EM95" s="71">
        <v>7894.421</v>
      </c>
      <c r="EN95" s="71">
        <v>7558.875</v>
      </c>
      <c r="EO95" s="71">
        <v>7301.065</v>
      </c>
      <c r="EP95" s="71">
        <v>7302.249</v>
      </c>
      <c r="EQ95" s="71">
        <v>8451.541</v>
      </c>
      <c r="ER95" s="71">
        <v>3644.794</v>
      </c>
      <c r="ES95" s="71">
        <v>1247.459</v>
      </c>
      <c r="ET95" s="71">
        <v>1246.174</v>
      </c>
      <c r="EU95" s="71">
        <v>1239.593</v>
      </c>
      <c r="EV95" s="71">
        <v>1205.957</v>
      </c>
      <c r="EW95" s="71">
        <v>1323.864</v>
      </c>
      <c r="EX95" s="71">
        <v>1286.402</v>
      </c>
      <c r="EY95" s="71">
        <v>1248.401</v>
      </c>
      <c r="EZ95" s="71">
        <v>1213.034</v>
      </c>
      <c r="FA95" s="71">
        <v>1218.548</v>
      </c>
      <c r="FB95" s="71">
        <v>1267.697</v>
      </c>
      <c r="FC95" s="71">
        <v>1362.568</v>
      </c>
      <c r="FD95" s="71">
        <v>1409</v>
      </c>
      <c r="FE95" s="71">
        <v>1431.795</v>
      </c>
      <c r="FF95" s="71">
        <v>1441.242</v>
      </c>
      <c r="FG95" s="71">
        <v>4352.549</v>
      </c>
      <c r="FH95" s="71">
        <v>9695.896</v>
      </c>
      <c r="FI95" s="71">
        <v>8635.131</v>
      </c>
      <c r="FJ95" s="71">
        <v>8441.069</v>
      </c>
      <c r="FK95" s="71">
        <v>8153.543</v>
      </c>
      <c r="FL95" s="71">
        <v>7806.982</v>
      </c>
      <c r="FM95" s="71">
        <v>7540.71</v>
      </c>
      <c r="FN95" s="71">
        <v>7541.933</v>
      </c>
      <c r="FO95" s="71">
        <v>8728.948</v>
      </c>
      <c r="FP95" s="71">
        <v>4054.254</v>
      </c>
      <c r="FQ95" s="71">
        <v>1402.81</v>
      </c>
      <c r="FR95" s="71">
        <v>1401.365</v>
      </c>
      <c r="FS95" s="71">
        <v>1393.964</v>
      </c>
      <c r="FT95" s="71">
        <v>1356.139</v>
      </c>
      <c r="FU95" s="71">
        <v>79.68128</v>
      </c>
      <c r="FV95" s="71">
        <v>78.1508</v>
      </c>
      <c r="FW95" s="71">
        <v>77.38984</v>
      </c>
      <c r="FX95" s="71">
        <v>76.64545</v>
      </c>
      <c r="FY95" s="71">
        <v>74.89481</v>
      </c>
      <c r="FZ95" s="71">
        <v>74.3508</v>
      </c>
      <c r="GA95" s="71">
        <v>75.20396</v>
      </c>
      <c r="GB95" s="71">
        <v>78.48502</v>
      </c>
      <c r="GC95" s="71">
        <v>82.50535</v>
      </c>
      <c r="GD95" s="71">
        <v>86.49037</v>
      </c>
      <c r="GE95" s="71">
        <v>91.50802</v>
      </c>
      <c r="GF95" s="71">
        <v>95.9984</v>
      </c>
      <c r="GG95" s="71">
        <v>98.4016</v>
      </c>
      <c r="GH95" s="71">
        <v>99.87059</v>
      </c>
      <c r="GI95" s="71">
        <v>100.515</v>
      </c>
      <c r="GJ95" s="71">
        <v>99.72567</v>
      </c>
      <c r="GK95" s="71">
        <v>98.70748</v>
      </c>
      <c r="GL95" s="71">
        <v>97.07327</v>
      </c>
      <c r="GM95" s="71">
        <v>95.42834</v>
      </c>
      <c r="GN95" s="71">
        <v>91.89037</v>
      </c>
      <c r="GO95" s="71">
        <v>88.34492</v>
      </c>
      <c r="GP95" s="71">
        <v>86.02728</v>
      </c>
      <c r="GQ95" s="71">
        <v>83.56952</v>
      </c>
      <c r="GR95" s="71">
        <v>81.48663</v>
      </c>
    </row>
    <row r="96" spans="1:200" ht="12.75">
      <c r="A96" s="69" t="s">
        <v>245</v>
      </c>
      <c r="B96" s="69" t="s">
        <v>33</v>
      </c>
      <c r="C96" s="69">
        <v>2010</v>
      </c>
      <c r="D96" s="69" t="s">
        <v>7</v>
      </c>
      <c r="E96" s="69" t="s">
        <v>229</v>
      </c>
      <c r="F96" s="71">
        <v>383</v>
      </c>
      <c r="G96" s="71">
        <v>383</v>
      </c>
      <c r="H96" s="71">
        <v>383</v>
      </c>
      <c r="I96" s="71">
        <v>47764.63</v>
      </c>
      <c r="J96" s="71">
        <v>46395.07</v>
      </c>
      <c r="K96" s="71">
        <v>45117.84</v>
      </c>
      <c r="L96" s="71">
        <v>43678.81</v>
      </c>
      <c r="M96" s="71">
        <v>44130.35</v>
      </c>
      <c r="N96" s="71">
        <v>45822.96</v>
      </c>
      <c r="O96" s="71">
        <v>48699.33</v>
      </c>
      <c r="P96" s="71">
        <v>50129.87</v>
      </c>
      <c r="Q96" s="71">
        <v>51952.22</v>
      </c>
      <c r="R96" s="71">
        <v>52906.92</v>
      </c>
      <c r="S96" s="71">
        <v>53822.39</v>
      </c>
      <c r="T96" s="71">
        <v>51503.89</v>
      </c>
      <c r="U96" s="71">
        <v>45864.82</v>
      </c>
      <c r="V96" s="71">
        <v>44884.33</v>
      </c>
      <c r="W96" s="71">
        <v>43243.07</v>
      </c>
      <c r="X96" s="71">
        <v>41597.01</v>
      </c>
      <c r="Y96" s="71">
        <v>40117.27</v>
      </c>
      <c r="Z96" s="71">
        <v>40205.61</v>
      </c>
      <c r="AA96" s="71">
        <v>46300.91</v>
      </c>
      <c r="AB96" s="71">
        <v>49773.13</v>
      </c>
      <c r="AC96" s="71">
        <v>50852.14</v>
      </c>
      <c r="AD96" s="71">
        <v>51015.06</v>
      </c>
      <c r="AE96" s="71">
        <v>50640.8</v>
      </c>
      <c r="AF96" s="71">
        <v>49295.11</v>
      </c>
      <c r="AG96" s="71">
        <v>46699.85</v>
      </c>
      <c r="AH96" s="71">
        <v>45360.82</v>
      </c>
      <c r="AI96" s="71">
        <v>44112.07</v>
      </c>
      <c r="AJ96" s="71">
        <v>42705.12</v>
      </c>
      <c r="AK96" s="71">
        <v>43146.59</v>
      </c>
      <c r="AL96" s="71">
        <v>44801.46</v>
      </c>
      <c r="AM96" s="71">
        <v>47613.71</v>
      </c>
      <c r="AN96" s="71">
        <v>49012.37</v>
      </c>
      <c r="AO96" s="71">
        <v>50794.09</v>
      </c>
      <c r="AP96" s="71">
        <v>51727.5</v>
      </c>
      <c r="AQ96" s="71">
        <v>50186.04</v>
      </c>
      <c r="AR96" s="71">
        <v>42273.23</v>
      </c>
      <c r="AS96" s="71">
        <v>37644.8</v>
      </c>
      <c r="AT96" s="71">
        <v>36840.04</v>
      </c>
      <c r="AU96" s="71">
        <v>35492.93</v>
      </c>
      <c r="AV96" s="71">
        <v>34141.89</v>
      </c>
      <c r="AW96" s="71">
        <v>32927.35</v>
      </c>
      <c r="AX96" s="71">
        <v>32999.86</v>
      </c>
      <c r="AY96" s="71">
        <v>38002.74</v>
      </c>
      <c r="AZ96" s="71">
        <v>46410.36</v>
      </c>
      <c r="BA96" s="71">
        <v>49718.54</v>
      </c>
      <c r="BB96" s="71">
        <v>49877.82</v>
      </c>
      <c r="BC96" s="71">
        <v>49511.91</v>
      </c>
      <c r="BD96" s="71">
        <v>48196.21</v>
      </c>
      <c r="BE96" s="71">
        <v>816.1735</v>
      </c>
      <c r="BF96" s="71">
        <v>792.7712</v>
      </c>
      <c r="BG96" s="71">
        <v>770.9468</v>
      </c>
      <c r="BH96" s="71">
        <v>746.3575</v>
      </c>
      <c r="BI96" s="71">
        <v>754.0732</v>
      </c>
      <c r="BJ96" s="71">
        <v>782.9954</v>
      </c>
      <c r="BK96" s="71">
        <v>832.1451</v>
      </c>
      <c r="BL96" s="71">
        <v>856.5894</v>
      </c>
      <c r="BM96" s="71">
        <v>887.7286</v>
      </c>
      <c r="BN96" s="71">
        <v>904.0419</v>
      </c>
      <c r="BO96" s="71">
        <v>2860.327</v>
      </c>
      <c r="BP96" s="71">
        <v>8691.329</v>
      </c>
      <c r="BQ96" s="71">
        <v>7739.73</v>
      </c>
      <c r="BR96" s="71">
        <v>7574.272</v>
      </c>
      <c r="BS96" s="71">
        <v>7297.308</v>
      </c>
      <c r="BT96" s="71">
        <v>7019.534</v>
      </c>
      <c r="BU96" s="71">
        <v>6769.826</v>
      </c>
      <c r="BV96" s="71">
        <v>6784.735</v>
      </c>
      <c r="BW96" s="71">
        <v>7813.322</v>
      </c>
      <c r="BX96" s="71">
        <v>2645.134</v>
      </c>
      <c r="BY96" s="71">
        <v>868.9312</v>
      </c>
      <c r="BZ96" s="71">
        <v>871.715</v>
      </c>
      <c r="CA96" s="71">
        <v>865.3198</v>
      </c>
      <c r="CB96" s="71">
        <v>842.3254</v>
      </c>
      <c r="CC96" s="71">
        <v>963.3408</v>
      </c>
      <c r="CD96" s="71">
        <v>935.7187</v>
      </c>
      <c r="CE96" s="71">
        <v>909.959</v>
      </c>
      <c r="CF96" s="71">
        <v>880.936</v>
      </c>
      <c r="CG96" s="71">
        <v>890.0428</v>
      </c>
      <c r="CH96" s="71">
        <v>924.1801</v>
      </c>
      <c r="CI96" s="71">
        <v>982.1922</v>
      </c>
      <c r="CJ96" s="71">
        <v>1011.044</v>
      </c>
      <c r="CK96" s="71">
        <v>1047.798</v>
      </c>
      <c r="CL96" s="71">
        <v>1067.053</v>
      </c>
      <c r="CM96" s="71">
        <v>3321.41</v>
      </c>
      <c r="CN96" s="71">
        <v>9011.446</v>
      </c>
      <c r="CO96" s="71">
        <v>8024.799</v>
      </c>
      <c r="CP96" s="71">
        <v>7853.247</v>
      </c>
      <c r="CQ96" s="71">
        <v>7566.081</v>
      </c>
      <c r="CR96" s="71">
        <v>7278.077</v>
      </c>
      <c r="CS96" s="71">
        <v>7019.171</v>
      </c>
      <c r="CT96" s="71">
        <v>7034.629</v>
      </c>
      <c r="CU96" s="71">
        <v>8101.101</v>
      </c>
      <c r="CV96" s="71">
        <v>3071.528</v>
      </c>
      <c r="CW96" s="71">
        <v>1025.611</v>
      </c>
      <c r="CX96" s="71">
        <v>1028.897</v>
      </c>
      <c r="CY96" s="71">
        <v>1021.349</v>
      </c>
      <c r="CZ96" s="71">
        <v>994.2082</v>
      </c>
      <c r="DA96" s="71">
        <v>1064.778</v>
      </c>
      <c r="DB96" s="71">
        <v>1034.247</v>
      </c>
      <c r="DC96" s="71">
        <v>1005.775</v>
      </c>
      <c r="DD96" s="71">
        <v>973.6959</v>
      </c>
      <c r="DE96" s="71">
        <v>983.7617</v>
      </c>
      <c r="DF96" s="71">
        <v>1021.494</v>
      </c>
      <c r="DG96" s="71">
        <v>1085.614</v>
      </c>
      <c r="DH96" s="71">
        <v>1117.504</v>
      </c>
      <c r="DI96" s="71">
        <v>1158.128</v>
      </c>
      <c r="DJ96" s="71">
        <v>1179.41</v>
      </c>
      <c r="DK96" s="71">
        <v>3636.349</v>
      </c>
      <c r="DL96" s="71">
        <v>9230.659</v>
      </c>
      <c r="DM96" s="71">
        <v>8220.011</v>
      </c>
      <c r="DN96" s="71">
        <v>8044.286</v>
      </c>
      <c r="DO96" s="71">
        <v>7750.134</v>
      </c>
      <c r="DP96" s="71">
        <v>7455.124</v>
      </c>
      <c r="DQ96" s="71">
        <v>7189.92</v>
      </c>
      <c r="DR96" s="71">
        <v>7205.754</v>
      </c>
      <c r="DS96" s="71">
        <v>8298.169</v>
      </c>
      <c r="DT96" s="71">
        <v>3362.772</v>
      </c>
      <c r="DU96" s="71">
        <v>1133.605</v>
      </c>
      <c r="DV96" s="71">
        <v>1137.237</v>
      </c>
      <c r="DW96" s="71">
        <v>1128.894</v>
      </c>
      <c r="DX96" s="71">
        <v>1098.895</v>
      </c>
      <c r="DY96" s="71">
        <v>1165.816</v>
      </c>
      <c r="DZ96" s="71">
        <v>1132.388</v>
      </c>
      <c r="EA96" s="71">
        <v>1101.214</v>
      </c>
      <c r="EB96" s="71">
        <v>1066.091</v>
      </c>
      <c r="EC96" s="71">
        <v>1077.112</v>
      </c>
      <c r="ED96" s="71">
        <v>1118.424</v>
      </c>
      <c r="EE96" s="71">
        <v>1188.629</v>
      </c>
      <c r="EF96" s="71">
        <v>1223.545</v>
      </c>
      <c r="EG96" s="71">
        <v>1268.024</v>
      </c>
      <c r="EH96" s="71">
        <v>1291.326</v>
      </c>
      <c r="EI96" s="71">
        <v>3947.75</v>
      </c>
      <c r="EJ96" s="71">
        <v>9447.861</v>
      </c>
      <c r="EK96" s="71">
        <v>8413.432</v>
      </c>
      <c r="EL96" s="71">
        <v>8233.571</v>
      </c>
      <c r="EM96" s="71">
        <v>7932.498</v>
      </c>
      <c r="EN96" s="71">
        <v>7630.546</v>
      </c>
      <c r="EO96" s="71">
        <v>7359.103</v>
      </c>
      <c r="EP96" s="71">
        <v>7375.309</v>
      </c>
      <c r="EQ96" s="71">
        <v>8493.429</v>
      </c>
      <c r="ER96" s="71">
        <v>3650.746</v>
      </c>
      <c r="ES96" s="71">
        <v>1241.174</v>
      </c>
      <c r="ET96" s="71">
        <v>1245.151</v>
      </c>
      <c r="EU96" s="71">
        <v>1236.016</v>
      </c>
      <c r="EV96" s="71">
        <v>1203.171</v>
      </c>
      <c r="EW96" s="71">
        <v>1310.999</v>
      </c>
      <c r="EX96" s="71">
        <v>1273.409</v>
      </c>
      <c r="EY96" s="71">
        <v>1238.353</v>
      </c>
      <c r="EZ96" s="71">
        <v>1198.855</v>
      </c>
      <c r="FA96" s="71">
        <v>1211.249</v>
      </c>
      <c r="FB96" s="71">
        <v>1257.706</v>
      </c>
      <c r="FC96" s="71">
        <v>1336.654</v>
      </c>
      <c r="FD96" s="71">
        <v>1375.918</v>
      </c>
      <c r="FE96" s="71">
        <v>1425.936</v>
      </c>
      <c r="FF96" s="71">
        <v>1452.14</v>
      </c>
      <c r="FG96" s="71">
        <v>4391.245</v>
      </c>
      <c r="FH96" s="71">
        <v>9757.972</v>
      </c>
      <c r="FI96" s="71">
        <v>8689.589</v>
      </c>
      <c r="FJ96" s="71">
        <v>8503.824</v>
      </c>
      <c r="FK96" s="71">
        <v>8192.869</v>
      </c>
      <c r="FL96" s="71">
        <v>7881.006</v>
      </c>
      <c r="FM96" s="71">
        <v>7600.652</v>
      </c>
      <c r="FN96" s="71">
        <v>7617.391</v>
      </c>
      <c r="FO96" s="71">
        <v>8772.211</v>
      </c>
      <c r="FP96" s="71">
        <v>4060.874</v>
      </c>
      <c r="FQ96" s="71">
        <v>1395.742</v>
      </c>
      <c r="FR96" s="71">
        <v>1400.214</v>
      </c>
      <c r="FS96" s="71">
        <v>1389.942</v>
      </c>
      <c r="FT96" s="71">
        <v>1353.006</v>
      </c>
      <c r="FU96" s="71">
        <v>77.99593</v>
      </c>
      <c r="FV96" s="71">
        <v>76.5846</v>
      </c>
      <c r="FW96" s="71">
        <v>75.60685</v>
      </c>
      <c r="FX96" s="71">
        <v>74.29636</v>
      </c>
      <c r="FY96" s="71">
        <v>73.1524</v>
      </c>
      <c r="FZ96" s="71">
        <v>72.3754</v>
      </c>
      <c r="GA96" s="71">
        <v>71.61401</v>
      </c>
      <c r="GB96" s="71">
        <v>73.9339</v>
      </c>
      <c r="GC96" s="71">
        <v>80.48824</v>
      </c>
      <c r="GD96" s="71">
        <v>86.55829</v>
      </c>
      <c r="GE96" s="71">
        <v>92.08395</v>
      </c>
      <c r="GF96" s="71">
        <v>96.07326</v>
      </c>
      <c r="GG96" s="71">
        <v>98.65615</v>
      </c>
      <c r="GH96" s="71">
        <v>100.3658</v>
      </c>
      <c r="GI96" s="71">
        <v>100.8219</v>
      </c>
      <c r="GJ96" s="71">
        <v>100.5973</v>
      </c>
      <c r="GK96" s="71">
        <v>98.84118</v>
      </c>
      <c r="GL96" s="71">
        <v>97.4123</v>
      </c>
      <c r="GM96" s="71">
        <v>95.29733</v>
      </c>
      <c r="GN96" s="71">
        <v>91.11871</v>
      </c>
      <c r="GO96" s="71">
        <v>87.1246</v>
      </c>
      <c r="GP96" s="71">
        <v>85.26578</v>
      </c>
      <c r="GQ96" s="71">
        <v>82.45882</v>
      </c>
      <c r="GR96" s="71">
        <v>80.3262</v>
      </c>
    </row>
    <row r="97" spans="1:200" ht="12.75">
      <c r="A97" s="69" t="s">
        <v>245</v>
      </c>
      <c r="B97" s="69" t="s">
        <v>34</v>
      </c>
      <c r="C97" s="69">
        <v>2010</v>
      </c>
      <c r="D97" s="69" t="s">
        <v>7</v>
      </c>
      <c r="E97" s="69" t="s">
        <v>229</v>
      </c>
      <c r="F97" s="71">
        <v>385</v>
      </c>
      <c r="G97" s="71">
        <v>385</v>
      </c>
      <c r="H97" s="71">
        <v>385</v>
      </c>
      <c r="I97" s="71">
        <v>48128.69</v>
      </c>
      <c r="J97" s="71">
        <v>46539.72</v>
      </c>
      <c r="K97" s="71">
        <v>44605.53</v>
      </c>
      <c r="L97" s="71">
        <v>43148.91</v>
      </c>
      <c r="M97" s="71">
        <v>43922.76</v>
      </c>
      <c r="N97" s="71">
        <v>45321.25</v>
      </c>
      <c r="O97" s="71">
        <v>48238.47</v>
      </c>
      <c r="P97" s="71">
        <v>49355.52</v>
      </c>
      <c r="Q97" s="71">
        <v>50192.75</v>
      </c>
      <c r="R97" s="71">
        <v>50677.68</v>
      </c>
      <c r="S97" s="71">
        <v>51543.46</v>
      </c>
      <c r="T97" s="71">
        <v>48919.11</v>
      </c>
      <c r="U97" s="71">
        <v>43451.9</v>
      </c>
      <c r="V97" s="71">
        <v>42181.79</v>
      </c>
      <c r="W97" s="71">
        <v>40612.52</v>
      </c>
      <c r="X97" s="71">
        <v>39050.81</v>
      </c>
      <c r="Y97" s="71">
        <v>37675.4</v>
      </c>
      <c r="Z97" s="71">
        <v>37520.2</v>
      </c>
      <c r="AA97" s="71">
        <v>42598.57</v>
      </c>
      <c r="AB97" s="71">
        <v>45218.68</v>
      </c>
      <c r="AC97" s="71">
        <v>46620.29</v>
      </c>
      <c r="AD97" s="71">
        <v>46285.5</v>
      </c>
      <c r="AE97" s="71">
        <v>46397.38</v>
      </c>
      <c r="AF97" s="71">
        <v>45689.46</v>
      </c>
      <c r="AG97" s="71">
        <v>47055.8</v>
      </c>
      <c r="AH97" s="71">
        <v>45502.25</v>
      </c>
      <c r="AI97" s="71">
        <v>43611.18</v>
      </c>
      <c r="AJ97" s="71">
        <v>42187.02</v>
      </c>
      <c r="AK97" s="71">
        <v>42943.63</v>
      </c>
      <c r="AL97" s="71">
        <v>44310.93</v>
      </c>
      <c r="AM97" s="71">
        <v>47163.13</v>
      </c>
      <c r="AN97" s="71">
        <v>48255.28</v>
      </c>
      <c r="AO97" s="71">
        <v>49073.84</v>
      </c>
      <c r="AP97" s="71">
        <v>49547.96</v>
      </c>
      <c r="AQ97" s="71">
        <v>48061.07</v>
      </c>
      <c r="AR97" s="71">
        <v>40151.7</v>
      </c>
      <c r="AS97" s="71">
        <v>35664.34</v>
      </c>
      <c r="AT97" s="71">
        <v>34621.86</v>
      </c>
      <c r="AU97" s="71">
        <v>33333.84</v>
      </c>
      <c r="AV97" s="71">
        <v>32052.02</v>
      </c>
      <c r="AW97" s="71">
        <v>30923.12</v>
      </c>
      <c r="AX97" s="71">
        <v>30795.73</v>
      </c>
      <c r="AY97" s="71">
        <v>34963.94</v>
      </c>
      <c r="AZ97" s="71">
        <v>42163.62</v>
      </c>
      <c r="BA97" s="71">
        <v>45581.02</v>
      </c>
      <c r="BB97" s="71">
        <v>45253.69</v>
      </c>
      <c r="BC97" s="71">
        <v>45363.08</v>
      </c>
      <c r="BD97" s="71">
        <v>44670.94</v>
      </c>
      <c r="BE97" s="71">
        <v>822.3944</v>
      </c>
      <c r="BF97" s="71">
        <v>795.243</v>
      </c>
      <c r="BG97" s="71">
        <v>762.1927</v>
      </c>
      <c r="BH97" s="71">
        <v>737.3028</v>
      </c>
      <c r="BI97" s="71">
        <v>750.5259</v>
      </c>
      <c r="BJ97" s="71">
        <v>774.4224</v>
      </c>
      <c r="BK97" s="71">
        <v>824.2701</v>
      </c>
      <c r="BL97" s="71">
        <v>843.3577</v>
      </c>
      <c r="BM97" s="71">
        <v>857.6638</v>
      </c>
      <c r="BN97" s="71">
        <v>865.95</v>
      </c>
      <c r="BO97" s="71">
        <v>2739.216</v>
      </c>
      <c r="BP97" s="71">
        <v>8255.145</v>
      </c>
      <c r="BQ97" s="71">
        <v>7332.549</v>
      </c>
      <c r="BR97" s="71">
        <v>7118.216</v>
      </c>
      <c r="BS97" s="71">
        <v>6853.401</v>
      </c>
      <c r="BT97" s="71">
        <v>6589.86</v>
      </c>
      <c r="BU97" s="71">
        <v>6357.758</v>
      </c>
      <c r="BV97" s="71">
        <v>6331.568</v>
      </c>
      <c r="BW97" s="71">
        <v>7188.547</v>
      </c>
      <c r="BX97" s="71">
        <v>2403.094</v>
      </c>
      <c r="BY97" s="71">
        <v>796.6197</v>
      </c>
      <c r="BZ97" s="71">
        <v>790.8989</v>
      </c>
      <c r="CA97" s="71">
        <v>792.8109</v>
      </c>
      <c r="CB97" s="71">
        <v>780.7142</v>
      </c>
      <c r="CC97" s="71">
        <v>970.6833</v>
      </c>
      <c r="CD97" s="71">
        <v>938.6362</v>
      </c>
      <c r="CE97" s="71">
        <v>899.6265</v>
      </c>
      <c r="CF97" s="71">
        <v>870.2485</v>
      </c>
      <c r="CG97" s="71">
        <v>885.856</v>
      </c>
      <c r="CH97" s="71">
        <v>914.0613</v>
      </c>
      <c r="CI97" s="71">
        <v>972.8973</v>
      </c>
      <c r="CJ97" s="71">
        <v>995.4266</v>
      </c>
      <c r="CK97" s="71">
        <v>1012.312</v>
      </c>
      <c r="CL97" s="71">
        <v>1022.093</v>
      </c>
      <c r="CM97" s="71">
        <v>3180.776</v>
      </c>
      <c r="CN97" s="71">
        <v>8559.196</v>
      </c>
      <c r="CO97" s="71">
        <v>7602.62</v>
      </c>
      <c r="CP97" s="71">
        <v>7380.393</v>
      </c>
      <c r="CQ97" s="71">
        <v>7105.825</v>
      </c>
      <c r="CR97" s="71">
        <v>6832.577</v>
      </c>
      <c r="CS97" s="71">
        <v>6591.927</v>
      </c>
      <c r="CT97" s="71">
        <v>6564.771</v>
      </c>
      <c r="CU97" s="71">
        <v>7453.314</v>
      </c>
      <c r="CV97" s="71">
        <v>2790.47</v>
      </c>
      <c r="CW97" s="71">
        <v>940.2611</v>
      </c>
      <c r="CX97" s="71">
        <v>933.5089</v>
      </c>
      <c r="CY97" s="71">
        <v>935.7654</v>
      </c>
      <c r="CZ97" s="71">
        <v>921.4877</v>
      </c>
      <c r="DA97" s="71">
        <v>1072.893</v>
      </c>
      <c r="DB97" s="71">
        <v>1037.472</v>
      </c>
      <c r="DC97" s="71">
        <v>994.3545</v>
      </c>
      <c r="DD97" s="71">
        <v>961.8831</v>
      </c>
      <c r="DE97" s="71">
        <v>979.134</v>
      </c>
      <c r="DF97" s="71">
        <v>1010.309</v>
      </c>
      <c r="DG97" s="71">
        <v>1075.341</v>
      </c>
      <c r="DH97" s="71">
        <v>1100.242</v>
      </c>
      <c r="DI97" s="71">
        <v>1118.906</v>
      </c>
      <c r="DJ97" s="71">
        <v>1129.716</v>
      </c>
      <c r="DK97" s="71">
        <v>3482.379</v>
      </c>
      <c r="DL97" s="71">
        <v>8767.408</v>
      </c>
      <c r="DM97" s="71">
        <v>7787.562</v>
      </c>
      <c r="DN97" s="71">
        <v>7559.929</v>
      </c>
      <c r="DO97" s="71">
        <v>7278.682</v>
      </c>
      <c r="DP97" s="71">
        <v>6998.787</v>
      </c>
      <c r="DQ97" s="71">
        <v>6752.282</v>
      </c>
      <c r="DR97" s="71">
        <v>6724.466</v>
      </c>
      <c r="DS97" s="71">
        <v>7634.625</v>
      </c>
      <c r="DT97" s="71">
        <v>3055.064</v>
      </c>
      <c r="DU97" s="71">
        <v>1039.268</v>
      </c>
      <c r="DV97" s="71">
        <v>1031.805</v>
      </c>
      <c r="DW97" s="71">
        <v>1034.299</v>
      </c>
      <c r="DX97" s="71">
        <v>1018.518</v>
      </c>
      <c r="DY97" s="71">
        <v>1174.701</v>
      </c>
      <c r="DZ97" s="71">
        <v>1135.919</v>
      </c>
      <c r="EA97" s="71">
        <v>1088.71</v>
      </c>
      <c r="EB97" s="71">
        <v>1053.157</v>
      </c>
      <c r="EC97" s="71">
        <v>1072.045</v>
      </c>
      <c r="ED97" s="71">
        <v>1106.179</v>
      </c>
      <c r="EE97" s="71">
        <v>1177.381</v>
      </c>
      <c r="EF97" s="71">
        <v>1204.645</v>
      </c>
      <c r="EG97" s="71">
        <v>1225.08</v>
      </c>
      <c r="EH97" s="71">
        <v>1236.916</v>
      </c>
      <c r="EI97" s="71">
        <v>3780.595</v>
      </c>
      <c r="EJ97" s="71">
        <v>8973.709</v>
      </c>
      <c r="EK97" s="71">
        <v>7970.808</v>
      </c>
      <c r="EL97" s="71">
        <v>7737.818</v>
      </c>
      <c r="EM97" s="71">
        <v>7449.952</v>
      </c>
      <c r="EN97" s="71">
        <v>7163.472</v>
      </c>
      <c r="EO97" s="71">
        <v>6911.167</v>
      </c>
      <c r="EP97" s="71">
        <v>6882.697</v>
      </c>
      <c r="EQ97" s="71">
        <v>7814.271</v>
      </c>
      <c r="ER97" s="71">
        <v>3316.688</v>
      </c>
      <c r="ES97" s="71">
        <v>1137.885</v>
      </c>
      <c r="ET97" s="71">
        <v>1129.714</v>
      </c>
      <c r="EU97" s="71">
        <v>1132.444</v>
      </c>
      <c r="EV97" s="71">
        <v>1115.166</v>
      </c>
      <c r="EW97" s="71">
        <v>1320.992</v>
      </c>
      <c r="EX97" s="71">
        <v>1277.379</v>
      </c>
      <c r="EY97" s="71">
        <v>1224.291</v>
      </c>
      <c r="EZ97" s="71">
        <v>1184.311</v>
      </c>
      <c r="FA97" s="71">
        <v>1205.551</v>
      </c>
      <c r="FB97" s="71">
        <v>1243.935</v>
      </c>
      <c r="FC97" s="71">
        <v>1324.005</v>
      </c>
      <c r="FD97" s="71">
        <v>1354.664</v>
      </c>
      <c r="FE97" s="71">
        <v>1377.644</v>
      </c>
      <c r="FF97" s="71">
        <v>1390.954</v>
      </c>
      <c r="FG97" s="71">
        <v>4205.312</v>
      </c>
      <c r="FH97" s="71">
        <v>9268.256</v>
      </c>
      <c r="FI97" s="71">
        <v>8232.436</v>
      </c>
      <c r="FJ97" s="71">
        <v>7991.798</v>
      </c>
      <c r="FK97" s="71">
        <v>7694.484</v>
      </c>
      <c r="FL97" s="71">
        <v>7398.601</v>
      </c>
      <c r="FM97" s="71">
        <v>7138.014</v>
      </c>
      <c r="FN97" s="71">
        <v>7108.609</v>
      </c>
      <c r="FO97" s="71">
        <v>8070.761</v>
      </c>
      <c r="FP97" s="71">
        <v>3689.288</v>
      </c>
      <c r="FQ97" s="71">
        <v>1279.59</v>
      </c>
      <c r="FR97" s="71">
        <v>1270.401</v>
      </c>
      <c r="FS97" s="71">
        <v>1273.472</v>
      </c>
      <c r="FT97" s="71">
        <v>1254.042</v>
      </c>
      <c r="FU97" s="71">
        <v>84.62086</v>
      </c>
      <c r="FV97" s="71">
        <v>82.98396</v>
      </c>
      <c r="FW97" s="71">
        <v>81.23315</v>
      </c>
      <c r="FX97" s="71">
        <v>79.56685</v>
      </c>
      <c r="FY97" s="71">
        <v>78.69947</v>
      </c>
      <c r="FZ97" s="71">
        <v>76.93594</v>
      </c>
      <c r="GA97" s="71">
        <v>76.19546</v>
      </c>
      <c r="GB97" s="71">
        <v>78.00107</v>
      </c>
      <c r="GC97" s="71">
        <v>81.98129</v>
      </c>
      <c r="GD97" s="71">
        <v>86.71497</v>
      </c>
      <c r="GE97" s="71">
        <v>91.01818</v>
      </c>
      <c r="GF97" s="71">
        <v>93.29679</v>
      </c>
      <c r="GG97" s="71">
        <v>94.79786</v>
      </c>
      <c r="GH97" s="71">
        <v>95.56577</v>
      </c>
      <c r="GI97" s="71">
        <v>96.05027</v>
      </c>
      <c r="GJ97" s="71">
        <v>95.57647</v>
      </c>
      <c r="GK97" s="71">
        <v>94.32995</v>
      </c>
      <c r="GL97" s="71">
        <v>92.44599</v>
      </c>
      <c r="GM97" s="71">
        <v>88.98022</v>
      </c>
      <c r="GN97" s="71">
        <v>84.75037</v>
      </c>
      <c r="GO97" s="71">
        <v>82.12128</v>
      </c>
      <c r="GP97" s="71">
        <v>78.93647</v>
      </c>
      <c r="GQ97" s="71">
        <v>77.42973</v>
      </c>
      <c r="GR97" s="71">
        <v>77.04845</v>
      </c>
    </row>
    <row r="98" spans="1:200" ht="12.75">
      <c r="A98" s="69" t="s">
        <v>245</v>
      </c>
      <c r="B98" s="69" t="s">
        <v>35</v>
      </c>
      <c r="C98" s="69">
        <v>2010</v>
      </c>
      <c r="D98" s="69" t="s">
        <v>7</v>
      </c>
      <c r="E98" s="69" t="s">
        <v>229</v>
      </c>
      <c r="F98" s="71">
        <v>393</v>
      </c>
      <c r="G98" s="71">
        <v>393</v>
      </c>
      <c r="H98" s="71">
        <v>393</v>
      </c>
      <c r="I98" s="71">
        <v>42887.4</v>
      </c>
      <c r="J98" s="71">
        <v>41317.23</v>
      </c>
      <c r="K98" s="71">
        <v>39938.79</v>
      </c>
      <c r="L98" s="71">
        <v>38724.64</v>
      </c>
      <c r="M98" s="71">
        <v>38620.41</v>
      </c>
      <c r="N98" s="71">
        <v>40127.74</v>
      </c>
      <c r="O98" s="71">
        <v>43495.89</v>
      </c>
      <c r="P98" s="71">
        <v>44917.25</v>
      </c>
      <c r="Q98" s="71">
        <v>46380.88</v>
      </c>
      <c r="R98" s="71">
        <v>47939.64</v>
      </c>
      <c r="S98" s="71">
        <v>49534.04</v>
      </c>
      <c r="T98" s="71">
        <v>48343.98</v>
      </c>
      <c r="U98" s="71">
        <v>44861.99</v>
      </c>
      <c r="V98" s="71">
        <v>43703.53</v>
      </c>
      <c r="W98" s="71">
        <v>42286.29</v>
      </c>
      <c r="X98" s="71">
        <v>41001.97</v>
      </c>
      <c r="Y98" s="71">
        <v>39522.31</v>
      </c>
      <c r="Z98" s="71">
        <v>39175.43</v>
      </c>
      <c r="AA98" s="71">
        <v>42853.27</v>
      </c>
      <c r="AB98" s="71">
        <v>44522.68</v>
      </c>
      <c r="AC98" s="71">
        <v>45199.77</v>
      </c>
      <c r="AD98" s="71">
        <v>44787.32</v>
      </c>
      <c r="AE98" s="71">
        <v>45050.31</v>
      </c>
      <c r="AF98" s="71">
        <v>44080.77</v>
      </c>
      <c r="AG98" s="71">
        <v>41931.34</v>
      </c>
      <c r="AH98" s="71">
        <v>40396.17</v>
      </c>
      <c r="AI98" s="71">
        <v>39048.46</v>
      </c>
      <c r="AJ98" s="71">
        <v>37861.39</v>
      </c>
      <c r="AK98" s="71">
        <v>37759.48</v>
      </c>
      <c r="AL98" s="71">
        <v>39233.2</v>
      </c>
      <c r="AM98" s="71">
        <v>42526.27</v>
      </c>
      <c r="AN98" s="71">
        <v>43915.95</v>
      </c>
      <c r="AO98" s="71">
        <v>45346.95</v>
      </c>
      <c r="AP98" s="71">
        <v>46870.96</v>
      </c>
      <c r="AQ98" s="71">
        <v>46187.42</v>
      </c>
      <c r="AR98" s="71">
        <v>39679.65</v>
      </c>
      <c r="AS98" s="71">
        <v>36821.71</v>
      </c>
      <c r="AT98" s="71">
        <v>35870.87</v>
      </c>
      <c r="AU98" s="71">
        <v>34707.63</v>
      </c>
      <c r="AV98" s="71">
        <v>33653.49</v>
      </c>
      <c r="AW98" s="71">
        <v>32439.02</v>
      </c>
      <c r="AX98" s="71">
        <v>32154.31</v>
      </c>
      <c r="AY98" s="71">
        <v>35172.99</v>
      </c>
      <c r="AZ98" s="71">
        <v>41514.64</v>
      </c>
      <c r="BA98" s="71">
        <v>44192.17</v>
      </c>
      <c r="BB98" s="71">
        <v>43788.91</v>
      </c>
      <c r="BC98" s="71">
        <v>44046.04</v>
      </c>
      <c r="BD98" s="71">
        <v>43098.11</v>
      </c>
      <c r="BE98" s="71">
        <v>732.8343</v>
      </c>
      <c r="BF98" s="71">
        <v>706.0041</v>
      </c>
      <c r="BG98" s="71">
        <v>682.4501</v>
      </c>
      <c r="BH98" s="71">
        <v>661.7036</v>
      </c>
      <c r="BI98" s="71">
        <v>659.9225</v>
      </c>
      <c r="BJ98" s="71">
        <v>685.6788</v>
      </c>
      <c r="BK98" s="71">
        <v>743.2318</v>
      </c>
      <c r="BL98" s="71">
        <v>767.5192</v>
      </c>
      <c r="BM98" s="71">
        <v>792.5288</v>
      </c>
      <c r="BN98" s="71">
        <v>819.1639</v>
      </c>
      <c r="BO98" s="71">
        <v>2632.428</v>
      </c>
      <c r="BP98" s="71">
        <v>8158.092</v>
      </c>
      <c r="BQ98" s="71">
        <v>7570.502</v>
      </c>
      <c r="BR98" s="71">
        <v>7375.011</v>
      </c>
      <c r="BS98" s="71">
        <v>7135.85</v>
      </c>
      <c r="BT98" s="71">
        <v>6919.12</v>
      </c>
      <c r="BU98" s="71">
        <v>6669.427</v>
      </c>
      <c r="BV98" s="71">
        <v>6610.89</v>
      </c>
      <c r="BW98" s="71">
        <v>7231.528</v>
      </c>
      <c r="BX98" s="71">
        <v>2366.105</v>
      </c>
      <c r="BY98" s="71">
        <v>772.3467</v>
      </c>
      <c r="BZ98" s="71">
        <v>765.299</v>
      </c>
      <c r="CA98" s="71">
        <v>769.7928</v>
      </c>
      <c r="CB98" s="71">
        <v>753.2259</v>
      </c>
      <c r="CC98" s="71">
        <v>864.9744</v>
      </c>
      <c r="CD98" s="71">
        <v>833.3063</v>
      </c>
      <c r="CE98" s="71">
        <v>805.5052</v>
      </c>
      <c r="CF98" s="71">
        <v>781.0179</v>
      </c>
      <c r="CG98" s="71">
        <v>778.9156</v>
      </c>
      <c r="CH98" s="71">
        <v>809.3161</v>
      </c>
      <c r="CI98" s="71">
        <v>877.2467</v>
      </c>
      <c r="CJ98" s="71">
        <v>905.9134</v>
      </c>
      <c r="CK98" s="71">
        <v>935.4326</v>
      </c>
      <c r="CL98" s="71">
        <v>966.8704</v>
      </c>
      <c r="CM98" s="71">
        <v>3056.774</v>
      </c>
      <c r="CN98" s="71">
        <v>8458.569</v>
      </c>
      <c r="CO98" s="71">
        <v>7849.338</v>
      </c>
      <c r="CP98" s="71">
        <v>7646.647</v>
      </c>
      <c r="CQ98" s="71">
        <v>7398.677</v>
      </c>
      <c r="CR98" s="71">
        <v>7173.964</v>
      </c>
      <c r="CS98" s="71">
        <v>6915.075</v>
      </c>
      <c r="CT98" s="71">
        <v>6854.381</v>
      </c>
      <c r="CU98" s="71">
        <v>7497.879</v>
      </c>
      <c r="CV98" s="71">
        <v>2747.52</v>
      </c>
      <c r="CW98" s="71">
        <v>911.6115</v>
      </c>
      <c r="CX98" s="71">
        <v>903.2929</v>
      </c>
      <c r="CY98" s="71">
        <v>908.5971</v>
      </c>
      <c r="CZ98" s="71">
        <v>889.0428</v>
      </c>
      <c r="DA98" s="71">
        <v>956.0535</v>
      </c>
      <c r="DB98" s="71">
        <v>921.0509</v>
      </c>
      <c r="DC98" s="71">
        <v>890.3225</v>
      </c>
      <c r="DD98" s="71">
        <v>863.2568</v>
      </c>
      <c r="DE98" s="71">
        <v>860.9331</v>
      </c>
      <c r="DF98" s="71">
        <v>894.5346</v>
      </c>
      <c r="DG98" s="71">
        <v>969.618</v>
      </c>
      <c r="DH98" s="71">
        <v>1001.303</v>
      </c>
      <c r="DI98" s="71">
        <v>1033.931</v>
      </c>
      <c r="DJ98" s="71">
        <v>1068.679</v>
      </c>
      <c r="DK98" s="71">
        <v>3346.619</v>
      </c>
      <c r="DL98" s="71">
        <v>8664.333</v>
      </c>
      <c r="DM98" s="71">
        <v>8040.282</v>
      </c>
      <c r="DN98" s="71">
        <v>7832.66</v>
      </c>
      <c r="DO98" s="71">
        <v>7578.658</v>
      </c>
      <c r="DP98" s="71">
        <v>7348.479</v>
      </c>
      <c r="DQ98" s="71">
        <v>7083.291</v>
      </c>
      <c r="DR98" s="71">
        <v>7021.122</v>
      </c>
      <c r="DS98" s="71">
        <v>7680.273</v>
      </c>
      <c r="DT98" s="71">
        <v>3008.042</v>
      </c>
      <c r="DU98" s="71">
        <v>1007.601</v>
      </c>
      <c r="DV98" s="71">
        <v>998.4069</v>
      </c>
      <c r="DW98" s="71">
        <v>1004.27</v>
      </c>
      <c r="DX98" s="71">
        <v>982.6564</v>
      </c>
      <c r="DY98" s="71">
        <v>1046.775</v>
      </c>
      <c r="DZ98" s="71">
        <v>1008.45</v>
      </c>
      <c r="EA98" s="71">
        <v>974.8062</v>
      </c>
      <c r="EB98" s="71">
        <v>945.1721</v>
      </c>
      <c r="EC98" s="71">
        <v>942.628</v>
      </c>
      <c r="ED98" s="71">
        <v>979.4181</v>
      </c>
      <c r="EE98" s="71">
        <v>1061.626</v>
      </c>
      <c r="EF98" s="71">
        <v>1096.318</v>
      </c>
      <c r="EG98" s="71">
        <v>1132.042</v>
      </c>
      <c r="EH98" s="71">
        <v>1170.087</v>
      </c>
      <c r="EI98" s="71">
        <v>3633.209</v>
      </c>
      <c r="EJ98" s="71">
        <v>8868.209</v>
      </c>
      <c r="EK98" s="71">
        <v>8229.474</v>
      </c>
      <c r="EL98" s="71">
        <v>8016.966</v>
      </c>
      <c r="EM98" s="71">
        <v>7756.987</v>
      </c>
      <c r="EN98" s="71">
        <v>7521.393</v>
      </c>
      <c r="EO98" s="71">
        <v>7249.964</v>
      </c>
      <c r="EP98" s="71">
        <v>7186.333</v>
      </c>
      <c r="EQ98" s="71">
        <v>7860.993</v>
      </c>
      <c r="ER98" s="71">
        <v>3265.637</v>
      </c>
      <c r="ES98" s="71">
        <v>1103.214</v>
      </c>
      <c r="ET98" s="71">
        <v>1093.147</v>
      </c>
      <c r="EU98" s="71">
        <v>1099.566</v>
      </c>
      <c r="EV98" s="71">
        <v>1075.902</v>
      </c>
      <c r="EW98" s="71">
        <v>1177.134</v>
      </c>
      <c r="EX98" s="71">
        <v>1134.037</v>
      </c>
      <c r="EY98" s="71">
        <v>1096.203</v>
      </c>
      <c r="EZ98" s="71">
        <v>1062.878</v>
      </c>
      <c r="FA98" s="71">
        <v>1060.017</v>
      </c>
      <c r="FB98" s="71">
        <v>1101.389</v>
      </c>
      <c r="FC98" s="71">
        <v>1193.835</v>
      </c>
      <c r="FD98" s="71">
        <v>1232.847</v>
      </c>
      <c r="FE98" s="71">
        <v>1273.019</v>
      </c>
      <c r="FF98" s="71">
        <v>1315.803</v>
      </c>
      <c r="FG98" s="71">
        <v>4041.368</v>
      </c>
      <c r="FH98" s="71">
        <v>9159.293</v>
      </c>
      <c r="FI98" s="71">
        <v>8499.592</v>
      </c>
      <c r="FJ98" s="71">
        <v>8280.109</v>
      </c>
      <c r="FK98" s="71">
        <v>8011.597</v>
      </c>
      <c r="FL98" s="71">
        <v>7768.269</v>
      </c>
      <c r="FM98" s="71">
        <v>7487.932</v>
      </c>
      <c r="FN98" s="71">
        <v>7422.211</v>
      </c>
      <c r="FO98" s="71">
        <v>8119.017</v>
      </c>
      <c r="FP98" s="71">
        <v>3632.503</v>
      </c>
      <c r="FQ98" s="71">
        <v>1240.601</v>
      </c>
      <c r="FR98" s="71">
        <v>1229.281</v>
      </c>
      <c r="FS98" s="71">
        <v>1236.499</v>
      </c>
      <c r="FT98" s="71">
        <v>1209.888</v>
      </c>
      <c r="FU98" s="71">
        <v>65.2531</v>
      </c>
      <c r="FV98" s="71">
        <v>62.93904</v>
      </c>
      <c r="FW98" s="71">
        <v>61.15866</v>
      </c>
      <c r="FX98" s="71">
        <v>60.25711</v>
      </c>
      <c r="FY98" s="71">
        <v>58.88904</v>
      </c>
      <c r="FZ98" s="71">
        <v>57.56454</v>
      </c>
      <c r="GA98" s="71">
        <v>57.6869</v>
      </c>
      <c r="GB98" s="71">
        <v>57.55973</v>
      </c>
      <c r="GC98" s="71">
        <v>62.47203</v>
      </c>
      <c r="GD98" s="71">
        <v>69.52299</v>
      </c>
      <c r="GE98" s="71">
        <v>77.81775</v>
      </c>
      <c r="GF98" s="71">
        <v>84.88556</v>
      </c>
      <c r="GG98" s="71">
        <v>90.27166</v>
      </c>
      <c r="GH98" s="71">
        <v>92.32727</v>
      </c>
      <c r="GI98" s="71">
        <v>93.70748</v>
      </c>
      <c r="GJ98" s="71">
        <v>94.4262</v>
      </c>
      <c r="GK98" s="71">
        <v>93.01658</v>
      </c>
      <c r="GL98" s="71">
        <v>90.18824</v>
      </c>
      <c r="GM98" s="71">
        <v>84.85593</v>
      </c>
      <c r="GN98" s="71">
        <v>78.85166</v>
      </c>
      <c r="GO98" s="71">
        <v>74.81818</v>
      </c>
      <c r="GP98" s="71">
        <v>70.96899</v>
      </c>
      <c r="GQ98" s="71">
        <v>69.56973</v>
      </c>
      <c r="GR98" s="71">
        <v>67.67706</v>
      </c>
    </row>
    <row r="99" spans="1:200" ht="12.75">
      <c r="A99" s="69" t="s">
        <v>245</v>
      </c>
      <c r="B99" s="69" t="s">
        <v>8</v>
      </c>
      <c r="C99" s="69">
        <v>2010</v>
      </c>
      <c r="D99" s="69" t="s">
        <v>7</v>
      </c>
      <c r="E99" s="69" t="s">
        <v>229</v>
      </c>
      <c r="F99" s="71">
        <v>383</v>
      </c>
      <c r="G99" s="71">
        <v>383</v>
      </c>
      <c r="H99" s="71">
        <v>383</v>
      </c>
      <c r="I99" s="71">
        <v>48673.48</v>
      </c>
      <c r="J99" s="71">
        <v>47243.47</v>
      </c>
      <c r="K99" s="71">
        <v>45590.29</v>
      </c>
      <c r="L99" s="71">
        <v>44216.39</v>
      </c>
      <c r="M99" s="71">
        <v>44697.73</v>
      </c>
      <c r="N99" s="71">
        <v>46304.51</v>
      </c>
      <c r="O99" s="71">
        <v>49621.95</v>
      </c>
      <c r="P99" s="71">
        <v>50914.94</v>
      </c>
      <c r="Q99" s="71">
        <v>52301.63</v>
      </c>
      <c r="R99" s="71">
        <v>53017.1</v>
      </c>
      <c r="S99" s="71">
        <v>53889.12</v>
      </c>
      <c r="T99" s="71">
        <v>51496.77</v>
      </c>
      <c r="U99" s="71">
        <v>45788.21</v>
      </c>
      <c r="V99" s="71">
        <v>44697.77</v>
      </c>
      <c r="W99" s="71">
        <v>43067</v>
      </c>
      <c r="X99" s="71">
        <v>41339.53</v>
      </c>
      <c r="Y99" s="71">
        <v>39941.38</v>
      </c>
      <c r="Z99" s="71">
        <v>39996.84</v>
      </c>
      <c r="AA99" s="71">
        <v>46019.92</v>
      </c>
      <c r="AB99" s="71">
        <v>49422.36</v>
      </c>
      <c r="AC99" s="71">
        <v>50483.6</v>
      </c>
      <c r="AD99" s="71">
        <v>50302.94</v>
      </c>
      <c r="AE99" s="71">
        <v>50230.29</v>
      </c>
      <c r="AF99" s="71">
        <v>49007.05</v>
      </c>
      <c r="AG99" s="71">
        <v>47588.44</v>
      </c>
      <c r="AH99" s="71">
        <v>46190.31</v>
      </c>
      <c r="AI99" s="71">
        <v>44573.98</v>
      </c>
      <c r="AJ99" s="71">
        <v>43230.71</v>
      </c>
      <c r="AK99" s="71">
        <v>43701.32</v>
      </c>
      <c r="AL99" s="71">
        <v>45272.29</v>
      </c>
      <c r="AM99" s="71">
        <v>48515.77</v>
      </c>
      <c r="AN99" s="71">
        <v>49779.94</v>
      </c>
      <c r="AO99" s="71">
        <v>51135.71</v>
      </c>
      <c r="AP99" s="71">
        <v>51835.23</v>
      </c>
      <c r="AQ99" s="71">
        <v>50248.26</v>
      </c>
      <c r="AR99" s="71">
        <v>42267.39</v>
      </c>
      <c r="AS99" s="71">
        <v>37581.93</v>
      </c>
      <c r="AT99" s="71">
        <v>36686.92</v>
      </c>
      <c r="AU99" s="71">
        <v>35348.43</v>
      </c>
      <c r="AV99" s="71">
        <v>33930.55</v>
      </c>
      <c r="AW99" s="71">
        <v>32782.98</v>
      </c>
      <c r="AX99" s="71">
        <v>32828.5</v>
      </c>
      <c r="AY99" s="71">
        <v>37772.11</v>
      </c>
      <c r="AZ99" s="71">
        <v>46083.29</v>
      </c>
      <c r="BA99" s="71">
        <v>49358.21</v>
      </c>
      <c r="BB99" s="71">
        <v>49181.57</v>
      </c>
      <c r="BC99" s="71">
        <v>49110.55</v>
      </c>
      <c r="BD99" s="71">
        <v>47914.58</v>
      </c>
      <c r="BE99" s="71">
        <v>831.7034</v>
      </c>
      <c r="BF99" s="71">
        <v>807.2683</v>
      </c>
      <c r="BG99" s="71">
        <v>779.0197</v>
      </c>
      <c r="BH99" s="71">
        <v>755.5433</v>
      </c>
      <c r="BI99" s="71">
        <v>763.7681</v>
      </c>
      <c r="BJ99" s="71">
        <v>791.2239</v>
      </c>
      <c r="BK99" s="71">
        <v>847.9103</v>
      </c>
      <c r="BL99" s="71">
        <v>870.0042</v>
      </c>
      <c r="BM99" s="71">
        <v>893.699</v>
      </c>
      <c r="BN99" s="71">
        <v>905.9246</v>
      </c>
      <c r="BO99" s="71">
        <v>2863.873</v>
      </c>
      <c r="BP99" s="71">
        <v>8690.129</v>
      </c>
      <c r="BQ99" s="71">
        <v>7726.802</v>
      </c>
      <c r="BR99" s="71">
        <v>7542.79</v>
      </c>
      <c r="BS99" s="71">
        <v>7267.597</v>
      </c>
      <c r="BT99" s="71">
        <v>6976.084</v>
      </c>
      <c r="BU99" s="71">
        <v>6740.145</v>
      </c>
      <c r="BV99" s="71">
        <v>6749.503</v>
      </c>
      <c r="BW99" s="71">
        <v>7765.903</v>
      </c>
      <c r="BX99" s="71">
        <v>2626.493</v>
      </c>
      <c r="BY99" s="71">
        <v>862.6337</v>
      </c>
      <c r="BZ99" s="71">
        <v>859.5466</v>
      </c>
      <c r="CA99" s="71">
        <v>858.3052</v>
      </c>
      <c r="CB99" s="71">
        <v>837.4033</v>
      </c>
      <c r="CC99" s="71">
        <v>981.6709</v>
      </c>
      <c r="CD99" s="71">
        <v>952.8298</v>
      </c>
      <c r="CE99" s="71">
        <v>919.4876</v>
      </c>
      <c r="CF99" s="71">
        <v>891.7781</v>
      </c>
      <c r="CG99" s="71">
        <v>901.486</v>
      </c>
      <c r="CH99" s="71">
        <v>933.8924</v>
      </c>
      <c r="CI99" s="71">
        <v>1000.8</v>
      </c>
      <c r="CJ99" s="71">
        <v>1026.878</v>
      </c>
      <c r="CK99" s="71">
        <v>1054.845</v>
      </c>
      <c r="CL99" s="71">
        <v>1069.275</v>
      </c>
      <c r="CM99" s="71">
        <v>3325.528</v>
      </c>
      <c r="CN99" s="71">
        <v>9010.202</v>
      </c>
      <c r="CO99" s="71">
        <v>8011.395</v>
      </c>
      <c r="CP99" s="71">
        <v>7820.604</v>
      </c>
      <c r="CQ99" s="71">
        <v>7535.276</v>
      </c>
      <c r="CR99" s="71">
        <v>7233.026</v>
      </c>
      <c r="CS99" s="71">
        <v>6988.397</v>
      </c>
      <c r="CT99" s="71">
        <v>6998.1</v>
      </c>
      <c r="CU99" s="71">
        <v>8051.937</v>
      </c>
      <c r="CV99" s="71">
        <v>3049.882</v>
      </c>
      <c r="CW99" s="71">
        <v>1018.178</v>
      </c>
      <c r="CX99" s="71">
        <v>1014.535</v>
      </c>
      <c r="CY99" s="71">
        <v>1013.069</v>
      </c>
      <c r="CZ99" s="71">
        <v>988.3986</v>
      </c>
      <c r="DA99" s="71">
        <v>1085.038</v>
      </c>
      <c r="DB99" s="71">
        <v>1053.16</v>
      </c>
      <c r="DC99" s="71">
        <v>1016.307</v>
      </c>
      <c r="DD99" s="71">
        <v>985.6797</v>
      </c>
      <c r="DE99" s="71">
        <v>996.4097</v>
      </c>
      <c r="DF99" s="71">
        <v>1032.228</v>
      </c>
      <c r="DG99" s="71">
        <v>1106.181</v>
      </c>
      <c r="DH99" s="71">
        <v>1135.005</v>
      </c>
      <c r="DI99" s="71">
        <v>1165.917</v>
      </c>
      <c r="DJ99" s="71">
        <v>1181.867</v>
      </c>
      <c r="DK99" s="71">
        <v>3640.856</v>
      </c>
      <c r="DL99" s="71">
        <v>9229.385</v>
      </c>
      <c r="DM99" s="71">
        <v>8206.281</v>
      </c>
      <c r="DN99" s="71">
        <v>8010.849</v>
      </c>
      <c r="DO99" s="71">
        <v>7718.58</v>
      </c>
      <c r="DP99" s="71">
        <v>7408.978</v>
      </c>
      <c r="DQ99" s="71">
        <v>7158.397</v>
      </c>
      <c r="DR99" s="71">
        <v>7168.337</v>
      </c>
      <c r="DS99" s="71">
        <v>8247.809</v>
      </c>
      <c r="DT99" s="71">
        <v>3339.073</v>
      </c>
      <c r="DU99" s="71">
        <v>1125.389</v>
      </c>
      <c r="DV99" s="71">
        <v>1121.362</v>
      </c>
      <c r="DW99" s="71">
        <v>1119.743</v>
      </c>
      <c r="DX99" s="71">
        <v>1092.474</v>
      </c>
      <c r="DY99" s="71">
        <v>1187.998</v>
      </c>
      <c r="DZ99" s="71">
        <v>1153.095</v>
      </c>
      <c r="EA99" s="71">
        <v>1112.745</v>
      </c>
      <c r="EB99" s="71">
        <v>1079.212</v>
      </c>
      <c r="EC99" s="71">
        <v>1090.96</v>
      </c>
      <c r="ED99" s="71">
        <v>1130.178</v>
      </c>
      <c r="EE99" s="71">
        <v>1211.148</v>
      </c>
      <c r="EF99" s="71">
        <v>1242.707</v>
      </c>
      <c r="EG99" s="71">
        <v>1276.552</v>
      </c>
      <c r="EH99" s="71">
        <v>1294.015</v>
      </c>
      <c r="EI99" s="71">
        <v>3952.644</v>
      </c>
      <c r="EJ99" s="71">
        <v>9446.557</v>
      </c>
      <c r="EK99" s="71">
        <v>8399.379</v>
      </c>
      <c r="EL99" s="71">
        <v>8199.349</v>
      </c>
      <c r="EM99" s="71">
        <v>7900.202</v>
      </c>
      <c r="EN99" s="71">
        <v>7583.314</v>
      </c>
      <c r="EO99" s="71">
        <v>7326.838</v>
      </c>
      <c r="EP99" s="71">
        <v>7337.011</v>
      </c>
      <c r="EQ99" s="71">
        <v>8441.884</v>
      </c>
      <c r="ER99" s="71">
        <v>3625.018</v>
      </c>
      <c r="ES99" s="71">
        <v>1232.179</v>
      </c>
      <c r="ET99" s="71">
        <v>1227.769</v>
      </c>
      <c r="EU99" s="71">
        <v>1225.996</v>
      </c>
      <c r="EV99" s="71">
        <v>1196.14</v>
      </c>
      <c r="EW99" s="71">
        <v>1335.944</v>
      </c>
      <c r="EX99" s="71">
        <v>1296.695</v>
      </c>
      <c r="EY99" s="71">
        <v>1251.32</v>
      </c>
      <c r="EZ99" s="71">
        <v>1213.61</v>
      </c>
      <c r="FA99" s="71">
        <v>1226.822</v>
      </c>
      <c r="FB99" s="71">
        <v>1270.923</v>
      </c>
      <c r="FC99" s="71">
        <v>1361.977</v>
      </c>
      <c r="FD99" s="71">
        <v>1397.466</v>
      </c>
      <c r="FE99" s="71">
        <v>1435.527</v>
      </c>
      <c r="FF99" s="71">
        <v>1455.164</v>
      </c>
      <c r="FG99" s="71">
        <v>4396.688</v>
      </c>
      <c r="FH99" s="71">
        <v>9756.624</v>
      </c>
      <c r="FI99" s="71">
        <v>8675.073</v>
      </c>
      <c r="FJ99" s="71">
        <v>8468.478</v>
      </c>
      <c r="FK99" s="71">
        <v>8159.513</v>
      </c>
      <c r="FL99" s="71">
        <v>7832.224</v>
      </c>
      <c r="FM99" s="71">
        <v>7567.329</v>
      </c>
      <c r="FN99" s="71">
        <v>7577.835</v>
      </c>
      <c r="FO99" s="71">
        <v>8718.974</v>
      </c>
      <c r="FP99" s="71">
        <v>4032.256</v>
      </c>
      <c r="FQ99" s="71">
        <v>1385.627</v>
      </c>
      <c r="FR99" s="71">
        <v>1380.668</v>
      </c>
      <c r="FS99" s="71">
        <v>1378.674</v>
      </c>
      <c r="FT99" s="71">
        <v>1345.1</v>
      </c>
      <c r="FU99" s="71">
        <v>80.33334</v>
      </c>
      <c r="FV99" s="71">
        <v>78.80859</v>
      </c>
      <c r="FW99" s="71">
        <v>77.3271</v>
      </c>
      <c r="FX99" s="71">
        <v>76.11948</v>
      </c>
      <c r="FY99" s="71">
        <v>75.03108</v>
      </c>
      <c r="FZ99" s="71">
        <v>74.00124</v>
      </c>
      <c r="GA99" s="71">
        <v>74.38784</v>
      </c>
      <c r="GB99" s="71">
        <v>76.47828</v>
      </c>
      <c r="GC99" s="71">
        <v>81.84065</v>
      </c>
      <c r="GD99" s="71">
        <v>87.28182</v>
      </c>
      <c r="GE99" s="71">
        <v>92.21257</v>
      </c>
      <c r="GF99" s="71">
        <v>95.91351</v>
      </c>
      <c r="GG99" s="71">
        <v>98.19425</v>
      </c>
      <c r="GH99" s="71">
        <v>99.56203</v>
      </c>
      <c r="GI99" s="71">
        <v>99.88369</v>
      </c>
      <c r="GJ99" s="71">
        <v>99.22701</v>
      </c>
      <c r="GK99" s="71">
        <v>98.01216</v>
      </c>
      <c r="GL99" s="71">
        <v>96.37955</v>
      </c>
      <c r="GM99" s="71">
        <v>93.89345</v>
      </c>
      <c r="GN99" s="71">
        <v>89.99735</v>
      </c>
      <c r="GO99" s="71">
        <v>86.19182</v>
      </c>
      <c r="GP99" s="71">
        <v>83.44334</v>
      </c>
      <c r="GQ99" s="71">
        <v>81.37347</v>
      </c>
      <c r="GR99" s="71">
        <v>79.73578</v>
      </c>
    </row>
    <row r="100" spans="1:200" ht="12.75">
      <c r="A100" s="69" t="s">
        <v>246</v>
      </c>
      <c r="B100" s="69" t="s">
        <v>30</v>
      </c>
      <c r="C100" s="69">
        <v>2010</v>
      </c>
      <c r="D100" s="69" t="s">
        <v>6</v>
      </c>
      <c r="E100" s="69" t="s">
        <v>229</v>
      </c>
      <c r="F100" s="71">
        <v>131</v>
      </c>
      <c r="G100" s="71">
        <v>131</v>
      </c>
      <c r="H100" s="71">
        <v>131</v>
      </c>
      <c r="I100" s="71">
        <v>65588.51</v>
      </c>
      <c r="J100" s="71">
        <v>64405.28</v>
      </c>
      <c r="K100" s="71">
        <v>62952.67</v>
      </c>
      <c r="L100" s="71">
        <v>61972.2</v>
      </c>
      <c r="M100" s="71">
        <v>61396.36</v>
      </c>
      <c r="N100" s="71">
        <v>61760.03</v>
      </c>
      <c r="O100" s="71">
        <v>64310.16</v>
      </c>
      <c r="P100" s="71">
        <v>67388.23</v>
      </c>
      <c r="Q100" s="71">
        <v>70286.91</v>
      </c>
      <c r="R100" s="71">
        <v>72698.89</v>
      </c>
      <c r="S100" s="71">
        <v>74958.73</v>
      </c>
      <c r="T100" s="71">
        <v>75653.18</v>
      </c>
      <c r="U100" s="71">
        <v>75741.73</v>
      </c>
      <c r="V100" s="71">
        <v>76476.82</v>
      </c>
      <c r="W100" s="71">
        <v>77263.55</v>
      </c>
      <c r="X100" s="71">
        <v>77541.51</v>
      </c>
      <c r="Y100" s="71">
        <v>76938.24</v>
      </c>
      <c r="Z100" s="71">
        <v>76188.84</v>
      </c>
      <c r="AA100" s="71">
        <v>75398.88</v>
      </c>
      <c r="AB100" s="71">
        <v>74788.93</v>
      </c>
      <c r="AC100" s="71">
        <v>74364.26</v>
      </c>
      <c r="AD100" s="71">
        <v>72987.55</v>
      </c>
      <c r="AE100" s="71">
        <v>70802.73</v>
      </c>
      <c r="AF100" s="71">
        <v>69015.71</v>
      </c>
      <c r="AG100" s="71">
        <v>64126.4</v>
      </c>
      <c r="AH100" s="71">
        <v>62969.55</v>
      </c>
      <c r="AI100" s="71">
        <v>61549.32</v>
      </c>
      <c r="AJ100" s="71">
        <v>60590.7</v>
      </c>
      <c r="AK100" s="71">
        <v>60027.7</v>
      </c>
      <c r="AL100" s="71">
        <v>60383.26</v>
      </c>
      <c r="AM100" s="71">
        <v>62876.55</v>
      </c>
      <c r="AN100" s="71">
        <v>65886</v>
      </c>
      <c r="AO100" s="71">
        <v>68720.06</v>
      </c>
      <c r="AP100" s="71">
        <v>71078.28</v>
      </c>
      <c r="AQ100" s="71">
        <v>69894.37</v>
      </c>
      <c r="AR100" s="71">
        <v>62094.42</v>
      </c>
      <c r="AS100" s="71">
        <v>62167.1</v>
      </c>
      <c r="AT100" s="71">
        <v>62770.45</v>
      </c>
      <c r="AU100" s="71">
        <v>63416.18</v>
      </c>
      <c r="AV100" s="71">
        <v>63644.32</v>
      </c>
      <c r="AW100" s="71">
        <v>63149.17</v>
      </c>
      <c r="AX100" s="71">
        <v>62534.08</v>
      </c>
      <c r="AY100" s="71">
        <v>61885.69</v>
      </c>
      <c r="AZ100" s="71">
        <v>69736.04</v>
      </c>
      <c r="BA100" s="71">
        <v>72706.51</v>
      </c>
      <c r="BB100" s="71">
        <v>71360.5</v>
      </c>
      <c r="BC100" s="71">
        <v>69224.38</v>
      </c>
      <c r="BD100" s="71">
        <v>67477.2</v>
      </c>
      <c r="BE100" s="71">
        <v>1120.737</v>
      </c>
      <c r="BF100" s="71">
        <v>1100.519</v>
      </c>
      <c r="BG100" s="71">
        <v>1075.698</v>
      </c>
      <c r="BH100" s="71">
        <v>1058.944</v>
      </c>
      <c r="BI100" s="71">
        <v>1049.104</v>
      </c>
      <c r="BJ100" s="71">
        <v>1055.318</v>
      </c>
      <c r="BK100" s="71">
        <v>1098.894</v>
      </c>
      <c r="BL100" s="71">
        <v>1151.49</v>
      </c>
      <c r="BM100" s="71">
        <v>1201.021</v>
      </c>
      <c r="BN100" s="71">
        <v>1242.235</v>
      </c>
      <c r="BO100" s="71">
        <v>3983.593</v>
      </c>
      <c r="BP100" s="71">
        <v>12766.54</v>
      </c>
      <c r="BQ100" s="71">
        <v>12781.49</v>
      </c>
      <c r="BR100" s="71">
        <v>12905.54</v>
      </c>
      <c r="BS100" s="71">
        <v>13038.3</v>
      </c>
      <c r="BT100" s="71">
        <v>13085.2</v>
      </c>
      <c r="BU100" s="71">
        <v>12983.4</v>
      </c>
      <c r="BV100" s="71">
        <v>12856.94</v>
      </c>
      <c r="BW100" s="71">
        <v>12723.63</v>
      </c>
      <c r="BX100" s="71">
        <v>3974.569</v>
      </c>
      <c r="BY100" s="71">
        <v>1270.692</v>
      </c>
      <c r="BZ100" s="71">
        <v>1247.168</v>
      </c>
      <c r="CA100" s="71">
        <v>1209.835</v>
      </c>
      <c r="CB100" s="71">
        <v>1179.299</v>
      </c>
      <c r="CC100" s="71">
        <v>1322.822</v>
      </c>
      <c r="CD100" s="71">
        <v>1298.958</v>
      </c>
      <c r="CE100" s="71">
        <v>1269.661</v>
      </c>
      <c r="CF100" s="71">
        <v>1249.886</v>
      </c>
      <c r="CG100" s="71">
        <v>1238.272</v>
      </c>
      <c r="CH100" s="71">
        <v>1245.607</v>
      </c>
      <c r="CI100" s="71">
        <v>1297.039</v>
      </c>
      <c r="CJ100" s="71">
        <v>1359.119</v>
      </c>
      <c r="CK100" s="71">
        <v>1417.581</v>
      </c>
      <c r="CL100" s="71">
        <v>1466.227</v>
      </c>
      <c r="CM100" s="71">
        <v>4625.746</v>
      </c>
      <c r="CN100" s="71">
        <v>13236.76</v>
      </c>
      <c r="CO100" s="71">
        <v>13252.25</v>
      </c>
      <c r="CP100" s="71">
        <v>13380.87</v>
      </c>
      <c r="CQ100" s="71">
        <v>13518.52</v>
      </c>
      <c r="CR100" s="71">
        <v>13567.15</v>
      </c>
      <c r="CS100" s="71">
        <v>13461.6</v>
      </c>
      <c r="CT100" s="71">
        <v>13330.48</v>
      </c>
      <c r="CU100" s="71">
        <v>13192.26</v>
      </c>
      <c r="CV100" s="71">
        <v>4615.267</v>
      </c>
      <c r="CW100" s="71">
        <v>1499.815</v>
      </c>
      <c r="CX100" s="71">
        <v>1472.049</v>
      </c>
      <c r="CY100" s="71">
        <v>1427.984</v>
      </c>
      <c r="CZ100" s="71">
        <v>1391.943</v>
      </c>
      <c r="DA100" s="71">
        <v>1462.111</v>
      </c>
      <c r="DB100" s="71">
        <v>1435.734</v>
      </c>
      <c r="DC100" s="71">
        <v>1403.352</v>
      </c>
      <c r="DD100" s="71">
        <v>1381.495</v>
      </c>
      <c r="DE100" s="71">
        <v>1368.659</v>
      </c>
      <c r="DF100" s="71">
        <v>1376.766</v>
      </c>
      <c r="DG100" s="71">
        <v>1433.614</v>
      </c>
      <c r="DH100" s="71">
        <v>1502.23</v>
      </c>
      <c r="DI100" s="71">
        <v>1566.848</v>
      </c>
      <c r="DJ100" s="71">
        <v>1620.617</v>
      </c>
      <c r="DK100" s="71">
        <v>5064.361</v>
      </c>
      <c r="DL100" s="71">
        <v>13558.76</v>
      </c>
      <c r="DM100" s="71">
        <v>13574.63</v>
      </c>
      <c r="DN100" s="71">
        <v>13706.37</v>
      </c>
      <c r="DO100" s="71">
        <v>13847.37</v>
      </c>
      <c r="DP100" s="71">
        <v>13897.19</v>
      </c>
      <c r="DQ100" s="71">
        <v>13789.07</v>
      </c>
      <c r="DR100" s="71">
        <v>13654.76</v>
      </c>
      <c r="DS100" s="71">
        <v>13513.18</v>
      </c>
      <c r="DT100" s="71">
        <v>5052.889</v>
      </c>
      <c r="DU100" s="71">
        <v>1657.741</v>
      </c>
      <c r="DV100" s="71">
        <v>1627.052</v>
      </c>
      <c r="DW100" s="71">
        <v>1578.347</v>
      </c>
      <c r="DX100" s="71">
        <v>1538.51</v>
      </c>
      <c r="DY100" s="71">
        <v>1600.852</v>
      </c>
      <c r="DZ100" s="71">
        <v>1571.972</v>
      </c>
      <c r="EA100" s="71">
        <v>1536.518</v>
      </c>
      <c r="EB100" s="71">
        <v>1512.587</v>
      </c>
      <c r="EC100" s="71">
        <v>1498.532</v>
      </c>
      <c r="ED100" s="71">
        <v>1507.408</v>
      </c>
      <c r="EE100" s="71">
        <v>1569.651</v>
      </c>
      <c r="EF100" s="71">
        <v>1644.779</v>
      </c>
      <c r="EG100" s="71">
        <v>1715.528</v>
      </c>
      <c r="EH100" s="71">
        <v>1774.399</v>
      </c>
      <c r="EI100" s="71">
        <v>5498.052</v>
      </c>
      <c r="EJ100" s="71">
        <v>13877.8</v>
      </c>
      <c r="EK100" s="71">
        <v>13894.04</v>
      </c>
      <c r="EL100" s="71">
        <v>14028.89</v>
      </c>
      <c r="EM100" s="71">
        <v>14173.21</v>
      </c>
      <c r="EN100" s="71">
        <v>14224.2</v>
      </c>
      <c r="EO100" s="71">
        <v>14113.53</v>
      </c>
      <c r="EP100" s="71">
        <v>13976.06</v>
      </c>
      <c r="EQ100" s="71">
        <v>13831.15</v>
      </c>
      <c r="ER100" s="71">
        <v>5485.598</v>
      </c>
      <c r="ES100" s="71">
        <v>1815.046</v>
      </c>
      <c r="ET100" s="71">
        <v>1781.444</v>
      </c>
      <c r="EU100" s="71">
        <v>1728.118</v>
      </c>
      <c r="EV100" s="71">
        <v>1684.501</v>
      </c>
      <c r="EW100" s="71">
        <v>1800.213</v>
      </c>
      <c r="EX100" s="71">
        <v>1767.736</v>
      </c>
      <c r="EY100" s="71">
        <v>1727.866</v>
      </c>
      <c r="EZ100" s="71">
        <v>1700.955</v>
      </c>
      <c r="FA100" s="71">
        <v>1685.15</v>
      </c>
      <c r="FB100" s="71">
        <v>1695.132</v>
      </c>
      <c r="FC100" s="71">
        <v>1765.126</v>
      </c>
      <c r="FD100" s="71">
        <v>1849.61</v>
      </c>
      <c r="FE100" s="71">
        <v>1929.17</v>
      </c>
      <c r="FF100" s="71">
        <v>1995.372</v>
      </c>
      <c r="FG100" s="71">
        <v>6115.709</v>
      </c>
      <c r="FH100" s="71">
        <v>14333.32</v>
      </c>
      <c r="FI100" s="71">
        <v>14350.09</v>
      </c>
      <c r="FJ100" s="71">
        <v>14489.37</v>
      </c>
      <c r="FK100" s="71">
        <v>14638.42</v>
      </c>
      <c r="FL100" s="71">
        <v>14691.08</v>
      </c>
      <c r="FM100" s="71">
        <v>14576.79</v>
      </c>
      <c r="FN100" s="71">
        <v>14434.81</v>
      </c>
      <c r="FO100" s="71">
        <v>14285.14</v>
      </c>
      <c r="FP100" s="71">
        <v>6101.855</v>
      </c>
      <c r="FQ100" s="71">
        <v>2041.081</v>
      </c>
      <c r="FR100" s="71">
        <v>2003.294</v>
      </c>
      <c r="FS100" s="71">
        <v>1943.327</v>
      </c>
      <c r="FT100" s="71">
        <v>1894.279</v>
      </c>
      <c r="FU100" s="71">
        <v>64.0958</v>
      </c>
      <c r="FV100" s="71">
        <v>61.9257</v>
      </c>
      <c r="FW100" s="71">
        <v>60.26043</v>
      </c>
      <c r="FX100" s="71">
        <v>60.49527</v>
      </c>
      <c r="FY100" s="71">
        <v>59.32742</v>
      </c>
      <c r="FZ100" s="71">
        <v>57.16527</v>
      </c>
      <c r="GA100" s="71">
        <v>58.41269</v>
      </c>
      <c r="GB100" s="71">
        <v>62.99753</v>
      </c>
      <c r="GC100" s="71">
        <v>68.57226</v>
      </c>
      <c r="GD100" s="71">
        <v>73.21032</v>
      </c>
      <c r="GE100" s="71">
        <v>76.9643</v>
      </c>
      <c r="GF100" s="71">
        <v>79.16666</v>
      </c>
      <c r="GG100" s="71">
        <v>81.54409</v>
      </c>
      <c r="GH100" s="71">
        <v>83.18065</v>
      </c>
      <c r="GI100" s="71">
        <v>84.98387</v>
      </c>
      <c r="GJ100" s="71">
        <v>86.01613</v>
      </c>
      <c r="GK100" s="71">
        <v>85.64516</v>
      </c>
      <c r="GL100" s="71">
        <v>84.24215</v>
      </c>
      <c r="GM100" s="71">
        <v>82.76688</v>
      </c>
      <c r="GN100" s="71">
        <v>79.76322</v>
      </c>
      <c r="GO100" s="71">
        <v>76.10495</v>
      </c>
      <c r="GP100" s="71">
        <v>73.82086</v>
      </c>
      <c r="GQ100" s="71">
        <v>72.51226</v>
      </c>
      <c r="GR100" s="71">
        <v>70.44613</v>
      </c>
    </row>
    <row r="101" spans="1:200" ht="12.75">
      <c r="A101" s="69" t="s">
        <v>246</v>
      </c>
      <c r="B101" s="69" t="s">
        <v>31</v>
      </c>
      <c r="C101" s="69">
        <v>2010</v>
      </c>
      <c r="D101" s="69" t="s">
        <v>6</v>
      </c>
      <c r="E101" s="69" t="s">
        <v>229</v>
      </c>
      <c r="F101" s="71">
        <v>179</v>
      </c>
      <c r="G101" s="71">
        <v>179</v>
      </c>
      <c r="H101" s="71">
        <v>179</v>
      </c>
      <c r="I101" s="71">
        <v>68526.31</v>
      </c>
      <c r="J101" s="71">
        <v>66628.98</v>
      </c>
      <c r="K101" s="71">
        <v>64303.49</v>
      </c>
      <c r="L101" s="71">
        <v>62993.1</v>
      </c>
      <c r="M101" s="71">
        <v>62459.51</v>
      </c>
      <c r="N101" s="71">
        <v>63222.43</v>
      </c>
      <c r="O101" s="71">
        <v>67320.34</v>
      </c>
      <c r="P101" s="71">
        <v>71630.25</v>
      </c>
      <c r="Q101" s="71">
        <v>74995.33</v>
      </c>
      <c r="R101" s="71">
        <v>77423.83</v>
      </c>
      <c r="S101" s="71">
        <v>79829.61</v>
      </c>
      <c r="T101" s="71">
        <v>81184.11</v>
      </c>
      <c r="U101" s="71">
        <v>81284.16</v>
      </c>
      <c r="V101" s="71">
        <v>82741.3</v>
      </c>
      <c r="W101" s="71">
        <v>83502.98</v>
      </c>
      <c r="X101" s="71">
        <v>83961.81</v>
      </c>
      <c r="Y101" s="71">
        <v>83452.44</v>
      </c>
      <c r="Z101" s="71">
        <v>82344.41</v>
      </c>
      <c r="AA101" s="71">
        <v>80463.05</v>
      </c>
      <c r="AB101" s="71">
        <v>80188.52</v>
      </c>
      <c r="AC101" s="71">
        <v>79351.19</v>
      </c>
      <c r="AD101" s="71">
        <v>77930.04</v>
      </c>
      <c r="AE101" s="71">
        <v>75086.7</v>
      </c>
      <c r="AF101" s="71">
        <v>72539.85</v>
      </c>
      <c r="AG101" s="71">
        <v>66998.71</v>
      </c>
      <c r="AH101" s="71">
        <v>65143.68</v>
      </c>
      <c r="AI101" s="71">
        <v>62870.02</v>
      </c>
      <c r="AJ101" s="71">
        <v>61588.84</v>
      </c>
      <c r="AK101" s="71">
        <v>61067.16</v>
      </c>
      <c r="AL101" s="71">
        <v>61813.06</v>
      </c>
      <c r="AM101" s="71">
        <v>65819.63</v>
      </c>
      <c r="AN101" s="71">
        <v>70033.46</v>
      </c>
      <c r="AO101" s="71">
        <v>73323.52</v>
      </c>
      <c r="AP101" s="71">
        <v>75697.88</v>
      </c>
      <c r="AQ101" s="71">
        <v>74436.16</v>
      </c>
      <c r="AR101" s="71">
        <v>66634.09</v>
      </c>
      <c r="AS101" s="71">
        <v>66716.2</v>
      </c>
      <c r="AT101" s="71">
        <v>67912.2</v>
      </c>
      <c r="AU101" s="71">
        <v>68537.36</v>
      </c>
      <c r="AV101" s="71">
        <v>68913.96</v>
      </c>
      <c r="AW101" s="71">
        <v>68495.88</v>
      </c>
      <c r="AX101" s="71">
        <v>67586.42</v>
      </c>
      <c r="AY101" s="71">
        <v>66042.26</v>
      </c>
      <c r="AZ101" s="71">
        <v>74770.83</v>
      </c>
      <c r="BA101" s="71">
        <v>77582.28</v>
      </c>
      <c r="BB101" s="71">
        <v>76192.8</v>
      </c>
      <c r="BC101" s="71">
        <v>73412.86</v>
      </c>
      <c r="BD101" s="71">
        <v>70922.78</v>
      </c>
      <c r="BE101" s="71">
        <v>1170.937</v>
      </c>
      <c r="BF101" s="71">
        <v>1138.516</v>
      </c>
      <c r="BG101" s="71">
        <v>1098.78</v>
      </c>
      <c r="BH101" s="71">
        <v>1076.388</v>
      </c>
      <c r="BI101" s="71">
        <v>1067.271</v>
      </c>
      <c r="BJ101" s="71">
        <v>1080.307</v>
      </c>
      <c r="BK101" s="71">
        <v>1150.33</v>
      </c>
      <c r="BL101" s="71">
        <v>1223.975</v>
      </c>
      <c r="BM101" s="71">
        <v>1281.475</v>
      </c>
      <c r="BN101" s="71">
        <v>1322.972</v>
      </c>
      <c r="BO101" s="71">
        <v>4242.45</v>
      </c>
      <c r="BP101" s="71">
        <v>13699.89</v>
      </c>
      <c r="BQ101" s="71">
        <v>13716.78</v>
      </c>
      <c r="BR101" s="71">
        <v>13962.67</v>
      </c>
      <c r="BS101" s="71">
        <v>14091.2</v>
      </c>
      <c r="BT101" s="71">
        <v>14168.63</v>
      </c>
      <c r="BU101" s="71">
        <v>14082.68</v>
      </c>
      <c r="BV101" s="71">
        <v>13895.69</v>
      </c>
      <c r="BW101" s="71">
        <v>13578.21</v>
      </c>
      <c r="BX101" s="71">
        <v>4261.524</v>
      </c>
      <c r="BY101" s="71">
        <v>1355.906</v>
      </c>
      <c r="BZ101" s="71">
        <v>1331.622</v>
      </c>
      <c r="CA101" s="71">
        <v>1283.037</v>
      </c>
      <c r="CB101" s="71">
        <v>1239.518</v>
      </c>
      <c r="CC101" s="71">
        <v>1382.073</v>
      </c>
      <c r="CD101" s="71">
        <v>1343.806</v>
      </c>
      <c r="CE101" s="71">
        <v>1296.905</v>
      </c>
      <c r="CF101" s="71">
        <v>1270.476</v>
      </c>
      <c r="CG101" s="71">
        <v>1259.714</v>
      </c>
      <c r="CH101" s="71">
        <v>1275.101</v>
      </c>
      <c r="CI101" s="71">
        <v>1357.75</v>
      </c>
      <c r="CJ101" s="71">
        <v>1444.675</v>
      </c>
      <c r="CK101" s="71">
        <v>1512.543</v>
      </c>
      <c r="CL101" s="71">
        <v>1561.522</v>
      </c>
      <c r="CM101" s="71">
        <v>4926.331</v>
      </c>
      <c r="CN101" s="71">
        <v>14204.49</v>
      </c>
      <c r="CO101" s="71">
        <v>14221.99</v>
      </c>
      <c r="CP101" s="71">
        <v>14476.94</v>
      </c>
      <c r="CQ101" s="71">
        <v>14610.21</v>
      </c>
      <c r="CR101" s="71">
        <v>14690.49</v>
      </c>
      <c r="CS101" s="71">
        <v>14601.37</v>
      </c>
      <c r="CT101" s="71">
        <v>14407.5</v>
      </c>
      <c r="CU101" s="71">
        <v>14078.33</v>
      </c>
      <c r="CV101" s="71">
        <v>4948.479</v>
      </c>
      <c r="CW101" s="71">
        <v>1600.394</v>
      </c>
      <c r="CX101" s="71">
        <v>1571.732</v>
      </c>
      <c r="CY101" s="71">
        <v>1514.386</v>
      </c>
      <c r="CZ101" s="71">
        <v>1463.02</v>
      </c>
      <c r="DA101" s="71">
        <v>1527.601</v>
      </c>
      <c r="DB101" s="71">
        <v>1485.305</v>
      </c>
      <c r="DC101" s="71">
        <v>1433.465</v>
      </c>
      <c r="DD101" s="71">
        <v>1404.253</v>
      </c>
      <c r="DE101" s="71">
        <v>1392.359</v>
      </c>
      <c r="DF101" s="71">
        <v>1409.365</v>
      </c>
      <c r="DG101" s="71">
        <v>1500.717</v>
      </c>
      <c r="DH101" s="71">
        <v>1596.794</v>
      </c>
      <c r="DI101" s="71">
        <v>1671.809</v>
      </c>
      <c r="DJ101" s="71">
        <v>1725.946</v>
      </c>
      <c r="DK101" s="71">
        <v>5393.448</v>
      </c>
      <c r="DL101" s="71">
        <v>14550.03</v>
      </c>
      <c r="DM101" s="71">
        <v>14567.96</v>
      </c>
      <c r="DN101" s="71">
        <v>14829.11</v>
      </c>
      <c r="DO101" s="71">
        <v>14965.62</v>
      </c>
      <c r="DP101" s="71">
        <v>15047.85</v>
      </c>
      <c r="DQ101" s="71">
        <v>14956.56</v>
      </c>
      <c r="DR101" s="71">
        <v>14757.98</v>
      </c>
      <c r="DS101" s="71">
        <v>14420.8</v>
      </c>
      <c r="DT101" s="71">
        <v>5417.697</v>
      </c>
      <c r="DU101" s="71">
        <v>1768.911</v>
      </c>
      <c r="DV101" s="71">
        <v>1737.23</v>
      </c>
      <c r="DW101" s="71">
        <v>1673.846</v>
      </c>
      <c r="DX101" s="71">
        <v>1617.071</v>
      </c>
      <c r="DY101" s="71">
        <v>1672.557</v>
      </c>
      <c r="DZ101" s="71">
        <v>1626.247</v>
      </c>
      <c r="EA101" s="71">
        <v>1569.488</v>
      </c>
      <c r="EB101" s="71">
        <v>1537.505</v>
      </c>
      <c r="EC101" s="71">
        <v>1524.481</v>
      </c>
      <c r="ED101" s="71">
        <v>1543.102</v>
      </c>
      <c r="EE101" s="71">
        <v>1643.122</v>
      </c>
      <c r="EF101" s="71">
        <v>1748.316</v>
      </c>
      <c r="EG101" s="71">
        <v>1830.449</v>
      </c>
      <c r="EH101" s="71">
        <v>1889.723</v>
      </c>
      <c r="EI101" s="71">
        <v>5855.32</v>
      </c>
      <c r="EJ101" s="71">
        <v>14892.4</v>
      </c>
      <c r="EK101" s="71">
        <v>14910.75</v>
      </c>
      <c r="EL101" s="71">
        <v>15178.05</v>
      </c>
      <c r="EM101" s="71">
        <v>15317.77</v>
      </c>
      <c r="EN101" s="71">
        <v>15401.94</v>
      </c>
      <c r="EO101" s="71">
        <v>15308.5</v>
      </c>
      <c r="EP101" s="71">
        <v>15105.24</v>
      </c>
      <c r="EQ101" s="71">
        <v>14760.13</v>
      </c>
      <c r="ER101" s="71">
        <v>5881.646</v>
      </c>
      <c r="ES101" s="71">
        <v>1936.765</v>
      </c>
      <c r="ET101" s="71">
        <v>1902.078</v>
      </c>
      <c r="EU101" s="71">
        <v>1832.679</v>
      </c>
      <c r="EV101" s="71">
        <v>1770.517</v>
      </c>
      <c r="EW101" s="71">
        <v>1880.847</v>
      </c>
      <c r="EX101" s="71">
        <v>1828.771</v>
      </c>
      <c r="EY101" s="71">
        <v>1764.942</v>
      </c>
      <c r="EZ101" s="71">
        <v>1728.976</v>
      </c>
      <c r="FA101" s="71">
        <v>1714.331</v>
      </c>
      <c r="FB101" s="71">
        <v>1735.27</v>
      </c>
      <c r="FC101" s="71">
        <v>1847.746</v>
      </c>
      <c r="FD101" s="71">
        <v>1966.041</v>
      </c>
      <c r="FE101" s="71">
        <v>2058.402</v>
      </c>
      <c r="FF101" s="71">
        <v>2125.057</v>
      </c>
      <c r="FG101" s="71">
        <v>6513.113</v>
      </c>
      <c r="FH101" s="71">
        <v>15381.21</v>
      </c>
      <c r="FI101" s="71">
        <v>15400.17</v>
      </c>
      <c r="FJ101" s="71">
        <v>15676.24</v>
      </c>
      <c r="FK101" s="71">
        <v>15820.55</v>
      </c>
      <c r="FL101" s="71">
        <v>15907.48</v>
      </c>
      <c r="FM101" s="71">
        <v>15810.97</v>
      </c>
      <c r="FN101" s="71">
        <v>15601.04</v>
      </c>
      <c r="FO101" s="71">
        <v>15244.6</v>
      </c>
      <c r="FP101" s="71">
        <v>6542.396</v>
      </c>
      <c r="FQ101" s="71">
        <v>2177.958</v>
      </c>
      <c r="FR101" s="71">
        <v>2138.951</v>
      </c>
      <c r="FS101" s="71">
        <v>2060.91</v>
      </c>
      <c r="FT101" s="71">
        <v>1991.006</v>
      </c>
      <c r="FU101" s="71">
        <v>67.13258</v>
      </c>
      <c r="FV101" s="71">
        <v>65.17753</v>
      </c>
      <c r="FW101" s="71">
        <v>63.61301</v>
      </c>
      <c r="FX101" s="71">
        <v>63.4529</v>
      </c>
      <c r="FY101" s="71">
        <v>62.47247</v>
      </c>
      <c r="FZ101" s="71">
        <v>60.68419</v>
      </c>
      <c r="GA101" s="71">
        <v>62.49914</v>
      </c>
      <c r="GB101" s="71">
        <v>67.18053</v>
      </c>
      <c r="GC101" s="71">
        <v>72.21452</v>
      </c>
      <c r="GD101" s="71">
        <v>75.67247</v>
      </c>
      <c r="GE101" s="71">
        <v>79.12753</v>
      </c>
      <c r="GF101" s="71">
        <v>82.18666</v>
      </c>
      <c r="GG101" s="71">
        <v>85.63677</v>
      </c>
      <c r="GH101" s="71">
        <v>89.08065</v>
      </c>
      <c r="GI101" s="71">
        <v>90.06043</v>
      </c>
      <c r="GJ101" s="71">
        <v>90.23592</v>
      </c>
      <c r="GK101" s="71">
        <v>89.87204</v>
      </c>
      <c r="GL101" s="71">
        <v>88.2514</v>
      </c>
      <c r="GM101" s="71">
        <v>85.28118</v>
      </c>
      <c r="GN101" s="71">
        <v>82.30032</v>
      </c>
      <c r="GO101" s="71">
        <v>78.74097</v>
      </c>
      <c r="GP101" s="71">
        <v>76.05129</v>
      </c>
      <c r="GQ101" s="71">
        <v>74.38248</v>
      </c>
      <c r="GR101" s="71">
        <v>72.75591</v>
      </c>
    </row>
    <row r="102" spans="1:200" ht="12.75">
      <c r="A102" s="69" t="s">
        <v>246</v>
      </c>
      <c r="B102" s="69" t="s">
        <v>32</v>
      </c>
      <c r="C102" s="69">
        <v>2010</v>
      </c>
      <c r="D102" s="69" t="s">
        <v>6</v>
      </c>
      <c r="E102" s="69" t="s">
        <v>229</v>
      </c>
      <c r="F102" s="71">
        <v>185</v>
      </c>
      <c r="G102" s="71">
        <v>185</v>
      </c>
      <c r="H102" s="71">
        <v>185</v>
      </c>
      <c r="I102" s="71">
        <v>79017.38</v>
      </c>
      <c r="J102" s="71">
        <v>77499.36</v>
      </c>
      <c r="K102" s="71">
        <v>75459.85</v>
      </c>
      <c r="L102" s="71">
        <v>73617.25</v>
      </c>
      <c r="M102" s="71">
        <v>73218.76</v>
      </c>
      <c r="N102" s="71">
        <v>74359.7</v>
      </c>
      <c r="O102" s="71">
        <v>77611.95</v>
      </c>
      <c r="P102" s="71">
        <v>82821.57</v>
      </c>
      <c r="Q102" s="71">
        <v>86464.6</v>
      </c>
      <c r="R102" s="71">
        <v>89530.12</v>
      </c>
      <c r="S102" s="71">
        <v>91757.38</v>
      </c>
      <c r="T102" s="71">
        <v>92762.91</v>
      </c>
      <c r="U102" s="71">
        <v>92579.57</v>
      </c>
      <c r="V102" s="71">
        <v>93978.7</v>
      </c>
      <c r="W102" s="71">
        <v>95316.01</v>
      </c>
      <c r="X102" s="71">
        <v>96308.09</v>
      </c>
      <c r="Y102" s="71">
        <v>95277.19</v>
      </c>
      <c r="Z102" s="71">
        <v>93692.22</v>
      </c>
      <c r="AA102" s="71">
        <v>93436.47</v>
      </c>
      <c r="AB102" s="71">
        <v>93644.74</v>
      </c>
      <c r="AC102" s="71">
        <v>92409.83</v>
      </c>
      <c r="AD102" s="71">
        <v>89641.53</v>
      </c>
      <c r="AE102" s="71">
        <v>85927.07</v>
      </c>
      <c r="AF102" s="71">
        <v>83521.62</v>
      </c>
      <c r="AG102" s="71">
        <v>77255.91</v>
      </c>
      <c r="AH102" s="71">
        <v>75771.73</v>
      </c>
      <c r="AI102" s="71">
        <v>73777.69</v>
      </c>
      <c r="AJ102" s="71">
        <v>71976.16</v>
      </c>
      <c r="AK102" s="71">
        <v>71586.55</v>
      </c>
      <c r="AL102" s="71">
        <v>72702.05</v>
      </c>
      <c r="AM102" s="71">
        <v>75881.8</v>
      </c>
      <c r="AN102" s="71">
        <v>80975.3</v>
      </c>
      <c r="AO102" s="71">
        <v>84537.12</v>
      </c>
      <c r="AP102" s="71">
        <v>87534.3</v>
      </c>
      <c r="AQ102" s="71">
        <v>85558.07</v>
      </c>
      <c r="AR102" s="71">
        <v>76137.7</v>
      </c>
      <c r="AS102" s="71">
        <v>75987.22</v>
      </c>
      <c r="AT102" s="71">
        <v>77135.59</v>
      </c>
      <c r="AU102" s="71">
        <v>78233.23</v>
      </c>
      <c r="AV102" s="71">
        <v>79047.5</v>
      </c>
      <c r="AW102" s="71">
        <v>78201.37</v>
      </c>
      <c r="AX102" s="71">
        <v>76900.46</v>
      </c>
      <c r="AY102" s="71">
        <v>76690.54</v>
      </c>
      <c r="AZ102" s="71">
        <v>87317.91</v>
      </c>
      <c r="BA102" s="71">
        <v>90349.81</v>
      </c>
      <c r="BB102" s="71">
        <v>87643.23</v>
      </c>
      <c r="BC102" s="71">
        <v>84011.57</v>
      </c>
      <c r="BD102" s="71">
        <v>81659.74</v>
      </c>
      <c r="BE102" s="71">
        <v>1350.202</v>
      </c>
      <c r="BF102" s="71">
        <v>1324.263</v>
      </c>
      <c r="BG102" s="71">
        <v>1289.413</v>
      </c>
      <c r="BH102" s="71">
        <v>1257.928</v>
      </c>
      <c r="BI102" s="71">
        <v>1251.119</v>
      </c>
      <c r="BJ102" s="71">
        <v>1270.614</v>
      </c>
      <c r="BK102" s="71">
        <v>1326.187</v>
      </c>
      <c r="BL102" s="71">
        <v>1415.206</v>
      </c>
      <c r="BM102" s="71">
        <v>1477.456</v>
      </c>
      <c r="BN102" s="71">
        <v>1529.837</v>
      </c>
      <c r="BO102" s="71">
        <v>4876.338</v>
      </c>
      <c r="BP102" s="71">
        <v>15653.83</v>
      </c>
      <c r="BQ102" s="71">
        <v>15622.89</v>
      </c>
      <c r="BR102" s="71">
        <v>15858.99</v>
      </c>
      <c r="BS102" s="71">
        <v>16084.67</v>
      </c>
      <c r="BT102" s="71">
        <v>16252.08</v>
      </c>
      <c r="BU102" s="71">
        <v>16078.11</v>
      </c>
      <c r="BV102" s="71">
        <v>15810.65</v>
      </c>
      <c r="BW102" s="71">
        <v>15767.49</v>
      </c>
      <c r="BX102" s="71">
        <v>4976.639</v>
      </c>
      <c r="BY102" s="71">
        <v>1579.044</v>
      </c>
      <c r="BZ102" s="71">
        <v>1531.741</v>
      </c>
      <c r="CA102" s="71">
        <v>1468.271</v>
      </c>
      <c r="CB102" s="71">
        <v>1427.168</v>
      </c>
      <c r="CC102" s="71">
        <v>1593.662</v>
      </c>
      <c r="CD102" s="71">
        <v>1563.046</v>
      </c>
      <c r="CE102" s="71">
        <v>1521.912</v>
      </c>
      <c r="CF102" s="71">
        <v>1484.749</v>
      </c>
      <c r="CG102" s="71">
        <v>1476.712</v>
      </c>
      <c r="CH102" s="71">
        <v>1499.723</v>
      </c>
      <c r="CI102" s="71">
        <v>1565.316</v>
      </c>
      <c r="CJ102" s="71">
        <v>1670.387</v>
      </c>
      <c r="CK102" s="71">
        <v>1743.861</v>
      </c>
      <c r="CL102" s="71">
        <v>1805.688</v>
      </c>
      <c r="CM102" s="71">
        <v>5662.4</v>
      </c>
      <c r="CN102" s="71">
        <v>16230.39</v>
      </c>
      <c r="CO102" s="71">
        <v>16198.31</v>
      </c>
      <c r="CP102" s="71">
        <v>16443.11</v>
      </c>
      <c r="CQ102" s="71">
        <v>16677.09</v>
      </c>
      <c r="CR102" s="71">
        <v>16850.67</v>
      </c>
      <c r="CS102" s="71">
        <v>16670.3</v>
      </c>
      <c r="CT102" s="71">
        <v>16392.98</v>
      </c>
      <c r="CU102" s="71">
        <v>16348.24</v>
      </c>
      <c r="CV102" s="71">
        <v>5778.87</v>
      </c>
      <c r="CW102" s="71">
        <v>1863.767</v>
      </c>
      <c r="CX102" s="71">
        <v>1807.935</v>
      </c>
      <c r="CY102" s="71">
        <v>1733.02</v>
      </c>
      <c r="CZ102" s="71">
        <v>1684.505</v>
      </c>
      <c r="DA102" s="71">
        <v>1761.469</v>
      </c>
      <c r="DB102" s="71">
        <v>1727.63</v>
      </c>
      <c r="DC102" s="71">
        <v>1682.165</v>
      </c>
      <c r="DD102" s="71">
        <v>1641.089</v>
      </c>
      <c r="DE102" s="71">
        <v>1632.206</v>
      </c>
      <c r="DF102" s="71">
        <v>1657.64</v>
      </c>
      <c r="DG102" s="71">
        <v>1730.139</v>
      </c>
      <c r="DH102" s="71">
        <v>1846.273</v>
      </c>
      <c r="DI102" s="71">
        <v>1927.484</v>
      </c>
      <c r="DJ102" s="71">
        <v>1995.821</v>
      </c>
      <c r="DK102" s="71">
        <v>6199.313</v>
      </c>
      <c r="DL102" s="71">
        <v>16625.21</v>
      </c>
      <c r="DM102" s="71">
        <v>16592.35</v>
      </c>
      <c r="DN102" s="71">
        <v>16843.1</v>
      </c>
      <c r="DO102" s="71">
        <v>17082.78</v>
      </c>
      <c r="DP102" s="71">
        <v>17260.58</v>
      </c>
      <c r="DQ102" s="71">
        <v>17075.82</v>
      </c>
      <c r="DR102" s="71">
        <v>16791.76</v>
      </c>
      <c r="DS102" s="71">
        <v>16745.93</v>
      </c>
      <c r="DT102" s="71">
        <v>6326.826</v>
      </c>
      <c r="DU102" s="71">
        <v>2060.016</v>
      </c>
      <c r="DV102" s="71">
        <v>1998.305</v>
      </c>
      <c r="DW102" s="71">
        <v>1915.501</v>
      </c>
      <c r="DX102" s="71">
        <v>1861.879</v>
      </c>
      <c r="DY102" s="71">
        <v>1928.617</v>
      </c>
      <c r="DZ102" s="71">
        <v>1891.566</v>
      </c>
      <c r="EA102" s="71">
        <v>1841.787</v>
      </c>
      <c r="EB102" s="71">
        <v>1796.814</v>
      </c>
      <c r="EC102" s="71">
        <v>1787.087</v>
      </c>
      <c r="ED102" s="71">
        <v>1814.935</v>
      </c>
      <c r="EE102" s="71">
        <v>1894.314</v>
      </c>
      <c r="EF102" s="71">
        <v>2021.468</v>
      </c>
      <c r="EG102" s="71">
        <v>2110.385</v>
      </c>
      <c r="EH102" s="71">
        <v>2185.207</v>
      </c>
      <c r="EI102" s="71">
        <v>6730.196</v>
      </c>
      <c r="EJ102" s="71">
        <v>17016.41</v>
      </c>
      <c r="EK102" s="71">
        <v>16982.78</v>
      </c>
      <c r="EL102" s="71">
        <v>17239.43</v>
      </c>
      <c r="EM102" s="71">
        <v>17484.75</v>
      </c>
      <c r="EN102" s="71">
        <v>17666.73</v>
      </c>
      <c r="EO102" s="71">
        <v>17477.63</v>
      </c>
      <c r="EP102" s="71">
        <v>17186.88</v>
      </c>
      <c r="EQ102" s="71">
        <v>17139.96</v>
      </c>
      <c r="ER102" s="71">
        <v>6868.628</v>
      </c>
      <c r="ES102" s="71">
        <v>2255.494</v>
      </c>
      <c r="ET102" s="71">
        <v>2187.926</v>
      </c>
      <c r="EU102" s="71">
        <v>2097.266</v>
      </c>
      <c r="EV102" s="71">
        <v>2038.555</v>
      </c>
      <c r="EW102" s="71">
        <v>2168.796</v>
      </c>
      <c r="EX102" s="71">
        <v>2127.13</v>
      </c>
      <c r="EY102" s="71">
        <v>2071.152</v>
      </c>
      <c r="EZ102" s="71">
        <v>2020.578</v>
      </c>
      <c r="FA102" s="71">
        <v>2009.641</v>
      </c>
      <c r="FB102" s="71">
        <v>2040.956</v>
      </c>
      <c r="FC102" s="71">
        <v>2130.221</v>
      </c>
      <c r="FD102" s="71">
        <v>2273.21</v>
      </c>
      <c r="FE102" s="71">
        <v>2373.2</v>
      </c>
      <c r="FF102" s="71">
        <v>2457.339</v>
      </c>
      <c r="FG102" s="71">
        <v>7486.273</v>
      </c>
      <c r="FH102" s="71">
        <v>17574.94</v>
      </c>
      <c r="FI102" s="71">
        <v>17540.21</v>
      </c>
      <c r="FJ102" s="71">
        <v>17805.29</v>
      </c>
      <c r="FK102" s="71">
        <v>18058.65</v>
      </c>
      <c r="FL102" s="71">
        <v>18246.61</v>
      </c>
      <c r="FM102" s="71">
        <v>18051.3</v>
      </c>
      <c r="FN102" s="71">
        <v>17751.01</v>
      </c>
      <c r="FO102" s="71">
        <v>17702.55</v>
      </c>
      <c r="FP102" s="71">
        <v>7640.258</v>
      </c>
      <c r="FQ102" s="71">
        <v>2536.379</v>
      </c>
      <c r="FR102" s="71">
        <v>2460.397</v>
      </c>
      <c r="FS102" s="71">
        <v>2358.446</v>
      </c>
      <c r="FT102" s="71">
        <v>2292.424</v>
      </c>
      <c r="FU102" s="71">
        <v>73.17947</v>
      </c>
      <c r="FV102" s="71">
        <v>71.68226</v>
      </c>
      <c r="FW102" s="71">
        <v>70.17043</v>
      </c>
      <c r="FX102" s="71">
        <v>69.20107</v>
      </c>
      <c r="FY102" s="71">
        <v>68.23914</v>
      </c>
      <c r="FZ102" s="71">
        <v>66.18667</v>
      </c>
      <c r="GA102" s="71">
        <v>65.67473</v>
      </c>
      <c r="GB102" s="71">
        <v>70.67269</v>
      </c>
      <c r="GC102" s="71">
        <v>76.23763</v>
      </c>
      <c r="GD102" s="71">
        <v>80.29462</v>
      </c>
      <c r="GE102" s="71">
        <v>83.34946</v>
      </c>
      <c r="GF102" s="71">
        <v>86.22796</v>
      </c>
      <c r="GG102" s="71">
        <v>88.51075</v>
      </c>
      <c r="GH102" s="71">
        <v>90.48387</v>
      </c>
      <c r="GI102" s="71">
        <v>92.27097</v>
      </c>
      <c r="GJ102" s="71">
        <v>93.57204</v>
      </c>
      <c r="GK102" s="71">
        <v>94.31398</v>
      </c>
      <c r="GL102" s="71">
        <v>93.14838</v>
      </c>
      <c r="GM102" s="71">
        <v>91.83656</v>
      </c>
      <c r="GN102" s="71">
        <v>87.97269</v>
      </c>
      <c r="GO102" s="71">
        <v>83.35785</v>
      </c>
      <c r="GP102" s="71">
        <v>80.60065</v>
      </c>
      <c r="GQ102" s="71">
        <v>77.88731</v>
      </c>
      <c r="GR102" s="71">
        <v>76.09193</v>
      </c>
    </row>
    <row r="103" spans="1:200" ht="12.75">
      <c r="A103" s="69" t="s">
        <v>246</v>
      </c>
      <c r="B103" s="69" t="s">
        <v>33</v>
      </c>
      <c r="C103" s="69">
        <v>2010</v>
      </c>
      <c r="D103" s="69" t="s">
        <v>6</v>
      </c>
      <c r="E103" s="69" t="s">
        <v>229</v>
      </c>
      <c r="F103" s="71">
        <v>186</v>
      </c>
      <c r="G103" s="71">
        <v>186</v>
      </c>
      <c r="H103" s="71">
        <v>186</v>
      </c>
      <c r="I103" s="71">
        <v>84592.59</v>
      </c>
      <c r="J103" s="71">
        <v>82778.48</v>
      </c>
      <c r="K103" s="71">
        <v>80910.63</v>
      </c>
      <c r="L103" s="71">
        <v>78976.06</v>
      </c>
      <c r="M103" s="71">
        <v>78360.27</v>
      </c>
      <c r="N103" s="71">
        <v>79547.19</v>
      </c>
      <c r="O103" s="71">
        <v>82140.41</v>
      </c>
      <c r="P103" s="71">
        <v>87623.26</v>
      </c>
      <c r="Q103" s="71">
        <v>92787.56</v>
      </c>
      <c r="R103" s="71">
        <v>95802.67</v>
      </c>
      <c r="S103" s="71">
        <v>98878.66</v>
      </c>
      <c r="T103" s="71">
        <v>100235.8</v>
      </c>
      <c r="U103" s="71">
        <v>100504.5</v>
      </c>
      <c r="V103" s="71">
        <v>102320.5</v>
      </c>
      <c r="W103" s="71">
        <v>103787</v>
      </c>
      <c r="X103" s="71">
        <v>103164.1</v>
      </c>
      <c r="Y103" s="71">
        <v>101499.1</v>
      </c>
      <c r="Z103" s="71">
        <v>99333.69</v>
      </c>
      <c r="AA103" s="71">
        <v>97325.83</v>
      </c>
      <c r="AB103" s="71">
        <v>96371.51</v>
      </c>
      <c r="AC103" s="71">
        <v>96063.97</v>
      </c>
      <c r="AD103" s="71">
        <v>94450.13</v>
      </c>
      <c r="AE103" s="71">
        <v>91294.99</v>
      </c>
      <c r="AF103" s="71">
        <v>88465.98</v>
      </c>
      <c r="AG103" s="71">
        <v>82706.84</v>
      </c>
      <c r="AH103" s="71">
        <v>80933.17</v>
      </c>
      <c r="AI103" s="71">
        <v>79106.96</v>
      </c>
      <c r="AJ103" s="71">
        <v>77215.52</v>
      </c>
      <c r="AK103" s="71">
        <v>76613.45</v>
      </c>
      <c r="AL103" s="71">
        <v>77773.91</v>
      </c>
      <c r="AM103" s="71">
        <v>80309.32</v>
      </c>
      <c r="AN103" s="71">
        <v>85669.95</v>
      </c>
      <c r="AO103" s="71">
        <v>90719.13</v>
      </c>
      <c r="AP103" s="71">
        <v>93667.02</v>
      </c>
      <c r="AQ103" s="71">
        <v>92198.22</v>
      </c>
      <c r="AR103" s="71">
        <v>82271.27</v>
      </c>
      <c r="AS103" s="71">
        <v>82491.84</v>
      </c>
      <c r="AT103" s="71">
        <v>83982.36</v>
      </c>
      <c r="AU103" s="71">
        <v>85186.04</v>
      </c>
      <c r="AV103" s="71">
        <v>84674.74</v>
      </c>
      <c r="AW103" s="71">
        <v>83308.2</v>
      </c>
      <c r="AX103" s="71">
        <v>81530.84</v>
      </c>
      <c r="AY103" s="71">
        <v>79882.84</v>
      </c>
      <c r="AZ103" s="71">
        <v>89860.46</v>
      </c>
      <c r="BA103" s="71">
        <v>93922.49</v>
      </c>
      <c r="BB103" s="71">
        <v>92344.63</v>
      </c>
      <c r="BC103" s="71">
        <v>89259.83</v>
      </c>
      <c r="BD103" s="71">
        <v>86493.88</v>
      </c>
      <c r="BE103" s="71">
        <v>1445.468</v>
      </c>
      <c r="BF103" s="71">
        <v>1414.469</v>
      </c>
      <c r="BG103" s="71">
        <v>1382.553</v>
      </c>
      <c r="BH103" s="71">
        <v>1349.496</v>
      </c>
      <c r="BI103" s="71">
        <v>1338.974</v>
      </c>
      <c r="BJ103" s="71">
        <v>1359.255</v>
      </c>
      <c r="BK103" s="71">
        <v>1403.566</v>
      </c>
      <c r="BL103" s="71">
        <v>1497.254</v>
      </c>
      <c r="BM103" s="71">
        <v>1585.499</v>
      </c>
      <c r="BN103" s="71">
        <v>1637.019</v>
      </c>
      <c r="BO103" s="71">
        <v>5254.79</v>
      </c>
      <c r="BP103" s="71">
        <v>16914.88</v>
      </c>
      <c r="BQ103" s="71">
        <v>16960.23</v>
      </c>
      <c r="BR103" s="71">
        <v>17266.68</v>
      </c>
      <c r="BS103" s="71">
        <v>17514.15</v>
      </c>
      <c r="BT103" s="71">
        <v>17409.03</v>
      </c>
      <c r="BU103" s="71">
        <v>17128.07</v>
      </c>
      <c r="BV103" s="71">
        <v>16762.65</v>
      </c>
      <c r="BW103" s="71">
        <v>16423.82</v>
      </c>
      <c r="BX103" s="71">
        <v>5121.55</v>
      </c>
      <c r="BY103" s="71">
        <v>1641.484</v>
      </c>
      <c r="BZ103" s="71">
        <v>1613.907</v>
      </c>
      <c r="CA103" s="71">
        <v>1559.994</v>
      </c>
      <c r="CB103" s="71">
        <v>1511.654</v>
      </c>
      <c r="CC103" s="71">
        <v>1706.105</v>
      </c>
      <c r="CD103" s="71">
        <v>1669.518</v>
      </c>
      <c r="CE103" s="71">
        <v>1631.846</v>
      </c>
      <c r="CF103" s="71">
        <v>1592.828</v>
      </c>
      <c r="CG103" s="71">
        <v>1580.409</v>
      </c>
      <c r="CH103" s="71">
        <v>1604.347</v>
      </c>
      <c r="CI103" s="71">
        <v>1656.649</v>
      </c>
      <c r="CJ103" s="71">
        <v>1767.229</v>
      </c>
      <c r="CK103" s="71">
        <v>1871.386</v>
      </c>
      <c r="CL103" s="71">
        <v>1932.196</v>
      </c>
      <c r="CM103" s="71">
        <v>6101.858</v>
      </c>
      <c r="CN103" s="71">
        <v>17537.89</v>
      </c>
      <c r="CO103" s="71">
        <v>17584.91</v>
      </c>
      <c r="CP103" s="71">
        <v>17902.64</v>
      </c>
      <c r="CQ103" s="71">
        <v>18159.23</v>
      </c>
      <c r="CR103" s="71">
        <v>18050.24</v>
      </c>
      <c r="CS103" s="71">
        <v>17758.93</v>
      </c>
      <c r="CT103" s="71">
        <v>17380.05</v>
      </c>
      <c r="CU103" s="71">
        <v>17028.74</v>
      </c>
      <c r="CV103" s="71">
        <v>5947.141</v>
      </c>
      <c r="CW103" s="71">
        <v>1937.466</v>
      </c>
      <c r="CX103" s="71">
        <v>1904.917</v>
      </c>
      <c r="CY103" s="71">
        <v>1841.283</v>
      </c>
      <c r="CZ103" s="71">
        <v>1784.226</v>
      </c>
      <c r="DA103" s="71">
        <v>1885.753</v>
      </c>
      <c r="DB103" s="71">
        <v>1845.313</v>
      </c>
      <c r="DC103" s="71">
        <v>1803.674</v>
      </c>
      <c r="DD103" s="71">
        <v>1760.548</v>
      </c>
      <c r="DE103" s="71">
        <v>1746.821</v>
      </c>
      <c r="DF103" s="71">
        <v>1773.28</v>
      </c>
      <c r="DG103" s="71">
        <v>1831.089</v>
      </c>
      <c r="DH103" s="71">
        <v>1953.313</v>
      </c>
      <c r="DI103" s="71">
        <v>2068.437</v>
      </c>
      <c r="DJ103" s="71">
        <v>2135.65</v>
      </c>
      <c r="DK103" s="71">
        <v>6680.44</v>
      </c>
      <c r="DL103" s="71">
        <v>17964.52</v>
      </c>
      <c r="DM103" s="71">
        <v>18012.68</v>
      </c>
      <c r="DN103" s="71">
        <v>18338.14</v>
      </c>
      <c r="DO103" s="71">
        <v>18600.98</v>
      </c>
      <c r="DP103" s="71">
        <v>18489.33</v>
      </c>
      <c r="DQ103" s="71">
        <v>18190.94</v>
      </c>
      <c r="DR103" s="71">
        <v>17802.84</v>
      </c>
      <c r="DS103" s="71">
        <v>17442.99</v>
      </c>
      <c r="DT103" s="71">
        <v>6511.052</v>
      </c>
      <c r="DU103" s="71">
        <v>2141.475</v>
      </c>
      <c r="DV103" s="71">
        <v>2105.499</v>
      </c>
      <c r="DW103" s="71">
        <v>2035.164</v>
      </c>
      <c r="DX103" s="71">
        <v>1972.099</v>
      </c>
      <c r="DY103" s="71">
        <v>2064.694</v>
      </c>
      <c r="DZ103" s="71">
        <v>2020.416</v>
      </c>
      <c r="EA103" s="71">
        <v>1974.827</v>
      </c>
      <c r="EB103" s="71">
        <v>1927.609</v>
      </c>
      <c r="EC103" s="71">
        <v>1912.579</v>
      </c>
      <c r="ED103" s="71">
        <v>1941.549</v>
      </c>
      <c r="EE103" s="71">
        <v>2004.843</v>
      </c>
      <c r="EF103" s="71">
        <v>2138.666</v>
      </c>
      <c r="EG103" s="71">
        <v>2264.713</v>
      </c>
      <c r="EH103" s="71">
        <v>2338.304</v>
      </c>
      <c r="EI103" s="71">
        <v>7252.525</v>
      </c>
      <c r="EJ103" s="71">
        <v>18387.23</v>
      </c>
      <c r="EK103" s="71">
        <v>18436.53</v>
      </c>
      <c r="EL103" s="71">
        <v>18769.65</v>
      </c>
      <c r="EM103" s="71">
        <v>19038.67</v>
      </c>
      <c r="EN103" s="71">
        <v>18924.39</v>
      </c>
      <c r="EO103" s="71">
        <v>18618.98</v>
      </c>
      <c r="EP103" s="71">
        <v>18221.75</v>
      </c>
      <c r="EQ103" s="71">
        <v>17853.43</v>
      </c>
      <c r="ER103" s="71">
        <v>7068.631</v>
      </c>
      <c r="ES103" s="71">
        <v>2344.682</v>
      </c>
      <c r="ET103" s="71">
        <v>2305.292</v>
      </c>
      <c r="EU103" s="71">
        <v>2228.283</v>
      </c>
      <c r="EV103" s="71">
        <v>2159.234</v>
      </c>
      <c r="EW103" s="71">
        <v>2321.819</v>
      </c>
      <c r="EX103" s="71">
        <v>2272.027</v>
      </c>
      <c r="EY103" s="71">
        <v>2220.76</v>
      </c>
      <c r="EZ103" s="71">
        <v>2167.662</v>
      </c>
      <c r="FA103" s="71">
        <v>2150.76</v>
      </c>
      <c r="FB103" s="71">
        <v>2183.337</v>
      </c>
      <c r="FC103" s="71">
        <v>2254.514</v>
      </c>
      <c r="FD103" s="71">
        <v>2405.002</v>
      </c>
      <c r="FE103" s="71">
        <v>2546.747</v>
      </c>
      <c r="FF103" s="71">
        <v>2629.503</v>
      </c>
      <c r="FG103" s="71">
        <v>8067.282</v>
      </c>
      <c r="FH103" s="71">
        <v>18990.76</v>
      </c>
      <c r="FI103" s="71">
        <v>19041.68</v>
      </c>
      <c r="FJ103" s="71">
        <v>19385.73</v>
      </c>
      <c r="FK103" s="71">
        <v>19663.58</v>
      </c>
      <c r="FL103" s="71">
        <v>19545.56</v>
      </c>
      <c r="FM103" s="71">
        <v>19230.11</v>
      </c>
      <c r="FN103" s="71">
        <v>18819.85</v>
      </c>
      <c r="FO103" s="71">
        <v>18439.44</v>
      </c>
      <c r="FP103" s="71">
        <v>7862.729</v>
      </c>
      <c r="FQ103" s="71">
        <v>2636.675</v>
      </c>
      <c r="FR103" s="71">
        <v>2592.379</v>
      </c>
      <c r="FS103" s="71">
        <v>2505.78</v>
      </c>
      <c r="FT103" s="71">
        <v>2428.132</v>
      </c>
      <c r="FU103" s="71">
        <v>68.99871</v>
      </c>
      <c r="FV103" s="71">
        <v>66.25279</v>
      </c>
      <c r="FW103" s="71">
        <v>64.77796</v>
      </c>
      <c r="FX103" s="71">
        <v>64.5543</v>
      </c>
      <c r="FY103" s="71">
        <v>62.95151</v>
      </c>
      <c r="FZ103" s="71">
        <v>61.67914</v>
      </c>
      <c r="GA103" s="71">
        <v>60.72634</v>
      </c>
      <c r="GB103" s="71">
        <v>66.67484</v>
      </c>
      <c r="GC103" s="71">
        <v>74.2972</v>
      </c>
      <c r="GD103" s="71">
        <v>78.17204</v>
      </c>
      <c r="GE103" s="71">
        <v>82.31506</v>
      </c>
      <c r="GF103" s="71">
        <v>85.23119</v>
      </c>
      <c r="GG103" s="71">
        <v>88.52473</v>
      </c>
      <c r="GH103" s="71">
        <v>90.97742</v>
      </c>
      <c r="GI103" s="71">
        <v>93.04623</v>
      </c>
      <c r="GJ103" s="71">
        <v>93.23225</v>
      </c>
      <c r="GK103" s="71">
        <v>92.35591</v>
      </c>
      <c r="GL103" s="71">
        <v>90.30022</v>
      </c>
      <c r="GM103" s="71">
        <v>87.54516</v>
      </c>
      <c r="GN103" s="71">
        <v>83.73495</v>
      </c>
      <c r="GO103" s="71">
        <v>80.05022</v>
      </c>
      <c r="GP103" s="71">
        <v>77.80645</v>
      </c>
      <c r="GQ103" s="71">
        <v>75.65237</v>
      </c>
      <c r="GR103" s="71">
        <v>72.98366</v>
      </c>
    </row>
    <row r="104" spans="1:200" ht="12.75">
      <c r="A104" s="69" t="s">
        <v>246</v>
      </c>
      <c r="B104" s="69" t="s">
        <v>34</v>
      </c>
      <c r="C104" s="69">
        <v>2010</v>
      </c>
      <c r="D104" s="69" t="s">
        <v>6</v>
      </c>
      <c r="E104" s="69" t="s">
        <v>229</v>
      </c>
      <c r="F104" s="71">
        <v>187</v>
      </c>
      <c r="G104" s="71">
        <v>187</v>
      </c>
      <c r="H104" s="71">
        <v>187</v>
      </c>
      <c r="I104" s="71">
        <v>83050.31</v>
      </c>
      <c r="J104" s="71">
        <v>83415.99</v>
      </c>
      <c r="K104" s="71">
        <v>81025.02</v>
      </c>
      <c r="L104" s="71">
        <v>79394.84</v>
      </c>
      <c r="M104" s="71">
        <v>78487.91</v>
      </c>
      <c r="N104" s="71">
        <v>79687.16</v>
      </c>
      <c r="O104" s="71">
        <v>80961.06</v>
      </c>
      <c r="P104" s="71">
        <v>87412.44</v>
      </c>
      <c r="Q104" s="71">
        <v>92845.47</v>
      </c>
      <c r="R104" s="71">
        <v>95937.31</v>
      </c>
      <c r="S104" s="71">
        <v>100571.5</v>
      </c>
      <c r="T104" s="71">
        <v>102387.7</v>
      </c>
      <c r="U104" s="71">
        <v>101762.2</v>
      </c>
      <c r="V104" s="71">
        <v>101490.8</v>
      </c>
      <c r="W104" s="71">
        <v>101996</v>
      </c>
      <c r="X104" s="71">
        <v>102178.3</v>
      </c>
      <c r="Y104" s="71">
        <v>100885.9</v>
      </c>
      <c r="Z104" s="71">
        <v>99529.98</v>
      </c>
      <c r="AA104" s="71">
        <v>97820.59</v>
      </c>
      <c r="AB104" s="71">
        <v>98539.34</v>
      </c>
      <c r="AC104" s="71">
        <v>98623.18</v>
      </c>
      <c r="AD104" s="71">
        <v>94919.28</v>
      </c>
      <c r="AE104" s="71">
        <v>91477.74</v>
      </c>
      <c r="AF104" s="71">
        <v>89464.66</v>
      </c>
      <c r="AG104" s="71">
        <v>81198.94</v>
      </c>
      <c r="AH104" s="71">
        <v>81556.47</v>
      </c>
      <c r="AI104" s="71">
        <v>79218.8</v>
      </c>
      <c r="AJ104" s="71">
        <v>77624.95</v>
      </c>
      <c r="AK104" s="71">
        <v>76738.23</v>
      </c>
      <c r="AL104" s="71">
        <v>77910.76</v>
      </c>
      <c r="AM104" s="71">
        <v>79156.26</v>
      </c>
      <c r="AN104" s="71">
        <v>85463.83</v>
      </c>
      <c r="AO104" s="71">
        <v>90775.74</v>
      </c>
      <c r="AP104" s="71">
        <v>93798.66</v>
      </c>
      <c r="AQ104" s="71">
        <v>93776.68</v>
      </c>
      <c r="AR104" s="71">
        <v>84037.54</v>
      </c>
      <c r="AS104" s="71">
        <v>83524.12</v>
      </c>
      <c r="AT104" s="71">
        <v>83301.32</v>
      </c>
      <c r="AU104" s="71">
        <v>83716.01</v>
      </c>
      <c r="AV104" s="71">
        <v>83865.64</v>
      </c>
      <c r="AW104" s="71">
        <v>82804.88</v>
      </c>
      <c r="AX104" s="71">
        <v>81691.95</v>
      </c>
      <c r="AY104" s="71">
        <v>80288.92</v>
      </c>
      <c r="AZ104" s="71">
        <v>91881.82</v>
      </c>
      <c r="BA104" s="71">
        <v>96424.65</v>
      </c>
      <c r="BB104" s="71">
        <v>92803.33</v>
      </c>
      <c r="BC104" s="71">
        <v>89438.5</v>
      </c>
      <c r="BD104" s="71">
        <v>87470.3</v>
      </c>
      <c r="BE104" s="71">
        <v>1419.114</v>
      </c>
      <c r="BF104" s="71">
        <v>1425.363</v>
      </c>
      <c r="BG104" s="71">
        <v>1384.507</v>
      </c>
      <c r="BH104" s="71">
        <v>1356.652</v>
      </c>
      <c r="BI104" s="71">
        <v>1341.154</v>
      </c>
      <c r="BJ104" s="71">
        <v>1361.647</v>
      </c>
      <c r="BK104" s="71">
        <v>1383.414</v>
      </c>
      <c r="BL104" s="71">
        <v>1493.652</v>
      </c>
      <c r="BM104" s="71">
        <v>1586.488</v>
      </c>
      <c r="BN104" s="71">
        <v>1639.32</v>
      </c>
      <c r="BO104" s="71">
        <v>5344.753</v>
      </c>
      <c r="BP104" s="71">
        <v>17278.03</v>
      </c>
      <c r="BQ104" s="71">
        <v>17172.46</v>
      </c>
      <c r="BR104" s="71">
        <v>17126.66</v>
      </c>
      <c r="BS104" s="71">
        <v>17211.92</v>
      </c>
      <c r="BT104" s="71">
        <v>17242.68</v>
      </c>
      <c r="BU104" s="71">
        <v>17024.59</v>
      </c>
      <c r="BV104" s="71">
        <v>16795.78</v>
      </c>
      <c r="BW104" s="71">
        <v>16507.31</v>
      </c>
      <c r="BX104" s="71">
        <v>5236.756</v>
      </c>
      <c r="BY104" s="71">
        <v>1685.214</v>
      </c>
      <c r="BZ104" s="71">
        <v>1621.924</v>
      </c>
      <c r="CA104" s="71">
        <v>1563.117</v>
      </c>
      <c r="CB104" s="71">
        <v>1528.719</v>
      </c>
      <c r="CC104" s="71">
        <v>1675</v>
      </c>
      <c r="CD104" s="71">
        <v>1682.375</v>
      </c>
      <c r="CE104" s="71">
        <v>1634.153</v>
      </c>
      <c r="CF104" s="71">
        <v>1601.275</v>
      </c>
      <c r="CG104" s="71">
        <v>1582.983</v>
      </c>
      <c r="CH104" s="71">
        <v>1607.17</v>
      </c>
      <c r="CI104" s="71">
        <v>1632.863</v>
      </c>
      <c r="CJ104" s="71">
        <v>1762.977</v>
      </c>
      <c r="CK104" s="71">
        <v>1872.553</v>
      </c>
      <c r="CL104" s="71">
        <v>1934.911</v>
      </c>
      <c r="CM104" s="71">
        <v>6206.324</v>
      </c>
      <c r="CN104" s="71">
        <v>17914.41</v>
      </c>
      <c r="CO104" s="71">
        <v>17804.96</v>
      </c>
      <c r="CP104" s="71">
        <v>17757.46</v>
      </c>
      <c r="CQ104" s="71">
        <v>17845.87</v>
      </c>
      <c r="CR104" s="71">
        <v>17877.76</v>
      </c>
      <c r="CS104" s="71">
        <v>17651.64</v>
      </c>
      <c r="CT104" s="71">
        <v>17414.39</v>
      </c>
      <c r="CU104" s="71">
        <v>17115.31</v>
      </c>
      <c r="CV104" s="71">
        <v>6080.918</v>
      </c>
      <c r="CW104" s="71">
        <v>1989.081</v>
      </c>
      <c r="CX104" s="71">
        <v>1914.379</v>
      </c>
      <c r="CY104" s="71">
        <v>1844.969</v>
      </c>
      <c r="CZ104" s="71">
        <v>1804.368</v>
      </c>
      <c r="DA104" s="71">
        <v>1851.372</v>
      </c>
      <c r="DB104" s="71">
        <v>1859.524</v>
      </c>
      <c r="DC104" s="71">
        <v>1806.224</v>
      </c>
      <c r="DD104" s="71">
        <v>1769.884</v>
      </c>
      <c r="DE104" s="71">
        <v>1749.666</v>
      </c>
      <c r="DF104" s="71">
        <v>1776.4</v>
      </c>
      <c r="DG104" s="71">
        <v>1804.798</v>
      </c>
      <c r="DH104" s="71">
        <v>1948.614</v>
      </c>
      <c r="DI104" s="71">
        <v>2069.728</v>
      </c>
      <c r="DJ104" s="71">
        <v>2138.652</v>
      </c>
      <c r="DK104" s="71">
        <v>6794.811</v>
      </c>
      <c r="DL104" s="71">
        <v>18350.2</v>
      </c>
      <c r="DM104" s="71">
        <v>18238.08</v>
      </c>
      <c r="DN104" s="71">
        <v>18189.44</v>
      </c>
      <c r="DO104" s="71">
        <v>18279.98</v>
      </c>
      <c r="DP104" s="71">
        <v>18312.66</v>
      </c>
      <c r="DQ104" s="71">
        <v>18081.03</v>
      </c>
      <c r="DR104" s="71">
        <v>17838.02</v>
      </c>
      <c r="DS104" s="71">
        <v>17531.66</v>
      </c>
      <c r="DT104" s="71">
        <v>6657.514</v>
      </c>
      <c r="DU104" s="71">
        <v>2198.525</v>
      </c>
      <c r="DV104" s="71">
        <v>2115.958</v>
      </c>
      <c r="DW104" s="71">
        <v>2039.238</v>
      </c>
      <c r="DX104" s="71">
        <v>1994.362</v>
      </c>
      <c r="DY104" s="71">
        <v>2027.051</v>
      </c>
      <c r="DZ104" s="71">
        <v>2035.977</v>
      </c>
      <c r="EA104" s="71">
        <v>1977.619</v>
      </c>
      <c r="EB104" s="71">
        <v>1937.83</v>
      </c>
      <c r="EC104" s="71">
        <v>1915.694</v>
      </c>
      <c r="ED104" s="71">
        <v>1944.965</v>
      </c>
      <c r="EE104" s="71">
        <v>1976.058</v>
      </c>
      <c r="EF104" s="71">
        <v>2133.52</v>
      </c>
      <c r="EG104" s="71">
        <v>2266.126</v>
      </c>
      <c r="EH104" s="71">
        <v>2341.591</v>
      </c>
      <c r="EI104" s="71">
        <v>7376.689</v>
      </c>
      <c r="EJ104" s="71">
        <v>18781.98</v>
      </c>
      <c r="EK104" s="71">
        <v>18667.23</v>
      </c>
      <c r="EL104" s="71">
        <v>18617.44</v>
      </c>
      <c r="EM104" s="71">
        <v>18710.12</v>
      </c>
      <c r="EN104" s="71">
        <v>18743.56</v>
      </c>
      <c r="EO104" s="71">
        <v>18506.49</v>
      </c>
      <c r="EP104" s="71">
        <v>18257.76</v>
      </c>
      <c r="EQ104" s="71">
        <v>17944.19</v>
      </c>
      <c r="ER104" s="71">
        <v>7227.636</v>
      </c>
      <c r="ES104" s="71">
        <v>2407.146</v>
      </c>
      <c r="ET104" s="71">
        <v>2316.743</v>
      </c>
      <c r="EU104" s="71">
        <v>2232.744</v>
      </c>
      <c r="EV104" s="71">
        <v>2183.609</v>
      </c>
      <c r="EW104" s="71">
        <v>2279.488</v>
      </c>
      <c r="EX104" s="71">
        <v>2289.525</v>
      </c>
      <c r="EY104" s="71">
        <v>2223.9</v>
      </c>
      <c r="EZ104" s="71">
        <v>2179.156</v>
      </c>
      <c r="FA104" s="71">
        <v>2154.263</v>
      </c>
      <c r="FB104" s="71">
        <v>2187.179</v>
      </c>
      <c r="FC104" s="71">
        <v>2222.144</v>
      </c>
      <c r="FD104" s="71">
        <v>2399.215</v>
      </c>
      <c r="FE104" s="71">
        <v>2548.336</v>
      </c>
      <c r="FF104" s="71">
        <v>2633.198</v>
      </c>
      <c r="FG104" s="71">
        <v>8205.395</v>
      </c>
      <c r="FH104" s="71">
        <v>19398.47</v>
      </c>
      <c r="FI104" s="71">
        <v>19279.95</v>
      </c>
      <c r="FJ104" s="71">
        <v>19228.53</v>
      </c>
      <c r="FK104" s="71">
        <v>19324.25</v>
      </c>
      <c r="FL104" s="71">
        <v>19358.79</v>
      </c>
      <c r="FM104" s="71">
        <v>19113.93</v>
      </c>
      <c r="FN104" s="71">
        <v>18857.04</v>
      </c>
      <c r="FO104" s="71">
        <v>18533.17</v>
      </c>
      <c r="FP104" s="71">
        <v>8039.596</v>
      </c>
      <c r="FQ104" s="71">
        <v>2706.917</v>
      </c>
      <c r="FR104" s="71">
        <v>2605.256</v>
      </c>
      <c r="FS104" s="71">
        <v>2510.796</v>
      </c>
      <c r="FT104" s="71">
        <v>2455.543</v>
      </c>
      <c r="FU104" s="71">
        <v>66.98108</v>
      </c>
      <c r="FV104" s="71">
        <v>66.80258</v>
      </c>
      <c r="FW104" s="71">
        <v>65.86333</v>
      </c>
      <c r="FX104" s="71">
        <v>66.10387</v>
      </c>
      <c r="FY104" s="71">
        <v>63.66</v>
      </c>
      <c r="FZ104" s="71">
        <v>62.00925</v>
      </c>
      <c r="GA104" s="71">
        <v>61.34505</v>
      </c>
      <c r="GB104" s="71">
        <v>64.9399</v>
      </c>
      <c r="GC104" s="71">
        <v>71.43441</v>
      </c>
      <c r="GD104" s="71">
        <v>77.0172</v>
      </c>
      <c r="GE104" s="71">
        <v>83.40108</v>
      </c>
      <c r="GF104" s="71">
        <v>86.56774</v>
      </c>
      <c r="GG104" s="71">
        <v>88.20645</v>
      </c>
      <c r="GH104" s="71">
        <v>88.34516</v>
      </c>
      <c r="GI104" s="71">
        <v>88.86881</v>
      </c>
      <c r="GJ104" s="71">
        <v>89.59785</v>
      </c>
      <c r="GK104" s="71">
        <v>89.21183</v>
      </c>
      <c r="GL104" s="71">
        <v>88.10645</v>
      </c>
      <c r="GM104" s="71">
        <v>85.48602</v>
      </c>
      <c r="GN104" s="71">
        <v>82.36774</v>
      </c>
      <c r="GO104" s="71">
        <v>79.74129</v>
      </c>
      <c r="GP104" s="71">
        <v>77.74924</v>
      </c>
      <c r="GQ104" s="71">
        <v>75.32764</v>
      </c>
      <c r="GR104" s="71">
        <v>74.55129</v>
      </c>
    </row>
    <row r="105" spans="1:200" ht="12.75">
      <c r="A105" s="69" t="s">
        <v>246</v>
      </c>
      <c r="B105" s="69" t="s">
        <v>35</v>
      </c>
      <c r="C105" s="69">
        <v>2010</v>
      </c>
      <c r="D105" s="69" t="s">
        <v>6</v>
      </c>
      <c r="E105" s="69" t="s">
        <v>229</v>
      </c>
      <c r="F105" s="71">
        <v>191</v>
      </c>
      <c r="G105" s="71">
        <v>191</v>
      </c>
      <c r="H105" s="71">
        <v>191</v>
      </c>
      <c r="I105" s="71">
        <v>95289.02</v>
      </c>
      <c r="J105" s="71">
        <v>95585.37</v>
      </c>
      <c r="K105" s="71">
        <v>94391.68</v>
      </c>
      <c r="L105" s="71">
        <v>92091.2</v>
      </c>
      <c r="M105" s="71">
        <v>90995.93</v>
      </c>
      <c r="N105" s="71">
        <v>91669.74</v>
      </c>
      <c r="O105" s="71">
        <v>90986.35</v>
      </c>
      <c r="P105" s="71">
        <v>96267.5</v>
      </c>
      <c r="Q105" s="71">
        <v>100544.3</v>
      </c>
      <c r="R105" s="71">
        <v>105018.4</v>
      </c>
      <c r="S105" s="71">
        <v>109563.1</v>
      </c>
      <c r="T105" s="71">
        <v>111750.3</v>
      </c>
      <c r="U105" s="71">
        <v>112382.7</v>
      </c>
      <c r="V105" s="71">
        <v>114456.1</v>
      </c>
      <c r="W105" s="71">
        <v>115557.4</v>
      </c>
      <c r="X105" s="71">
        <v>116047.2</v>
      </c>
      <c r="Y105" s="71">
        <v>114598.9</v>
      </c>
      <c r="Z105" s="71">
        <v>113392.2</v>
      </c>
      <c r="AA105" s="71">
        <v>109376.9</v>
      </c>
      <c r="AB105" s="71">
        <v>106746.9</v>
      </c>
      <c r="AC105" s="71">
        <v>107021.4</v>
      </c>
      <c r="AD105" s="71">
        <v>104467.6</v>
      </c>
      <c r="AE105" s="71">
        <v>99648.38</v>
      </c>
      <c r="AF105" s="71">
        <v>97354.56</v>
      </c>
      <c r="AG105" s="71">
        <v>93164.82</v>
      </c>
      <c r="AH105" s="71">
        <v>93454.56</v>
      </c>
      <c r="AI105" s="71">
        <v>92287.49</v>
      </c>
      <c r="AJ105" s="71">
        <v>90038.29</v>
      </c>
      <c r="AK105" s="71">
        <v>88967.44</v>
      </c>
      <c r="AL105" s="71">
        <v>89626.23</v>
      </c>
      <c r="AM105" s="71">
        <v>88958.06</v>
      </c>
      <c r="AN105" s="71">
        <v>94121.48</v>
      </c>
      <c r="AO105" s="71">
        <v>98302.96</v>
      </c>
      <c r="AP105" s="71">
        <v>102677.3</v>
      </c>
      <c r="AQ105" s="71">
        <v>102160.8</v>
      </c>
      <c r="AR105" s="71">
        <v>91722.12</v>
      </c>
      <c r="AS105" s="71">
        <v>92241.17</v>
      </c>
      <c r="AT105" s="71">
        <v>93943</v>
      </c>
      <c r="AU105" s="71">
        <v>94846.91</v>
      </c>
      <c r="AV105" s="71">
        <v>95248.94</v>
      </c>
      <c r="AW105" s="71">
        <v>94060.2</v>
      </c>
      <c r="AX105" s="71">
        <v>93069.76</v>
      </c>
      <c r="AY105" s="71">
        <v>89774.08</v>
      </c>
      <c r="AZ105" s="71">
        <v>99534.87</v>
      </c>
      <c r="BA105" s="71">
        <v>104635.7</v>
      </c>
      <c r="BB105" s="71">
        <v>102138.8</v>
      </c>
      <c r="BC105" s="71">
        <v>97427.01</v>
      </c>
      <c r="BD105" s="71">
        <v>95184.31</v>
      </c>
      <c r="BE105" s="71">
        <v>1628.242</v>
      </c>
      <c r="BF105" s="71">
        <v>1633.306</v>
      </c>
      <c r="BG105" s="71">
        <v>1612.909</v>
      </c>
      <c r="BH105" s="71">
        <v>1573.599</v>
      </c>
      <c r="BI105" s="71">
        <v>1554.884</v>
      </c>
      <c r="BJ105" s="71">
        <v>1566.398</v>
      </c>
      <c r="BK105" s="71">
        <v>1554.72</v>
      </c>
      <c r="BL105" s="71">
        <v>1644.962</v>
      </c>
      <c r="BM105" s="71">
        <v>1718.041</v>
      </c>
      <c r="BN105" s="71">
        <v>1794.491</v>
      </c>
      <c r="BO105" s="71">
        <v>5822.602</v>
      </c>
      <c r="BP105" s="71">
        <v>18857.96</v>
      </c>
      <c r="BQ105" s="71">
        <v>18964.68</v>
      </c>
      <c r="BR105" s="71">
        <v>19314.58</v>
      </c>
      <c r="BS105" s="71">
        <v>19500.42</v>
      </c>
      <c r="BT105" s="71">
        <v>19583.08</v>
      </c>
      <c r="BU105" s="71">
        <v>19338.67</v>
      </c>
      <c r="BV105" s="71">
        <v>19135.04</v>
      </c>
      <c r="BW105" s="71">
        <v>18457.45</v>
      </c>
      <c r="BX105" s="71">
        <v>5672.938</v>
      </c>
      <c r="BY105" s="71">
        <v>1828.718</v>
      </c>
      <c r="BZ105" s="71">
        <v>1785.08</v>
      </c>
      <c r="CA105" s="71">
        <v>1702.732</v>
      </c>
      <c r="CB105" s="71">
        <v>1663.537</v>
      </c>
      <c r="CC105" s="71">
        <v>1921.836</v>
      </c>
      <c r="CD105" s="71">
        <v>1927.813</v>
      </c>
      <c r="CE105" s="71">
        <v>1903.738</v>
      </c>
      <c r="CF105" s="71">
        <v>1857.341</v>
      </c>
      <c r="CG105" s="71">
        <v>1835.251</v>
      </c>
      <c r="CH105" s="71">
        <v>1848.841</v>
      </c>
      <c r="CI105" s="71">
        <v>1835.058</v>
      </c>
      <c r="CJ105" s="71">
        <v>1941.571</v>
      </c>
      <c r="CK105" s="71">
        <v>2027.827</v>
      </c>
      <c r="CL105" s="71">
        <v>2118.062</v>
      </c>
      <c r="CM105" s="71">
        <v>6761.201</v>
      </c>
      <c r="CN105" s="71">
        <v>19552.54</v>
      </c>
      <c r="CO105" s="71">
        <v>19663.19</v>
      </c>
      <c r="CP105" s="71">
        <v>20025.97</v>
      </c>
      <c r="CQ105" s="71">
        <v>20218.66</v>
      </c>
      <c r="CR105" s="71">
        <v>20304.36</v>
      </c>
      <c r="CS105" s="71">
        <v>20050.95</v>
      </c>
      <c r="CT105" s="71">
        <v>19839.82</v>
      </c>
      <c r="CU105" s="71">
        <v>19137.27</v>
      </c>
      <c r="CV105" s="71">
        <v>6587.412</v>
      </c>
      <c r="CW105" s="71">
        <v>2158.461</v>
      </c>
      <c r="CX105" s="71">
        <v>2106.955</v>
      </c>
      <c r="CY105" s="71">
        <v>2009.758</v>
      </c>
      <c r="CZ105" s="71">
        <v>1963.495</v>
      </c>
      <c r="DA105" s="71">
        <v>2124.2</v>
      </c>
      <c r="DB105" s="71">
        <v>2130.806</v>
      </c>
      <c r="DC105" s="71">
        <v>2104.196</v>
      </c>
      <c r="DD105" s="71">
        <v>2052.914</v>
      </c>
      <c r="DE105" s="71">
        <v>2028.498</v>
      </c>
      <c r="DF105" s="71">
        <v>2043.518</v>
      </c>
      <c r="DG105" s="71">
        <v>2028.284</v>
      </c>
      <c r="DH105" s="71">
        <v>2146.012</v>
      </c>
      <c r="DI105" s="71">
        <v>2241.352</v>
      </c>
      <c r="DJ105" s="71">
        <v>2341.088</v>
      </c>
      <c r="DK105" s="71">
        <v>7402.303</v>
      </c>
      <c r="DL105" s="71">
        <v>20028.18</v>
      </c>
      <c r="DM105" s="71">
        <v>20141.52</v>
      </c>
      <c r="DN105" s="71">
        <v>20513.12</v>
      </c>
      <c r="DO105" s="71">
        <v>20710.5</v>
      </c>
      <c r="DP105" s="71">
        <v>20798.28</v>
      </c>
      <c r="DQ105" s="71">
        <v>20538.71</v>
      </c>
      <c r="DR105" s="71">
        <v>20322.44</v>
      </c>
      <c r="DS105" s="71">
        <v>19602.81</v>
      </c>
      <c r="DT105" s="71">
        <v>7212.034</v>
      </c>
      <c r="DU105" s="71">
        <v>2385.74</v>
      </c>
      <c r="DV105" s="71">
        <v>2328.811</v>
      </c>
      <c r="DW105" s="71">
        <v>2221.38</v>
      </c>
      <c r="DX105" s="71">
        <v>2170.245</v>
      </c>
      <c r="DY105" s="71">
        <v>2325.768</v>
      </c>
      <c r="DZ105" s="71">
        <v>2333.001</v>
      </c>
      <c r="EA105" s="71">
        <v>2303.866</v>
      </c>
      <c r="EB105" s="71">
        <v>2247.717</v>
      </c>
      <c r="EC105" s="71">
        <v>2220.984</v>
      </c>
      <c r="ED105" s="71">
        <v>2237.43</v>
      </c>
      <c r="EE105" s="71">
        <v>2220.75</v>
      </c>
      <c r="EF105" s="71">
        <v>2349.65</v>
      </c>
      <c r="EG105" s="71">
        <v>2454.036</v>
      </c>
      <c r="EH105" s="71">
        <v>2563.236</v>
      </c>
      <c r="EI105" s="71">
        <v>8036.205</v>
      </c>
      <c r="EJ105" s="71">
        <v>20499.45</v>
      </c>
      <c r="EK105" s="71">
        <v>20615.46</v>
      </c>
      <c r="EL105" s="71">
        <v>20995.8</v>
      </c>
      <c r="EM105" s="71">
        <v>21197.82</v>
      </c>
      <c r="EN105" s="71">
        <v>21287.68</v>
      </c>
      <c r="EO105" s="71">
        <v>21022</v>
      </c>
      <c r="EP105" s="71">
        <v>20800.64</v>
      </c>
      <c r="EQ105" s="71">
        <v>20064.07</v>
      </c>
      <c r="ER105" s="71">
        <v>7829.642</v>
      </c>
      <c r="ES105" s="71">
        <v>2612.126</v>
      </c>
      <c r="ET105" s="71">
        <v>2549.794</v>
      </c>
      <c r="EU105" s="71">
        <v>2432.169</v>
      </c>
      <c r="EV105" s="71">
        <v>2376.182</v>
      </c>
      <c r="EW105" s="71">
        <v>2615.405</v>
      </c>
      <c r="EX105" s="71">
        <v>2623.539</v>
      </c>
      <c r="EY105" s="71">
        <v>2590.775</v>
      </c>
      <c r="EZ105" s="71">
        <v>2527.634</v>
      </c>
      <c r="FA105" s="71">
        <v>2497.572</v>
      </c>
      <c r="FB105" s="71">
        <v>2516.066</v>
      </c>
      <c r="FC105" s="71">
        <v>2497.309</v>
      </c>
      <c r="FD105" s="71">
        <v>2642.261</v>
      </c>
      <c r="FE105" s="71">
        <v>2759.647</v>
      </c>
      <c r="FF105" s="71">
        <v>2882.446</v>
      </c>
      <c r="FG105" s="71">
        <v>8939.001</v>
      </c>
      <c r="FH105" s="71">
        <v>21172.31</v>
      </c>
      <c r="FI105" s="71">
        <v>21292.12</v>
      </c>
      <c r="FJ105" s="71">
        <v>21684.96</v>
      </c>
      <c r="FK105" s="71">
        <v>21893.61</v>
      </c>
      <c r="FL105" s="71">
        <v>21986.41</v>
      </c>
      <c r="FM105" s="71">
        <v>21712.01</v>
      </c>
      <c r="FN105" s="71">
        <v>21483.39</v>
      </c>
      <c r="FO105" s="71">
        <v>20722.64</v>
      </c>
      <c r="FP105" s="71">
        <v>8709.232</v>
      </c>
      <c r="FQ105" s="71">
        <v>2937.425</v>
      </c>
      <c r="FR105" s="71">
        <v>2867.331</v>
      </c>
      <c r="FS105" s="71">
        <v>2735.056</v>
      </c>
      <c r="FT105" s="71">
        <v>2672.098</v>
      </c>
      <c r="FU105" s="71">
        <v>59.55409</v>
      </c>
      <c r="FV105" s="71">
        <v>58.38183</v>
      </c>
      <c r="FW105" s="71">
        <v>58.33495</v>
      </c>
      <c r="FX105" s="71">
        <v>58.11914</v>
      </c>
      <c r="FY105" s="71">
        <v>57.43946</v>
      </c>
      <c r="FZ105" s="71">
        <v>56.19753</v>
      </c>
      <c r="GA105" s="71">
        <v>55.15183</v>
      </c>
      <c r="GB105" s="71">
        <v>56.15054</v>
      </c>
      <c r="GC105" s="71">
        <v>60.49516</v>
      </c>
      <c r="GD105" s="71">
        <v>65.92968</v>
      </c>
      <c r="GE105" s="71">
        <v>70.63377</v>
      </c>
      <c r="GF105" s="71">
        <v>75.09827</v>
      </c>
      <c r="GG105" s="71">
        <v>78.37731</v>
      </c>
      <c r="GH105" s="71">
        <v>80.33613</v>
      </c>
      <c r="GI105" s="71">
        <v>82.39656</v>
      </c>
      <c r="GJ105" s="71">
        <v>83.06161</v>
      </c>
      <c r="GK105" s="71">
        <v>82.14699</v>
      </c>
      <c r="GL105" s="71">
        <v>80.21226</v>
      </c>
      <c r="GM105" s="71">
        <v>75.97796</v>
      </c>
      <c r="GN105" s="71">
        <v>71.19183</v>
      </c>
      <c r="GO105" s="71">
        <v>67.60925</v>
      </c>
      <c r="GP105" s="71">
        <v>64.68785</v>
      </c>
      <c r="GQ105" s="71">
        <v>61.96376</v>
      </c>
      <c r="GR105" s="71">
        <v>61.16516</v>
      </c>
    </row>
    <row r="106" spans="1:200" ht="12.75">
      <c r="A106" s="69" t="s">
        <v>246</v>
      </c>
      <c r="B106" s="69" t="s">
        <v>8</v>
      </c>
      <c r="C106" s="69">
        <v>2010</v>
      </c>
      <c r="D106" s="69" t="s">
        <v>6</v>
      </c>
      <c r="E106" s="69" t="s">
        <v>229</v>
      </c>
      <c r="F106" s="71">
        <v>186</v>
      </c>
      <c r="G106" s="71">
        <v>186</v>
      </c>
      <c r="H106" s="71">
        <v>186</v>
      </c>
      <c r="I106" s="71">
        <v>84626.94</v>
      </c>
      <c r="J106" s="71">
        <v>83391.98</v>
      </c>
      <c r="K106" s="71">
        <v>81213.6</v>
      </c>
      <c r="L106" s="71">
        <v>79521.07</v>
      </c>
      <c r="M106" s="71">
        <v>78925.96</v>
      </c>
      <c r="N106" s="71">
        <v>80071.58</v>
      </c>
      <c r="O106" s="71">
        <v>82876.37</v>
      </c>
      <c r="P106" s="71">
        <v>88172.95</v>
      </c>
      <c r="Q106" s="71">
        <v>92614</v>
      </c>
      <c r="R106" s="71">
        <v>95543.15</v>
      </c>
      <c r="S106" s="71">
        <v>98648.52</v>
      </c>
      <c r="T106" s="71">
        <v>100053.6</v>
      </c>
      <c r="U106" s="71">
        <v>99958.17</v>
      </c>
      <c r="V106" s="71">
        <v>101091.6</v>
      </c>
      <c r="W106" s="71">
        <v>102120.2</v>
      </c>
      <c r="X106" s="71">
        <v>102399</v>
      </c>
      <c r="Y106" s="71">
        <v>101292</v>
      </c>
      <c r="Z106" s="71">
        <v>99731.88</v>
      </c>
      <c r="AA106" s="71">
        <v>98244.48</v>
      </c>
      <c r="AB106" s="71">
        <v>98152.34</v>
      </c>
      <c r="AC106" s="71">
        <v>97549.98</v>
      </c>
      <c r="AD106" s="71">
        <v>95167.74</v>
      </c>
      <c r="AE106" s="71">
        <v>91837.24</v>
      </c>
      <c r="AF106" s="71">
        <v>89369.2</v>
      </c>
      <c r="AG106" s="71">
        <v>82740.41</v>
      </c>
      <c r="AH106" s="71">
        <v>81532.98</v>
      </c>
      <c r="AI106" s="71">
        <v>79403.17</v>
      </c>
      <c r="AJ106" s="71">
        <v>77748.38</v>
      </c>
      <c r="AK106" s="71">
        <v>77166.53</v>
      </c>
      <c r="AL106" s="71">
        <v>78286.61</v>
      </c>
      <c r="AM106" s="71">
        <v>81028.88</v>
      </c>
      <c r="AN106" s="71">
        <v>86207.38</v>
      </c>
      <c r="AO106" s="71">
        <v>90549.44</v>
      </c>
      <c r="AP106" s="71">
        <v>93413.28</v>
      </c>
      <c r="AQ106" s="71">
        <v>91983.63</v>
      </c>
      <c r="AR106" s="71">
        <v>82121.73</v>
      </c>
      <c r="AS106" s="71">
        <v>82043.41</v>
      </c>
      <c r="AT106" s="71">
        <v>82973.74</v>
      </c>
      <c r="AU106" s="71">
        <v>83817.94</v>
      </c>
      <c r="AV106" s="71">
        <v>84046.79</v>
      </c>
      <c r="AW106" s="71">
        <v>83138.16</v>
      </c>
      <c r="AX106" s="71">
        <v>81857.67</v>
      </c>
      <c r="AY106" s="71">
        <v>80636.86</v>
      </c>
      <c r="AZ106" s="71">
        <v>91520.97</v>
      </c>
      <c r="BA106" s="71">
        <v>95375.38</v>
      </c>
      <c r="BB106" s="71">
        <v>93046.25</v>
      </c>
      <c r="BC106" s="71">
        <v>89789.98</v>
      </c>
      <c r="BD106" s="71">
        <v>87376.97</v>
      </c>
      <c r="BE106" s="71">
        <v>1446.055</v>
      </c>
      <c r="BF106" s="71">
        <v>1424.952</v>
      </c>
      <c r="BG106" s="71">
        <v>1387.73</v>
      </c>
      <c r="BH106" s="71">
        <v>1358.809</v>
      </c>
      <c r="BI106" s="71">
        <v>1348.64</v>
      </c>
      <c r="BJ106" s="71">
        <v>1368.215</v>
      </c>
      <c r="BK106" s="71">
        <v>1416.142</v>
      </c>
      <c r="BL106" s="71">
        <v>1506.647</v>
      </c>
      <c r="BM106" s="71">
        <v>1582.533</v>
      </c>
      <c r="BN106" s="71">
        <v>1632.584</v>
      </c>
      <c r="BO106" s="71">
        <v>5242.559</v>
      </c>
      <c r="BP106" s="71">
        <v>16884.14</v>
      </c>
      <c r="BQ106" s="71">
        <v>16868.04</v>
      </c>
      <c r="BR106" s="71">
        <v>17059.31</v>
      </c>
      <c r="BS106" s="71">
        <v>17232.88</v>
      </c>
      <c r="BT106" s="71">
        <v>17279.93</v>
      </c>
      <c r="BU106" s="71">
        <v>17093.11</v>
      </c>
      <c r="BV106" s="71">
        <v>16829.85</v>
      </c>
      <c r="BW106" s="71">
        <v>16578.85</v>
      </c>
      <c r="BX106" s="71">
        <v>5216.19</v>
      </c>
      <c r="BY106" s="71">
        <v>1666.876</v>
      </c>
      <c r="BZ106" s="71">
        <v>1626.17</v>
      </c>
      <c r="CA106" s="71">
        <v>1569.26</v>
      </c>
      <c r="CB106" s="71">
        <v>1527.088</v>
      </c>
      <c r="CC106" s="71">
        <v>1706.798</v>
      </c>
      <c r="CD106" s="71">
        <v>1681.891</v>
      </c>
      <c r="CE106" s="71">
        <v>1637.956</v>
      </c>
      <c r="CF106" s="71">
        <v>1603.821</v>
      </c>
      <c r="CG106" s="71">
        <v>1591.818</v>
      </c>
      <c r="CH106" s="71">
        <v>1614.923</v>
      </c>
      <c r="CI106" s="71">
        <v>1671.492</v>
      </c>
      <c r="CJ106" s="71">
        <v>1778.316</v>
      </c>
      <c r="CK106" s="71">
        <v>1867.885</v>
      </c>
      <c r="CL106" s="71">
        <v>1926.962</v>
      </c>
      <c r="CM106" s="71">
        <v>6087.656</v>
      </c>
      <c r="CN106" s="71">
        <v>17506.01</v>
      </c>
      <c r="CO106" s="71">
        <v>17489.32</v>
      </c>
      <c r="CP106" s="71">
        <v>17687.63</v>
      </c>
      <c r="CQ106" s="71">
        <v>17867.59</v>
      </c>
      <c r="CR106" s="71">
        <v>17916.38</v>
      </c>
      <c r="CS106" s="71">
        <v>17722.68</v>
      </c>
      <c r="CT106" s="71">
        <v>17449.72</v>
      </c>
      <c r="CU106" s="71">
        <v>17189.48</v>
      </c>
      <c r="CV106" s="71">
        <v>6057.037</v>
      </c>
      <c r="CW106" s="71">
        <v>1967.436</v>
      </c>
      <c r="CX106" s="71">
        <v>1919.39</v>
      </c>
      <c r="CY106" s="71">
        <v>1852.219</v>
      </c>
      <c r="CZ106" s="71">
        <v>1802.443</v>
      </c>
      <c r="DA106" s="71">
        <v>1886.519</v>
      </c>
      <c r="DB106" s="71">
        <v>1858.989</v>
      </c>
      <c r="DC106" s="71">
        <v>1810.428</v>
      </c>
      <c r="DD106" s="71">
        <v>1772.698</v>
      </c>
      <c r="DE106" s="71">
        <v>1759.432</v>
      </c>
      <c r="DF106" s="71">
        <v>1784.97</v>
      </c>
      <c r="DG106" s="71">
        <v>1847.495</v>
      </c>
      <c r="DH106" s="71">
        <v>1965.567</v>
      </c>
      <c r="DI106" s="71">
        <v>2064.568</v>
      </c>
      <c r="DJ106" s="71">
        <v>2129.865</v>
      </c>
      <c r="DK106" s="71">
        <v>6664.891</v>
      </c>
      <c r="DL106" s="71">
        <v>17931.86</v>
      </c>
      <c r="DM106" s="71">
        <v>17914.76</v>
      </c>
      <c r="DN106" s="71">
        <v>18117.91</v>
      </c>
      <c r="DO106" s="71">
        <v>18302.24</v>
      </c>
      <c r="DP106" s="71">
        <v>18352.21</v>
      </c>
      <c r="DQ106" s="71">
        <v>18153.81</v>
      </c>
      <c r="DR106" s="71">
        <v>17874.2</v>
      </c>
      <c r="DS106" s="71">
        <v>17607.63</v>
      </c>
      <c r="DT106" s="71">
        <v>6631.368</v>
      </c>
      <c r="DU106" s="71">
        <v>2174.601</v>
      </c>
      <c r="DV106" s="71">
        <v>2121.496</v>
      </c>
      <c r="DW106" s="71">
        <v>2047.252</v>
      </c>
      <c r="DX106" s="71">
        <v>1992.234</v>
      </c>
      <c r="DY106" s="71">
        <v>2065.532</v>
      </c>
      <c r="DZ106" s="71">
        <v>2035.39</v>
      </c>
      <c r="EA106" s="71">
        <v>1982.222</v>
      </c>
      <c r="EB106" s="71">
        <v>1940.911</v>
      </c>
      <c r="EC106" s="71">
        <v>1926.386</v>
      </c>
      <c r="ED106" s="71">
        <v>1954.348</v>
      </c>
      <c r="EE106" s="71">
        <v>2022.806</v>
      </c>
      <c r="EF106" s="71">
        <v>2152.082</v>
      </c>
      <c r="EG106" s="71">
        <v>2260.477</v>
      </c>
      <c r="EH106" s="71">
        <v>2331.97</v>
      </c>
      <c r="EI106" s="71">
        <v>7235.644</v>
      </c>
      <c r="EJ106" s="71">
        <v>18353.81</v>
      </c>
      <c r="EK106" s="71">
        <v>18336.31</v>
      </c>
      <c r="EL106" s="71">
        <v>18544.23</v>
      </c>
      <c r="EM106" s="71">
        <v>18732.9</v>
      </c>
      <c r="EN106" s="71">
        <v>18784.05</v>
      </c>
      <c r="EO106" s="71">
        <v>18580.97</v>
      </c>
      <c r="EP106" s="71">
        <v>18294.79</v>
      </c>
      <c r="EQ106" s="71">
        <v>18021.95</v>
      </c>
      <c r="ER106" s="71">
        <v>7199.251</v>
      </c>
      <c r="ES106" s="71">
        <v>2380.952</v>
      </c>
      <c r="ET106" s="71">
        <v>2322.808</v>
      </c>
      <c r="EU106" s="71">
        <v>2241.518</v>
      </c>
      <c r="EV106" s="71">
        <v>2181.28</v>
      </c>
      <c r="EW106" s="71">
        <v>2322.761</v>
      </c>
      <c r="EX106" s="71">
        <v>2288.865</v>
      </c>
      <c r="EY106" s="71">
        <v>2229.075</v>
      </c>
      <c r="EZ106" s="71">
        <v>2182.621</v>
      </c>
      <c r="FA106" s="71">
        <v>2166.287</v>
      </c>
      <c r="FB106" s="71">
        <v>2197.73</v>
      </c>
      <c r="FC106" s="71">
        <v>2274.714</v>
      </c>
      <c r="FD106" s="71">
        <v>2420.089</v>
      </c>
      <c r="FE106" s="71">
        <v>2541.983</v>
      </c>
      <c r="FF106" s="71">
        <v>2622.38</v>
      </c>
      <c r="FG106" s="71">
        <v>8048.504</v>
      </c>
      <c r="FH106" s="71">
        <v>18956.24</v>
      </c>
      <c r="FI106" s="71">
        <v>18938.16</v>
      </c>
      <c r="FJ106" s="71">
        <v>19152.91</v>
      </c>
      <c r="FK106" s="71">
        <v>19347.78</v>
      </c>
      <c r="FL106" s="71">
        <v>19400.61</v>
      </c>
      <c r="FM106" s="71">
        <v>19190.86</v>
      </c>
      <c r="FN106" s="71">
        <v>18895.29</v>
      </c>
      <c r="FO106" s="71">
        <v>18613.49</v>
      </c>
      <c r="FP106" s="71">
        <v>8008.022</v>
      </c>
      <c r="FQ106" s="71">
        <v>2677.461</v>
      </c>
      <c r="FR106" s="71">
        <v>2612.076</v>
      </c>
      <c r="FS106" s="71">
        <v>2520.663</v>
      </c>
      <c r="FT106" s="71">
        <v>2452.923</v>
      </c>
      <c r="FU106" s="71">
        <v>69.07296</v>
      </c>
      <c r="FV106" s="71">
        <v>67.47879</v>
      </c>
      <c r="FW106" s="71">
        <v>66.10618</v>
      </c>
      <c r="FX106" s="71">
        <v>65.82803</v>
      </c>
      <c r="FY106" s="71">
        <v>64.33078</v>
      </c>
      <c r="FZ106" s="71">
        <v>62.63981</v>
      </c>
      <c r="GA106" s="71">
        <v>62.56132</v>
      </c>
      <c r="GB106" s="71">
        <v>67.36699</v>
      </c>
      <c r="GC106" s="71">
        <v>73.54594</v>
      </c>
      <c r="GD106" s="71">
        <v>77.78909</v>
      </c>
      <c r="GE106" s="71">
        <v>82.04828</v>
      </c>
      <c r="GF106" s="71">
        <v>85.05339</v>
      </c>
      <c r="GG106" s="71">
        <v>87.71968</v>
      </c>
      <c r="GH106" s="71">
        <v>89.72178</v>
      </c>
      <c r="GI106" s="71">
        <v>91.06161</v>
      </c>
      <c r="GJ106" s="71">
        <v>91.65952</v>
      </c>
      <c r="GK106" s="71">
        <v>91.43844</v>
      </c>
      <c r="GL106" s="71">
        <v>89.95161</v>
      </c>
      <c r="GM106" s="71">
        <v>87.53723</v>
      </c>
      <c r="GN106" s="71">
        <v>84.09393</v>
      </c>
      <c r="GO106" s="71">
        <v>80.47258</v>
      </c>
      <c r="GP106" s="71">
        <v>78.05191</v>
      </c>
      <c r="GQ106" s="71">
        <v>75.81245</v>
      </c>
      <c r="GR106" s="71">
        <v>74.0957</v>
      </c>
    </row>
    <row r="107" spans="1:200" ht="12.75">
      <c r="A107" s="69" t="s">
        <v>246</v>
      </c>
      <c r="B107" s="69" t="s">
        <v>30</v>
      </c>
      <c r="C107" s="69">
        <v>2010</v>
      </c>
      <c r="D107" s="69" t="s">
        <v>7</v>
      </c>
      <c r="E107" s="69" t="s">
        <v>229</v>
      </c>
      <c r="F107" s="71">
        <v>131</v>
      </c>
      <c r="G107" s="71">
        <v>131</v>
      </c>
      <c r="H107" s="71">
        <v>131</v>
      </c>
      <c r="I107" s="71">
        <v>68449.89</v>
      </c>
      <c r="J107" s="71">
        <v>67545.66</v>
      </c>
      <c r="K107" s="71">
        <v>66089.9</v>
      </c>
      <c r="L107" s="71">
        <v>64473.79</v>
      </c>
      <c r="M107" s="71">
        <v>63744.9</v>
      </c>
      <c r="N107" s="71">
        <v>64521.3</v>
      </c>
      <c r="O107" s="71">
        <v>66765.79</v>
      </c>
      <c r="P107" s="71">
        <v>69904.94</v>
      </c>
      <c r="Q107" s="71">
        <v>72361.64</v>
      </c>
      <c r="R107" s="71">
        <v>74311.98</v>
      </c>
      <c r="S107" s="71">
        <v>76137.35</v>
      </c>
      <c r="T107" s="71">
        <v>77467.85</v>
      </c>
      <c r="U107" s="71">
        <v>77145.77</v>
      </c>
      <c r="V107" s="71">
        <v>77478.73</v>
      </c>
      <c r="W107" s="71">
        <v>78053.85</v>
      </c>
      <c r="X107" s="71">
        <v>77833.54</v>
      </c>
      <c r="Y107" s="71">
        <v>77249.55</v>
      </c>
      <c r="Z107" s="71">
        <v>75842.34</v>
      </c>
      <c r="AA107" s="71">
        <v>74126.66</v>
      </c>
      <c r="AB107" s="71">
        <v>73321.2</v>
      </c>
      <c r="AC107" s="71">
        <v>73441.95</v>
      </c>
      <c r="AD107" s="71">
        <v>73445.52</v>
      </c>
      <c r="AE107" s="71">
        <v>71367.66</v>
      </c>
      <c r="AF107" s="71">
        <v>69633.03</v>
      </c>
      <c r="AG107" s="71">
        <v>66923.99</v>
      </c>
      <c r="AH107" s="71">
        <v>66039.92</v>
      </c>
      <c r="AI107" s="71">
        <v>64616.61</v>
      </c>
      <c r="AJ107" s="71">
        <v>63036.52</v>
      </c>
      <c r="AK107" s="71">
        <v>62323.89</v>
      </c>
      <c r="AL107" s="71">
        <v>63082.98</v>
      </c>
      <c r="AM107" s="71">
        <v>65277.44</v>
      </c>
      <c r="AN107" s="71">
        <v>68346.6</v>
      </c>
      <c r="AO107" s="71">
        <v>70748.54</v>
      </c>
      <c r="AP107" s="71">
        <v>72655.41</v>
      </c>
      <c r="AQ107" s="71">
        <v>70993.37</v>
      </c>
      <c r="AR107" s="71">
        <v>63583.86</v>
      </c>
      <c r="AS107" s="71">
        <v>63319.5</v>
      </c>
      <c r="AT107" s="71">
        <v>63592.8</v>
      </c>
      <c r="AU107" s="71">
        <v>64064.84</v>
      </c>
      <c r="AV107" s="71">
        <v>63884.01</v>
      </c>
      <c r="AW107" s="71">
        <v>63404.69</v>
      </c>
      <c r="AX107" s="71">
        <v>62249.69</v>
      </c>
      <c r="AY107" s="71">
        <v>60841.49</v>
      </c>
      <c r="AZ107" s="71">
        <v>68367.48</v>
      </c>
      <c r="BA107" s="71">
        <v>71804.77</v>
      </c>
      <c r="BB107" s="71">
        <v>71808.26</v>
      </c>
      <c r="BC107" s="71">
        <v>69776.71</v>
      </c>
      <c r="BD107" s="71">
        <v>68080.76</v>
      </c>
      <c r="BE107" s="71">
        <v>1169.631</v>
      </c>
      <c r="BF107" s="71">
        <v>1154.18</v>
      </c>
      <c r="BG107" s="71">
        <v>1129.305</v>
      </c>
      <c r="BH107" s="71">
        <v>1101.69</v>
      </c>
      <c r="BI107" s="71">
        <v>1089.235</v>
      </c>
      <c r="BJ107" s="71">
        <v>1102.502</v>
      </c>
      <c r="BK107" s="71">
        <v>1140.854</v>
      </c>
      <c r="BL107" s="71">
        <v>1194.494</v>
      </c>
      <c r="BM107" s="71">
        <v>1236.473</v>
      </c>
      <c r="BN107" s="71">
        <v>1269.799</v>
      </c>
      <c r="BO107" s="71">
        <v>4046.23</v>
      </c>
      <c r="BP107" s="71">
        <v>13072.77</v>
      </c>
      <c r="BQ107" s="71">
        <v>13018.42</v>
      </c>
      <c r="BR107" s="71">
        <v>13074.61</v>
      </c>
      <c r="BS107" s="71">
        <v>13171.66</v>
      </c>
      <c r="BT107" s="71">
        <v>13134.48</v>
      </c>
      <c r="BU107" s="71">
        <v>13035.93</v>
      </c>
      <c r="BV107" s="71">
        <v>12798.47</v>
      </c>
      <c r="BW107" s="71">
        <v>12508.94</v>
      </c>
      <c r="BX107" s="71">
        <v>3896.569</v>
      </c>
      <c r="BY107" s="71">
        <v>1254.932</v>
      </c>
      <c r="BZ107" s="71">
        <v>1254.993</v>
      </c>
      <c r="CA107" s="71">
        <v>1219.488</v>
      </c>
      <c r="CB107" s="71">
        <v>1189.848</v>
      </c>
      <c r="CC107" s="71">
        <v>1380.531</v>
      </c>
      <c r="CD107" s="71">
        <v>1362.294</v>
      </c>
      <c r="CE107" s="71">
        <v>1332.934</v>
      </c>
      <c r="CF107" s="71">
        <v>1300.339</v>
      </c>
      <c r="CG107" s="71">
        <v>1285.639</v>
      </c>
      <c r="CH107" s="71">
        <v>1301.298</v>
      </c>
      <c r="CI107" s="71">
        <v>1346.566</v>
      </c>
      <c r="CJ107" s="71">
        <v>1409.877</v>
      </c>
      <c r="CK107" s="71">
        <v>1459.425</v>
      </c>
      <c r="CL107" s="71">
        <v>1498.761</v>
      </c>
      <c r="CM107" s="71">
        <v>4698.479</v>
      </c>
      <c r="CN107" s="71">
        <v>13554.27</v>
      </c>
      <c r="CO107" s="71">
        <v>13497.91</v>
      </c>
      <c r="CP107" s="71">
        <v>13556.17</v>
      </c>
      <c r="CQ107" s="71">
        <v>13656.8</v>
      </c>
      <c r="CR107" s="71">
        <v>13618.25</v>
      </c>
      <c r="CS107" s="71">
        <v>13516.07</v>
      </c>
      <c r="CT107" s="71">
        <v>13269.86</v>
      </c>
      <c r="CU107" s="71">
        <v>12969.67</v>
      </c>
      <c r="CV107" s="71">
        <v>4524.693</v>
      </c>
      <c r="CW107" s="71">
        <v>1481.214</v>
      </c>
      <c r="CX107" s="71">
        <v>1481.286</v>
      </c>
      <c r="CY107" s="71">
        <v>1439.378</v>
      </c>
      <c r="CZ107" s="71">
        <v>1404.394</v>
      </c>
      <c r="DA107" s="71">
        <v>1525.897</v>
      </c>
      <c r="DB107" s="71">
        <v>1505.74</v>
      </c>
      <c r="DC107" s="71">
        <v>1473.288</v>
      </c>
      <c r="DD107" s="71">
        <v>1437.261</v>
      </c>
      <c r="DE107" s="71">
        <v>1421.013</v>
      </c>
      <c r="DF107" s="71">
        <v>1438.32</v>
      </c>
      <c r="DG107" s="71">
        <v>1488.355</v>
      </c>
      <c r="DH107" s="71">
        <v>1558.333</v>
      </c>
      <c r="DI107" s="71">
        <v>1613.099</v>
      </c>
      <c r="DJ107" s="71">
        <v>1656.576</v>
      </c>
      <c r="DK107" s="71">
        <v>5143.992</v>
      </c>
      <c r="DL107" s="71">
        <v>13883.99</v>
      </c>
      <c r="DM107" s="71">
        <v>13826.26</v>
      </c>
      <c r="DN107" s="71">
        <v>13885.94</v>
      </c>
      <c r="DO107" s="71">
        <v>13989.01</v>
      </c>
      <c r="DP107" s="71">
        <v>13949.53</v>
      </c>
      <c r="DQ107" s="71">
        <v>13844.87</v>
      </c>
      <c r="DR107" s="71">
        <v>13592.66</v>
      </c>
      <c r="DS107" s="71">
        <v>13285.17</v>
      </c>
      <c r="DT107" s="71">
        <v>4953.728</v>
      </c>
      <c r="DU107" s="71">
        <v>1637.181</v>
      </c>
      <c r="DV107" s="71">
        <v>1637.261</v>
      </c>
      <c r="DW107" s="71">
        <v>1590.94</v>
      </c>
      <c r="DX107" s="71">
        <v>1552.272</v>
      </c>
      <c r="DY107" s="71">
        <v>1670.691</v>
      </c>
      <c r="DZ107" s="71">
        <v>1648.621</v>
      </c>
      <c r="EA107" s="71">
        <v>1613.09</v>
      </c>
      <c r="EB107" s="71">
        <v>1573.644</v>
      </c>
      <c r="EC107" s="71">
        <v>1555.854</v>
      </c>
      <c r="ED107" s="71">
        <v>1574.804</v>
      </c>
      <c r="EE107" s="71">
        <v>1629.587</v>
      </c>
      <c r="EF107" s="71">
        <v>1706.205</v>
      </c>
      <c r="EG107" s="71">
        <v>1766.167</v>
      </c>
      <c r="EH107" s="71">
        <v>1813.77</v>
      </c>
      <c r="EI107" s="71">
        <v>5584.501</v>
      </c>
      <c r="EJ107" s="71">
        <v>14210.69</v>
      </c>
      <c r="EK107" s="71">
        <v>14151.6</v>
      </c>
      <c r="EL107" s="71">
        <v>14212.68</v>
      </c>
      <c r="EM107" s="71">
        <v>14318.18</v>
      </c>
      <c r="EN107" s="71">
        <v>14277.77</v>
      </c>
      <c r="EO107" s="71">
        <v>14170.64</v>
      </c>
      <c r="EP107" s="71">
        <v>13912.5</v>
      </c>
      <c r="EQ107" s="71">
        <v>13597.78</v>
      </c>
      <c r="ER107" s="71">
        <v>5377.944</v>
      </c>
      <c r="ES107" s="71">
        <v>1792.535</v>
      </c>
      <c r="ET107" s="71">
        <v>1792.622</v>
      </c>
      <c r="EU107" s="71">
        <v>1741.907</v>
      </c>
      <c r="EV107" s="71">
        <v>1699.569</v>
      </c>
      <c r="EW107" s="71">
        <v>1878.749</v>
      </c>
      <c r="EX107" s="71">
        <v>1853.931</v>
      </c>
      <c r="EY107" s="71">
        <v>1813.974</v>
      </c>
      <c r="EZ107" s="71">
        <v>1769.616</v>
      </c>
      <c r="FA107" s="71">
        <v>1749.611</v>
      </c>
      <c r="FB107" s="71">
        <v>1770.921</v>
      </c>
      <c r="FC107" s="71">
        <v>1832.525</v>
      </c>
      <c r="FD107" s="71">
        <v>1918.686</v>
      </c>
      <c r="FE107" s="71">
        <v>1986.115</v>
      </c>
      <c r="FF107" s="71">
        <v>2039.646</v>
      </c>
      <c r="FG107" s="71">
        <v>6211.87</v>
      </c>
      <c r="FH107" s="71">
        <v>14677.13</v>
      </c>
      <c r="FI107" s="71">
        <v>14616.1</v>
      </c>
      <c r="FJ107" s="71">
        <v>14679.19</v>
      </c>
      <c r="FK107" s="71">
        <v>14788.15</v>
      </c>
      <c r="FL107" s="71">
        <v>14746.41</v>
      </c>
      <c r="FM107" s="71">
        <v>14635.77</v>
      </c>
      <c r="FN107" s="71">
        <v>14369.16</v>
      </c>
      <c r="FO107" s="71">
        <v>14044.1</v>
      </c>
      <c r="FP107" s="71">
        <v>5982.107</v>
      </c>
      <c r="FQ107" s="71">
        <v>2015.766</v>
      </c>
      <c r="FR107" s="71">
        <v>2015.864</v>
      </c>
      <c r="FS107" s="71">
        <v>1958.833</v>
      </c>
      <c r="FT107" s="71">
        <v>1911.223</v>
      </c>
      <c r="FU107" s="71">
        <v>76.63215</v>
      </c>
      <c r="FV107" s="71">
        <v>75.5257</v>
      </c>
      <c r="FW107" s="71">
        <v>73.88377</v>
      </c>
      <c r="FX107" s="71">
        <v>72.72764</v>
      </c>
      <c r="FY107" s="71">
        <v>69.82634</v>
      </c>
      <c r="FZ107" s="71">
        <v>68.18398</v>
      </c>
      <c r="GA107" s="71">
        <v>67.85204</v>
      </c>
      <c r="GB107" s="71">
        <v>72.72796</v>
      </c>
      <c r="GC107" s="71">
        <v>77.93785</v>
      </c>
      <c r="GD107" s="71">
        <v>81.29172</v>
      </c>
      <c r="GE107" s="71">
        <v>84.27742</v>
      </c>
      <c r="GF107" s="71">
        <v>87.25053</v>
      </c>
      <c r="GG107" s="71">
        <v>88.94516</v>
      </c>
      <c r="GH107" s="71">
        <v>89.55592</v>
      </c>
      <c r="GI107" s="71">
        <v>90.90667</v>
      </c>
      <c r="GJ107" s="71">
        <v>90.23334</v>
      </c>
      <c r="GK107" s="71">
        <v>88.79226</v>
      </c>
      <c r="GL107" s="71">
        <v>87.27742</v>
      </c>
      <c r="GM107" s="71">
        <v>85.0257</v>
      </c>
      <c r="GN107" s="71">
        <v>81.70559</v>
      </c>
      <c r="GO107" s="71">
        <v>78.56538</v>
      </c>
      <c r="GP107" s="71">
        <v>77.21226</v>
      </c>
      <c r="GQ107" s="71">
        <v>75.73409</v>
      </c>
      <c r="GR107" s="71">
        <v>74.33925</v>
      </c>
    </row>
    <row r="108" spans="1:200" ht="12.75">
      <c r="A108" s="69" t="s">
        <v>246</v>
      </c>
      <c r="B108" s="69" t="s">
        <v>31</v>
      </c>
      <c r="C108" s="69">
        <v>2010</v>
      </c>
      <c r="D108" s="69" t="s">
        <v>7</v>
      </c>
      <c r="E108" s="69" t="s">
        <v>229</v>
      </c>
      <c r="F108" s="71">
        <v>179</v>
      </c>
      <c r="G108" s="71">
        <v>179</v>
      </c>
      <c r="H108" s="71">
        <v>179</v>
      </c>
      <c r="I108" s="71">
        <v>72315.11</v>
      </c>
      <c r="J108" s="71">
        <v>71628.77</v>
      </c>
      <c r="K108" s="71">
        <v>68930.42</v>
      </c>
      <c r="L108" s="71">
        <v>65978.65</v>
      </c>
      <c r="M108" s="71">
        <v>65547.05</v>
      </c>
      <c r="N108" s="71">
        <v>67271.03</v>
      </c>
      <c r="O108" s="71">
        <v>70270.61</v>
      </c>
      <c r="P108" s="71">
        <v>75290.32</v>
      </c>
      <c r="Q108" s="71">
        <v>78138.64</v>
      </c>
      <c r="R108" s="71">
        <v>81239.12</v>
      </c>
      <c r="S108" s="71">
        <v>84491.6</v>
      </c>
      <c r="T108" s="71">
        <v>85047.45</v>
      </c>
      <c r="U108" s="71">
        <v>84460.01</v>
      </c>
      <c r="V108" s="71">
        <v>85921.05</v>
      </c>
      <c r="W108" s="71">
        <v>87449.72</v>
      </c>
      <c r="X108" s="71">
        <v>87908.02</v>
      </c>
      <c r="Y108" s="71">
        <v>86744.91</v>
      </c>
      <c r="Z108" s="71">
        <v>84816.7</v>
      </c>
      <c r="AA108" s="71">
        <v>83300.29</v>
      </c>
      <c r="AB108" s="71">
        <v>82471.36</v>
      </c>
      <c r="AC108" s="71">
        <v>82329.61</v>
      </c>
      <c r="AD108" s="71">
        <v>81081.36</v>
      </c>
      <c r="AE108" s="71">
        <v>78123.38</v>
      </c>
      <c r="AF108" s="71">
        <v>76011.48</v>
      </c>
      <c r="AG108" s="71">
        <v>70703.05</v>
      </c>
      <c r="AH108" s="71">
        <v>70032.02</v>
      </c>
      <c r="AI108" s="71">
        <v>67393.81</v>
      </c>
      <c r="AJ108" s="71">
        <v>64507.84</v>
      </c>
      <c r="AK108" s="71">
        <v>64085.86</v>
      </c>
      <c r="AL108" s="71">
        <v>65771.41</v>
      </c>
      <c r="AM108" s="71">
        <v>68704.13</v>
      </c>
      <c r="AN108" s="71">
        <v>73611.94</v>
      </c>
      <c r="AO108" s="71">
        <v>76396.76</v>
      </c>
      <c r="AP108" s="71">
        <v>79428.12</v>
      </c>
      <c r="AQ108" s="71">
        <v>78783.18</v>
      </c>
      <c r="AR108" s="71">
        <v>69805.03</v>
      </c>
      <c r="AS108" s="71">
        <v>69322.86</v>
      </c>
      <c r="AT108" s="71">
        <v>70522.05</v>
      </c>
      <c r="AU108" s="71">
        <v>71776.76</v>
      </c>
      <c r="AV108" s="71">
        <v>72152.91</v>
      </c>
      <c r="AW108" s="71">
        <v>71198.26</v>
      </c>
      <c r="AX108" s="71">
        <v>69615.63</v>
      </c>
      <c r="AY108" s="71">
        <v>68371</v>
      </c>
      <c r="AZ108" s="71">
        <v>76899.43</v>
      </c>
      <c r="BA108" s="71">
        <v>80494.3</v>
      </c>
      <c r="BB108" s="71">
        <v>79273.88</v>
      </c>
      <c r="BC108" s="71">
        <v>76381.84</v>
      </c>
      <c r="BD108" s="71">
        <v>74317.02</v>
      </c>
      <c r="BE108" s="71">
        <v>1235.677</v>
      </c>
      <c r="BF108" s="71">
        <v>1223.95</v>
      </c>
      <c r="BG108" s="71">
        <v>1177.842</v>
      </c>
      <c r="BH108" s="71">
        <v>1127.404</v>
      </c>
      <c r="BI108" s="71">
        <v>1120.029</v>
      </c>
      <c r="BJ108" s="71">
        <v>1149.487</v>
      </c>
      <c r="BK108" s="71">
        <v>1200.742</v>
      </c>
      <c r="BL108" s="71">
        <v>1286.516</v>
      </c>
      <c r="BM108" s="71">
        <v>1335.186</v>
      </c>
      <c r="BN108" s="71">
        <v>1388.166</v>
      </c>
      <c r="BO108" s="71">
        <v>4490.207</v>
      </c>
      <c r="BP108" s="71">
        <v>14351.84</v>
      </c>
      <c r="BQ108" s="71">
        <v>14252.7</v>
      </c>
      <c r="BR108" s="71">
        <v>14499.26</v>
      </c>
      <c r="BS108" s="71">
        <v>14757.22</v>
      </c>
      <c r="BT108" s="71">
        <v>14834.56</v>
      </c>
      <c r="BU108" s="71">
        <v>14638.28</v>
      </c>
      <c r="BV108" s="71">
        <v>14312.9</v>
      </c>
      <c r="BW108" s="71">
        <v>14057</v>
      </c>
      <c r="BX108" s="71">
        <v>4382.843</v>
      </c>
      <c r="BY108" s="71">
        <v>1406.799</v>
      </c>
      <c r="BZ108" s="71">
        <v>1385.47</v>
      </c>
      <c r="CA108" s="71">
        <v>1334.926</v>
      </c>
      <c r="CB108" s="71">
        <v>1298.839</v>
      </c>
      <c r="CC108" s="71">
        <v>1458.487</v>
      </c>
      <c r="CD108" s="71">
        <v>1444.645</v>
      </c>
      <c r="CE108" s="71">
        <v>1390.223</v>
      </c>
      <c r="CF108" s="71">
        <v>1330.69</v>
      </c>
      <c r="CG108" s="71">
        <v>1321.985</v>
      </c>
      <c r="CH108" s="71">
        <v>1356.755</v>
      </c>
      <c r="CI108" s="71">
        <v>1417.253</v>
      </c>
      <c r="CJ108" s="71">
        <v>1518.493</v>
      </c>
      <c r="CK108" s="71">
        <v>1575.939</v>
      </c>
      <c r="CL108" s="71">
        <v>1638.471</v>
      </c>
      <c r="CM108" s="71">
        <v>5214.025</v>
      </c>
      <c r="CN108" s="71">
        <v>14880.44</v>
      </c>
      <c r="CO108" s="71">
        <v>14777.66</v>
      </c>
      <c r="CP108" s="71">
        <v>15033.29</v>
      </c>
      <c r="CQ108" s="71">
        <v>15300.76</v>
      </c>
      <c r="CR108" s="71">
        <v>15380.94</v>
      </c>
      <c r="CS108" s="71">
        <v>15177.44</v>
      </c>
      <c r="CT108" s="71">
        <v>14840.07</v>
      </c>
      <c r="CU108" s="71">
        <v>14574.75</v>
      </c>
      <c r="CV108" s="71">
        <v>5089.354</v>
      </c>
      <c r="CW108" s="71">
        <v>1660.464</v>
      </c>
      <c r="CX108" s="71">
        <v>1635.289</v>
      </c>
      <c r="CY108" s="71">
        <v>1575.631</v>
      </c>
      <c r="CZ108" s="71">
        <v>1533.037</v>
      </c>
      <c r="DA108" s="71">
        <v>1612.061</v>
      </c>
      <c r="DB108" s="71">
        <v>1596.761</v>
      </c>
      <c r="DC108" s="71">
        <v>1536.609</v>
      </c>
      <c r="DD108" s="71">
        <v>1470.808</v>
      </c>
      <c r="DE108" s="71">
        <v>1461.186</v>
      </c>
      <c r="DF108" s="71">
        <v>1499.618</v>
      </c>
      <c r="DG108" s="71">
        <v>1566.485</v>
      </c>
      <c r="DH108" s="71">
        <v>1678.385</v>
      </c>
      <c r="DI108" s="71">
        <v>1741.881</v>
      </c>
      <c r="DJ108" s="71">
        <v>1810.997</v>
      </c>
      <c r="DK108" s="71">
        <v>5708.422</v>
      </c>
      <c r="DL108" s="71">
        <v>15242.42</v>
      </c>
      <c r="DM108" s="71">
        <v>15137.14</v>
      </c>
      <c r="DN108" s="71">
        <v>15398.99</v>
      </c>
      <c r="DO108" s="71">
        <v>15672.96</v>
      </c>
      <c r="DP108" s="71">
        <v>15755.1</v>
      </c>
      <c r="DQ108" s="71">
        <v>15546.65</v>
      </c>
      <c r="DR108" s="71">
        <v>15201.07</v>
      </c>
      <c r="DS108" s="71">
        <v>14929.29</v>
      </c>
      <c r="DT108" s="71">
        <v>5571.93</v>
      </c>
      <c r="DU108" s="71">
        <v>1835.306</v>
      </c>
      <c r="DV108" s="71">
        <v>1807.48</v>
      </c>
      <c r="DW108" s="71">
        <v>1741.54</v>
      </c>
      <c r="DX108" s="71">
        <v>1694.462</v>
      </c>
      <c r="DY108" s="71">
        <v>1765.032</v>
      </c>
      <c r="DZ108" s="71">
        <v>1748.28</v>
      </c>
      <c r="EA108" s="71">
        <v>1682.42</v>
      </c>
      <c r="EB108" s="71">
        <v>1610.374</v>
      </c>
      <c r="EC108" s="71">
        <v>1599.84</v>
      </c>
      <c r="ED108" s="71">
        <v>1641.918</v>
      </c>
      <c r="EE108" s="71">
        <v>1715.13</v>
      </c>
      <c r="EF108" s="71">
        <v>1837.649</v>
      </c>
      <c r="EG108" s="71">
        <v>1907.17</v>
      </c>
      <c r="EH108" s="71">
        <v>1982.844</v>
      </c>
      <c r="EI108" s="71">
        <v>6197.267</v>
      </c>
      <c r="EJ108" s="71">
        <v>15601.08</v>
      </c>
      <c r="EK108" s="71">
        <v>15493.32</v>
      </c>
      <c r="EL108" s="71">
        <v>15761.34</v>
      </c>
      <c r="EM108" s="71">
        <v>16041.76</v>
      </c>
      <c r="EN108" s="71">
        <v>16125.83</v>
      </c>
      <c r="EO108" s="71">
        <v>15912.47</v>
      </c>
      <c r="EP108" s="71">
        <v>15558.75</v>
      </c>
      <c r="EQ108" s="71">
        <v>15280.59</v>
      </c>
      <c r="ER108" s="71">
        <v>6049.087</v>
      </c>
      <c r="ES108" s="71">
        <v>2009.461</v>
      </c>
      <c r="ET108" s="71">
        <v>1978.994</v>
      </c>
      <c r="EU108" s="71">
        <v>1906.797</v>
      </c>
      <c r="EV108" s="71">
        <v>1855.251</v>
      </c>
      <c r="EW108" s="71">
        <v>1984.838</v>
      </c>
      <c r="EX108" s="71">
        <v>1966</v>
      </c>
      <c r="EY108" s="71">
        <v>1891.938</v>
      </c>
      <c r="EZ108" s="71">
        <v>1810.921</v>
      </c>
      <c r="FA108" s="71">
        <v>1799.074</v>
      </c>
      <c r="FB108" s="71">
        <v>1846.393</v>
      </c>
      <c r="FC108" s="71">
        <v>1928.722</v>
      </c>
      <c r="FD108" s="71">
        <v>2066.499</v>
      </c>
      <c r="FE108" s="71">
        <v>2144.677</v>
      </c>
      <c r="FF108" s="71">
        <v>2229.776</v>
      </c>
      <c r="FG108" s="71">
        <v>6893.475</v>
      </c>
      <c r="FH108" s="71">
        <v>16113.16</v>
      </c>
      <c r="FI108" s="71">
        <v>16001.87</v>
      </c>
      <c r="FJ108" s="71">
        <v>16278.68</v>
      </c>
      <c r="FK108" s="71">
        <v>16568.3</v>
      </c>
      <c r="FL108" s="71">
        <v>16655.13</v>
      </c>
      <c r="FM108" s="71">
        <v>16434.77</v>
      </c>
      <c r="FN108" s="71">
        <v>16069.45</v>
      </c>
      <c r="FO108" s="71">
        <v>15782.15</v>
      </c>
      <c r="FP108" s="71">
        <v>6728.647</v>
      </c>
      <c r="FQ108" s="71">
        <v>2259.707</v>
      </c>
      <c r="FR108" s="71">
        <v>2225.446</v>
      </c>
      <c r="FS108" s="71">
        <v>2144.258</v>
      </c>
      <c r="FT108" s="71">
        <v>2086.292</v>
      </c>
      <c r="FU108" s="71">
        <v>77.13591</v>
      </c>
      <c r="FV108" s="71">
        <v>76.50172</v>
      </c>
      <c r="FW108" s="71">
        <v>74.50967</v>
      </c>
      <c r="FX108" s="71">
        <v>71.26032</v>
      </c>
      <c r="FY108" s="71">
        <v>70.72021</v>
      </c>
      <c r="FZ108" s="71">
        <v>71.8028</v>
      </c>
      <c r="GA108" s="71">
        <v>72.47516</v>
      </c>
      <c r="GB108" s="71">
        <v>75.6142</v>
      </c>
      <c r="GC108" s="71">
        <v>80.55376</v>
      </c>
      <c r="GD108" s="71">
        <v>85.05742</v>
      </c>
      <c r="GE108" s="71">
        <v>89.99355</v>
      </c>
      <c r="GF108" s="71">
        <v>92.16236</v>
      </c>
      <c r="GG108" s="71">
        <v>93.7699</v>
      </c>
      <c r="GH108" s="71">
        <v>94.76989</v>
      </c>
      <c r="GI108" s="71">
        <v>96.14194</v>
      </c>
      <c r="GJ108" s="71">
        <v>96.41828</v>
      </c>
      <c r="GK108" s="71">
        <v>96.04194</v>
      </c>
      <c r="GL108" s="71">
        <v>94.22258</v>
      </c>
      <c r="GM108" s="71">
        <v>92.46796</v>
      </c>
      <c r="GN108" s="71">
        <v>89.48882</v>
      </c>
      <c r="GO108" s="71">
        <v>85.77548</v>
      </c>
      <c r="GP108" s="71">
        <v>83.91193</v>
      </c>
      <c r="GQ108" s="71">
        <v>82.1586</v>
      </c>
      <c r="GR108" s="71">
        <v>80.78732</v>
      </c>
    </row>
    <row r="109" spans="1:200" ht="12.75">
      <c r="A109" s="69" t="s">
        <v>246</v>
      </c>
      <c r="B109" s="69" t="s">
        <v>32</v>
      </c>
      <c r="C109" s="69">
        <v>2010</v>
      </c>
      <c r="D109" s="69" t="s">
        <v>7</v>
      </c>
      <c r="E109" s="69" t="s">
        <v>229</v>
      </c>
      <c r="F109" s="71">
        <v>185</v>
      </c>
      <c r="G109" s="71">
        <v>185</v>
      </c>
      <c r="H109" s="71">
        <v>185</v>
      </c>
      <c r="I109" s="71">
        <v>81540.35</v>
      </c>
      <c r="J109" s="71">
        <v>80479.35</v>
      </c>
      <c r="K109" s="71">
        <v>78792.55</v>
      </c>
      <c r="L109" s="71">
        <v>76117.82</v>
      </c>
      <c r="M109" s="71">
        <v>75540.07</v>
      </c>
      <c r="N109" s="71">
        <v>77165.57</v>
      </c>
      <c r="O109" s="71">
        <v>80044.89</v>
      </c>
      <c r="P109" s="71">
        <v>85469.86</v>
      </c>
      <c r="Q109" s="71">
        <v>87588.47</v>
      </c>
      <c r="R109" s="71">
        <v>89833.18</v>
      </c>
      <c r="S109" s="71">
        <v>92524.35</v>
      </c>
      <c r="T109" s="71">
        <v>94062.78</v>
      </c>
      <c r="U109" s="71">
        <v>93876.09</v>
      </c>
      <c r="V109" s="71">
        <v>94993.8</v>
      </c>
      <c r="W109" s="71">
        <v>95819.96</v>
      </c>
      <c r="X109" s="71">
        <v>96153.88</v>
      </c>
      <c r="Y109" s="71">
        <v>95503.21</v>
      </c>
      <c r="Z109" s="71">
        <v>93823.75</v>
      </c>
      <c r="AA109" s="71">
        <v>92913.88</v>
      </c>
      <c r="AB109" s="71">
        <v>92662.27</v>
      </c>
      <c r="AC109" s="71">
        <v>91817.62</v>
      </c>
      <c r="AD109" s="71">
        <v>89912.25</v>
      </c>
      <c r="AE109" s="71">
        <v>86808.07</v>
      </c>
      <c r="AF109" s="71">
        <v>84691.33</v>
      </c>
      <c r="AG109" s="71">
        <v>79722.64</v>
      </c>
      <c r="AH109" s="71">
        <v>78685.29</v>
      </c>
      <c r="AI109" s="71">
        <v>77036.09</v>
      </c>
      <c r="AJ109" s="71">
        <v>74420.99</v>
      </c>
      <c r="AK109" s="71">
        <v>73856.12</v>
      </c>
      <c r="AL109" s="71">
        <v>75445.38</v>
      </c>
      <c r="AM109" s="71">
        <v>78260.52</v>
      </c>
      <c r="AN109" s="71">
        <v>83564.55</v>
      </c>
      <c r="AO109" s="71">
        <v>85635.94</v>
      </c>
      <c r="AP109" s="71">
        <v>87830.6</v>
      </c>
      <c r="AQ109" s="71">
        <v>86273.22</v>
      </c>
      <c r="AR109" s="71">
        <v>77204.61</v>
      </c>
      <c r="AS109" s="71">
        <v>77051.38</v>
      </c>
      <c r="AT109" s="71">
        <v>77968.77</v>
      </c>
      <c r="AU109" s="71">
        <v>78646.86</v>
      </c>
      <c r="AV109" s="71">
        <v>78920.93</v>
      </c>
      <c r="AW109" s="71">
        <v>78386.88</v>
      </c>
      <c r="AX109" s="71">
        <v>77008.41</v>
      </c>
      <c r="AY109" s="71">
        <v>76261.62</v>
      </c>
      <c r="AZ109" s="71">
        <v>86401.83</v>
      </c>
      <c r="BA109" s="71">
        <v>89770.8</v>
      </c>
      <c r="BB109" s="71">
        <v>87907.91</v>
      </c>
      <c r="BC109" s="71">
        <v>84872.93</v>
      </c>
      <c r="BD109" s="71">
        <v>82803.37</v>
      </c>
      <c r="BE109" s="71">
        <v>1393.313</v>
      </c>
      <c r="BF109" s="71">
        <v>1375.183</v>
      </c>
      <c r="BG109" s="71">
        <v>1346.36</v>
      </c>
      <c r="BH109" s="71">
        <v>1300.656</v>
      </c>
      <c r="BI109" s="71">
        <v>1290.784</v>
      </c>
      <c r="BJ109" s="71">
        <v>1318.559</v>
      </c>
      <c r="BK109" s="71">
        <v>1367.759</v>
      </c>
      <c r="BL109" s="71">
        <v>1460.458</v>
      </c>
      <c r="BM109" s="71">
        <v>1496.66</v>
      </c>
      <c r="BN109" s="71">
        <v>1535.016</v>
      </c>
      <c r="BO109" s="71">
        <v>4917.097</v>
      </c>
      <c r="BP109" s="71">
        <v>15873.18</v>
      </c>
      <c r="BQ109" s="71">
        <v>15841.68</v>
      </c>
      <c r="BR109" s="71">
        <v>16030.29</v>
      </c>
      <c r="BS109" s="71">
        <v>16169.71</v>
      </c>
      <c r="BT109" s="71">
        <v>16226.05</v>
      </c>
      <c r="BU109" s="71">
        <v>16116.26</v>
      </c>
      <c r="BV109" s="71">
        <v>15832.84</v>
      </c>
      <c r="BW109" s="71">
        <v>15679.3</v>
      </c>
      <c r="BX109" s="71">
        <v>4924.427</v>
      </c>
      <c r="BY109" s="71">
        <v>1568.925</v>
      </c>
      <c r="BZ109" s="71">
        <v>1536.367</v>
      </c>
      <c r="CA109" s="71">
        <v>1483.325</v>
      </c>
      <c r="CB109" s="71">
        <v>1447.155</v>
      </c>
      <c r="CC109" s="71">
        <v>1644.546</v>
      </c>
      <c r="CD109" s="71">
        <v>1623.147</v>
      </c>
      <c r="CE109" s="71">
        <v>1589.127</v>
      </c>
      <c r="CF109" s="71">
        <v>1535.182</v>
      </c>
      <c r="CG109" s="71">
        <v>1523.53</v>
      </c>
      <c r="CH109" s="71">
        <v>1556.314</v>
      </c>
      <c r="CI109" s="71">
        <v>1614.385</v>
      </c>
      <c r="CJ109" s="71">
        <v>1723.799</v>
      </c>
      <c r="CK109" s="71">
        <v>1766.528</v>
      </c>
      <c r="CL109" s="71">
        <v>1811.8</v>
      </c>
      <c r="CM109" s="71">
        <v>5709.73</v>
      </c>
      <c r="CN109" s="71">
        <v>16457.82</v>
      </c>
      <c r="CO109" s="71">
        <v>16425.16</v>
      </c>
      <c r="CP109" s="71">
        <v>16620.72</v>
      </c>
      <c r="CQ109" s="71">
        <v>16765.27</v>
      </c>
      <c r="CR109" s="71">
        <v>16823.69</v>
      </c>
      <c r="CS109" s="71">
        <v>16709.85</v>
      </c>
      <c r="CT109" s="71">
        <v>16416</v>
      </c>
      <c r="CU109" s="71">
        <v>16256.8</v>
      </c>
      <c r="CV109" s="71">
        <v>5718.242</v>
      </c>
      <c r="CW109" s="71">
        <v>1851.823</v>
      </c>
      <c r="CX109" s="71">
        <v>1813.395</v>
      </c>
      <c r="CY109" s="71">
        <v>1750.788</v>
      </c>
      <c r="CZ109" s="71">
        <v>1708.097</v>
      </c>
      <c r="DA109" s="71">
        <v>1817.712</v>
      </c>
      <c r="DB109" s="71">
        <v>1794.06</v>
      </c>
      <c r="DC109" s="71">
        <v>1756.458</v>
      </c>
      <c r="DD109" s="71">
        <v>1696.832</v>
      </c>
      <c r="DE109" s="71">
        <v>1683.953</v>
      </c>
      <c r="DF109" s="71">
        <v>1720.189</v>
      </c>
      <c r="DG109" s="71">
        <v>1784.375</v>
      </c>
      <c r="DH109" s="71">
        <v>1905.309</v>
      </c>
      <c r="DI109" s="71">
        <v>1952.538</v>
      </c>
      <c r="DJ109" s="71">
        <v>2002.577</v>
      </c>
      <c r="DK109" s="71">
        <v>6251.13</v>
      </c>
      <c r="DL109" s="71">
        <v>16858.18</v>
      </c>
      <c r="DM109" s="71">
        <v>16824.72</v>
      </c>
      <c r="DN109" s="71">
        <v>17025.04</v>
      </c>
      <c r="DO109" s="71">
        <v>17173.1</v>
      </c>
      <c r="DP109" s="71">
        <v>17232.95</v>
      </c>
      <c r="DQ109" s="71">
        <v>17116.33</v>
      </c>
      <c r="DR109" s="71">
        <v>16815.33</v>
      </c>
      <c r="DS109" s="71">
        <v>16652.27</v>
      </c>
      <c r="DT109" s="71">
        <v>6260.449</v>
      </c>
      <c r="DU109" s="71">
        <v>2046.815</v>
      </c>
      <c r="DV109" s="71">
        <v>2004.34</v>
      </c>
      <c r="DW109" s="71">
        <v>1935.141</v>
      </c>
      <c r="DX109" s="71">
        <v>1887.954</v>
      </c>
      <c r="DY109" s="71">
        <v>1990.197</v>
      </c>
      <c r="DZ109" s="71">
        <v>1964.3</v>
      </c>
      <c r="EA109" s="71">
        <v>1923.13</v>
      </c>
      <c r="EB109" s="71">
        <v>1857.846</v>
      </c>
      <c r="EC109" s="71">
        <v>1843.745</v>
      </c>
      <c r="ED109" s="71">
        <v>1883.419</v>
      </c>
      <c r="EE109" s="71">
        <v>1953.696</v>
      </c>
      <c r="EF109" s="71">
        <v>2086.106</v>
      </c>
      <c r="EG109" s="71">
        <v>2137.816</v>
      </c>
      <c r="EH109" s="71">
        <v>2192.604</v>
      </c>
      <c r="EI109" s="71">
        <v>6786.451</v>
      </c>
      <c r="EJ109" s="71">
        <v>17254.86</v>
      </c>
      <c r="EK109" s="71">
        <v>17220.61</v>
      </c>
      <c r="EL109" s="71">
        <v>17425.64</v>
      </c>
      <c r="EM109" s="71">
        <v>17577.19</v>
      </c>
      <c r="EN109" s="71">
        <v>17638.45</v>
      </c>
      <c r="EO109" s="71">
        <v>17519.09</v>
      </c>
      <c r="EP109" s="71">
        <v>17211.01</v>
      </c>
      <c r="EQ109" s="71">
        <v>17044.1</v>
      </c>
      <c r="ER109" s="71">
        <v>6796.567</v>
      </c>
      <c r="ES109" s="71">
        <v>2241.039</v>
      </c>
      <c r="ET109" s="71">
        <v>2194.534</v>
      </c>
      <c r="EU109" s="71">
        <v>2118.769</v>
      </c>
      <c r="EV109" s="71">
        <v>2067.104</v>
      </c>
      <c r="EW109" s="71">
        <v>2238.044</v>
      </c>
      <c r="EX109" s="71">
        <v>2208.923</v>
      </c>
      <c r="EY109" s="71">
        <v>2162.625</v>
      </c>
      <c r="EZ109" s="71">
        <v>2089.211</v>
      </c>
      <c r="FA109" s="71">
        <v>2073.354</v>
      </c>
      <c r="FB109" s="71">
        <v>2117.969</v>
      </c>
      <c r="FC109" s="71">
        <v>2196.998</v>
      </c>
      <c r="FD109" s="71">
        <v>2345.897</v>
      </c>
      <c r="FE109" s="71">
        <v>2404.047</v>
      </c>
      <c r="FF109" s="71">
        <v>2465.658</v>
      </c>
      <c r="FG109" s="71">
        <v>7548.848</v>
      </c>
      <c r="FH109" s="71">
        <v>17821.22</v>
      </c>
      <c r="FI109" s="71">
        <v>17785.85</v>
      </c>
      <c r="FJ109" s="71">
        <v>17997.61</v>
      </c>
      <c r="FK109" s="71">
        <v>18154.13</v>
      </c>
      <c r="FL109" s="71">
        <v>18217.4</v>
      </c>
      <c r="FM109" s="71">
        <v>18094.12</v>
      </c>
      <c r="FN109" s="71">
        <v>17775.93</v>
      </c>
      <c r="FO109" s="71">
        <v>17603.55</v>
      </c>
      <c r="FP109" s="71">
        <v>7560.101</v>
      </c>
      <c r="FQ109" s="71">
        <v>2520.125</v>
      </c>
      <c r="FR109" s="71">
        <v>2467.828</v>
      </c>
      <c r="FS109" s="71">
        <v>2382.627</v>
      </c>
      <c r="FT109" s="71">
        <v>2324.529</v>
      </c>
      <c r="FU109" s="71">
        <v>78.43764</v>
      </c>
      <c r="FV109" s="71">
        <v>76.85258</v>
      </c>
      <c r="FW109" s="71">
        <v>75.66108</v>
      </c>
      <c r="FX109" s="71">
        <v>74.52602</v>
      </c>
      <c r="FY109" s="71">
        <v>73.30527</v>
      </c>
      <c r="FZ109" s="71">
        <v>72.36011</v>
      </c>
      <c r="GA109" s="71">
        <v>72.47871</v>
      </c>
      <c r="GB109" s="71">
        <v>75.3885</v>
      </c>
      <c r="GC109" s="71">
        <v>79.37204</v>
      </c>
      <c r="GD109" s="71">
        <v>82.64838</v>
      </c>
      <c r="GE109" s="71">
        <v>85.9957</v>
      </c>
      <c r="GF109" s="71">
        <v>88.75269</v>
      </c>
      <c r="GG109" s="71">
        <v>90.66882</v>
      </c>
      <c r="GH109" s="71">
        <v>91.8129</v>
      </c>
      <c r="GI109" s="71">
        <v>92.54516</v>
      </c>
      <c r="GJ109" s="71">
        <v>93.12688</v>
      </c>
      <c r="GK109" s="71">
        <v>92.75591</v>
      </c>
      <c r="GL109" s="71">
        <v>91.30108</v>
      </c>
      <c r="GM109" s="71">
        <v>89.81613</v>
      </c>
      <c r="GN109" s="71">
        <v>87.24323</v>
      </c>
      <c r="GO109" s="71">
        <v>83.72075</v>
      </c>
      <c r="GP109" s="71">
        <v>82.30473</v>
      </c>
      <c r="GQ109" s="71">
        <v>80.65645</v>
      </c>
      <c r="GR109" s="71">
        <v>79.52054</v>
      </c>
    </row>
    <row r="110" spans="1:200" ht="12.75">
      <c r="A110" s="69" t="s">
        <v>246</v>
      </c>
      <c r="B110" s="69" t="s">
        <v>33</v>
      </c>
      <c r="C110" s="69">
        <v>2010</v>
      </c>
      <c r="D110" s="69" t="s">
        <v>7</v>
      </c>
      <c r="E110" s="69" t="s">
        <v>229</v>
      </c>
      <c r="F110" s="71">
        <v>186</v>
      </c>
      <c r="G110" s="71">
        <v>186</v>
      </c>
      <c r="H110" s="71">
        <v>186</v>
      </c>
      <c r="I110" s="71">
        <v>88755.2</v>
      </c>
      <c r="J110" s="71">
        <v>88030.14</v>
      </c>
      <c r="K110" s="71">
        <v>86213.9</v>
      </c>
      <c r="L110" s="71">
        <v>83622.38</v>
      </c>
      <c r="M110" s="71">
        <v>83175.84</v>
      </c>
      <c r="N110" s="71">
        <v>84693.2</v>
      </c>
      <c r="O110" s="71">
        <v>87613.8</v>
      </c>
      <c r="P110" s="71">
        <v>92173.88</v>
      </c>
      <c r="Q110" s="71">
        <v>95721.63</v>
      </c>
      <c r="R110" s="71">
        <v>98980.16</v>
      </c>
      <c r="S110" s="71">
        <v>101613.8</v>
      </c>
      <c r="T110" s="71">
        <v>102942.6</v>
      </c>
      <c r="U110" s="71">
        <v>103329.7</v>
      </c>
      <c r="V110" s="71">
        <v>104992.4</v>
      </c>
      <c r="W110" s="71">
        <v>105755.9</v>
      </c>
      <c r="X110" s="71">
        <v>106085.6</v>
      </c>
      <c r="Y110" s="71">
        <v>105301.5</v>
      </c>
      <c r="Z110" s="71">
        <v>104905.9</v>
      </c>
      <c r="AA110" s="71">
        <v>104085.5</v>
      </c>
      <c r="AB110" s="71">
        <v>102447.1</v>
      </c>
      <c r="AC110" s="71">
        <v>100984.6</v>
      </c>
      <c r="AD110" s="71">
        <v>98396.13</v>
      </c>
      <c r="AE110" s="71">
        <v>94494.18</v>
      </c>
      <c r="AF110" s="71">
        <v>92090.29</v>
      </c>
      <c r="AG110" s="71">
        <v>86776.65</v>
      </c>
      <c r="AH110" s="71">
        <v>86067.76</v>
      </c>
      <c r="AI110" s="71">
        <v>84292</v>
      </c>
      <c r="AJ110" s="71">
        <v>81758.24</v>
      </c>
      <c r="AK110" s="71">
        <v>81321.67</v>
      </c>
      <c r="AL110" s="71">
        <v>82805.21</v>
      </c>
      <c r="AM110" s="71">
        <v>85660.69</v>
      </c>
      <c r="AN110" s="71">
        <v>90119.13</v>
      </c>
      <c r="AO110" s="71">
        <v>93587.79</v>
      </c>
      <c r="AP110" s="71">
        <v>96773.67</v>
      </c>
      <c r="AQ110" s="71">
        <v>94748.54</v>
      </c>
      <c r="AR110" s="71">
        <v>84492.92</v>
      </c>
      <c r="AS110" s="71">
        <v>84810.67</v>
      </c>
      <c r="AT110" s="71">
        <v>86175.39</v>
      </c>
      <c r="AU110" s="71">
        <v>86802.04</v>
      </c>
      <c r="AV110" s="71">
        <v>87072.68</v>
      </c>
      <c r="AW110" s="71">
        <v>86429.13</v>
      </c>
      <c r="AX110" s="71">
        <v>86104.35</v>
      </c>
      <c r="AY110" s="71">
        <v>85431.05</v>
      </c>
      <c r="AZ110" s="71">
        <v>95525.53</v>
      </c>
      <c r="BA110" s="71">
        <v>98733.44</v>
      </c>
      <c r="BB110" s="71">
        <v>96202.66</v>
      </c>
      <c r="BC110" s="71">
        <v>92387.7</v>
      </c>
      <c r="BD110" s="71">
        <v>90037.4</v>
      </c>
      <c r="BE110" s="71">
        <v>1516.596</v>
      </c>
      <c r="BF110" s="71">
        <v>1504.207</v>
      </c>
      <c r="BG110" s="71">
        <v>1473.172</v>
      </c>
      <c r="BH110" s="71">
        <v>1428.889</v>
      </c>
      <c r="BI110" s="71">
        <v>1421.259</v>
      </c>
      <c r="BJ110" s="71">
        <v>1447.187</v>
      </c>
      <c r="BK110" s="71">
        <v>1497.092</v>
      </c>
      <c r="BL110" s="71">
        <v>1575.012</v>
      </c>
      <c r="BM110" s="71">
        <v>1635.634</v>
      </c>
      <c r="BN110" s="71">
        <v>1691.314</v>
      </c>
      <c r="BO110" s="71">
        <v>5400.144</v>
      </c>
      <c r="BP110" s="71">
        <v>17371.65</v>
      </c>
      <c r="BQ110" s="71">
        <v>17436.98</v>
      </c>
      <c r="BR110" s="71">
        <v>17717.57</v>
      </c>
      <c r="BS110" s="71">
        <v>17846.4</v>
      </c>
      <c r="BT110" s="71">
        <v>17902.05</v>
      </c>
      <c r="BU110" s="71">
        <v>17769.73</v>
      </c>
      <c r="BV110" s="71">
        <v>17702.96</v>
      </c>
      <c r="BW110" s="71">
        <v>17564.53</v>
      </c>
      <c r="BX110" s="71">
        <v>5444.428</v>
      </c>
      <c r="BY110" s="71">
        <v>1725.565</v>
      </c>
      <c r="BZ110" s="71">
        <v>1681.334</v>
      </c>
      <c r="CA110" s="71">
        <v>1614.66</v>
      </c>
      <c r="CB110" s="71">
        <v>1573.584</v>
      </c>
      <c r="CC110" s="71">
        <v>1790.059</v>
      </c>
      <c r="CD110" s="71">
        <v>1775.436</v>
      </c>
      <c r="CE110" s="71">
        <v>1738.805</v>
      </c>
      <c r="CF110" s="71">
        <v>1686.537</v>
      </c>
      <c r="CG110" s="71">
        <v>1677.532</v>
      </c>
      <c r="CH110" s="71">
        <v>1708.135</v>
      </c>
      <c r="CI110" s="71">
        <v>1767.038</v>
      </c>
      <c r="CJ110" s="71">
        <v>1859.009</v>
      </c>
      <c r="CK110" s="71">
        <v>1930.562</v>
      </c>
      <c r="CL110" s="71">
        <v>1996.281</v>
      </c>
      <c r="CM110" s="71">
        <v>6270.644</v>
      </c>
      <c r="CN110" s="71">
        <v>18011.48</v>
      </c>
      <c r="CO110" s="71">
        <v>18079.22</v>
      </c>
      <c r="CP110" s="71">
        <v>18370.13</v>
      </c>
      <c r="CQ110" s="71">
        <v>18503.72</v>
      </c>
      <c r="CR110" s="71">
        <v>18561.41</v>
      </c>
      <c r="CS110" s="71">
        <v>18424.22</v>
      </c>
      <c r="CT110" s="71">
        <v>18354.99</v>
      </c>
      <c r="CU110" s="71">
        <v>18211.46</v>
      </c>
      <c r="CV110" s="71">
        <v>6322.066</v>
      </c>
      <c r="CW110" s="71">
        <v>2036.708</v>
      </c>
      <c r="CX110" s="71">
        <v>1984.502</v>
      </c>
      <c r="CY110" s="71">
        <v>1905.806</v>
      </c>
      <c r="CZ110" s="71">
        <v>1857.323</v>
      </c>
      <c r="DA110" s="71">
        <v>1978.547</v>
      </c>
      <c r="DB110" s="71">
        <v>1962.384</v>
      </c>
      <c r="DC110" s="71">
        <v>1921.896</v>
      </c>
      <c r="DD110" s="71">
        <v>1864.125</v>
      </c>
      <c r="DE110" s="71">
        <v>1854.171</v>
      </c>
      <c r="DF110" s="71">
        <v>1887.996</v>
      </c>
      <c r="DG110" s="71">
        <v>1953.102</v>
      </c>
      <c r="DH110" s="71">
        <v>2054.757</v>
      </c>
      <c r="DI110" s="71">
        <v>2133.844</v>
      </c>
      <c r="DJ110" s="71">
        <v>2206.483</v>
      </c>
      <c r="DK110" s="71">
        <v>6865.229</v>
      </c>
      <c r="DL110" s="71">
        <v>18449.63</v>
      </c>
      <c r="DM110" s="71">
        <v>18519.01</v>
      </c>
      <c r="DN110" s="71">
        <v>18817.01</v>
      </c>
      <c r="DO110" s="71">
        <v>18953.84</v>
      </c>
      <c r="DP110" s="71">
        <v>19012.94</v>
      </c>
      <c r="DQ110" s="71">
        <v>18872.41</v>
      </c>
      <c r="DR110" s="71">
        <v>18801.5</v>
      </c>
      <c r="DS110" s="71">
        <v>18654.48</v>
      </c>
      <c r="DT110" s="71">
        <v>6921.528</v>
      </c>
      <c r="DU110" s="71">
        <v>2251.167</v>
      </c>
      <c r="DV110" s="71">
        <v>2193.464</v>
      </c>
      <c r="DW110" s="71">
        <v>2106.481</v>
      </c>
      <c r="DX110" s="71">
        <v>2052.893</v>
      </c>
      <c r="DY110" s="71">
        <v>2166.293</v>
      </c>
      <c r="DZ110" s="71">
        <v>2148.596</v>
      </c>
      <c r="EA110" s="71">
        <v>2104.266</v>
      </c>
      <c r="EB110" s="71">
        <v>2041.014</v>
      </c>
      <c r="EC110" s="71">
        <v>2030.115</v>
      </c>
      <c r="ED110" s="71">
        <v>2067.15</v>
      </c>
      <c r="EE110" s="71">
        <v>2138.434</v>
      </c>
      <c r="EF110" s="71">
        <v>2249.735</v>
      </c>
      <c r="EG110" s="71">
        <v>2336.327</v>
      </c>
      <c r="EH110" s="71">
        <v>2415.859</v>
      </c>
      <c r="EI110" s="71">
        <v>7453.139</v>
      </c>
      <c r="EJ110" s="71">
        <v>18883.76</v>
      </c>
      <c r="EK110" s="71">
        <v>18954.77</v>
      </c>
      <c r="EL110" s="71">
        <v>19259.78</v>
      </c>
      <c r="EM110" s="71">
        <v>19399.84</v>
      </c>
      <c r="EN110" s="71">
        <v>19460.32</v>
      </c>
      <c r="EO110" s="71">
        <v>19316.49</v>
      </c>
      <c r="EP110" s="71">
        <v>19243.91</v>
      </c>
      <c r="EQ110" s="71">
        <v>19093.43</v>
      </c>
      <c r="ER110" s="71">
        <v>7514.259</v>
      </c>
      <c r="ES110" s="71">
        <v>2464.782</v>
      </c>
      <c r="ET110" s="71">
        <v>2401.604</v>
      </c>
      <c r="EU110" s="71">
        <v>2306.367</v>
      </c>
      <c r="EV110" s="71">
        <v>2247.694</v>
      </c>
      <c r="EW110" s="71">
        <v>2436.07</v>
      </c>
      <c r="EX110" s="71">
        <v>2416.17</v>
      </c>
      <c r="EY110" s="71">
        <v>2366.319</v>
      </c>
      <c r="EZ110" s="71">
        <v>2295.189</v>
      </c>
      <c r="FA110" s="71">
        <v>2282.933</v>
      </c>
      <c r="FB110" s="71">
        <v>2324.581</v>
      </c>
      <c r="FC110" s="71">
        <v>2404.742</v>
      </c>
      <c r="FD110" s="71">
        <v>2529.903</v>
      </c>
      <c r="FE110" s="71">
        <v>2627.279</v>
      </c>
      <c r="FF110" s="71">
        <v>2716.715</v>
      </c>
      <c r="FG110" s="71">
        <v>8290.433</v>
      </c>
      <c r="FH110" s="71">
        <v>19503.59</v>
      </c>
      <c r="FI110" s="71">
        <v>19576.93</v>
      </c>
      <c r="FJ110" s="71">
        <v>19891.95</v>
      </c>
      <c r="FK110" s="71">
        <v>20036.6</v>
      </c>
      <c r="FL110" s="71">
        <v>20099.07</v>
      </c>
      <c r="FM110" s="71">
        <v>19950.52</v>
      </c>
      <c r="FN110" s="71">
        <v>19875.55</v>
      </c>
      <c r="FO110" s="71">
        <v>19720.13</v>
      </c>
      <c r="FP110" s="71">
        <v>8358.419</v>
      </c>
      <c r="FQ110" s="71">
        <v>2771.732</v>
      </c>
      <c r="FR110" s="71">
        <v>2700.685</v>
      </c>
      <c r="FS110" s="71">
        <v>2593.588</v>
      </c>
      <c r="FT110" s="71">
        <v>2527.609</v>
      </c>
      <c r="FU110" s="71">
        <v>78.1914</v>
      </c>
      <c r="FV110" s="71">
        <v>77.66032</v>
      </c>
      <c r="FW110" s="71">
        <v>76.04441</v>
      </c>
      <c r="FX110" s="71">
        <v>74.30624</v>
      </c>
      <c r="FY110" s="71">
        <v>73.98505</v>
      </c>
      <c r="FZ110" s="71">
        <v>72.57838</v>
      </c>
      <c r="GA110" s="71">
        <v>73.09334</v>
      </c>
      <c r="GB110" s="71">
        <v>75.72591</v>
      </c>
      <c r="GC110" s="71">
        <v>81.68559</v>
      </c>
      <c r="GD110" s="71">
        <v>85.95592</v>
      </c>
      <c r="GE110" s="71">
        <v>88.93011</v>
      </c>
      <c r="GF110" s="71">
        <v>90.95699</v>
      </c>
      <c r="GG110" s="71">
        <v>93.47957</v>
      </c>
      <c r="GH110" s="71">
        <v>94.81075</v>
      </c>
      <c r="GI110" s="71">
        <v>95.7699</v>
      </c>
      <c r="GJ110" s="71">
        <v>96.36774</v>
      </c>
      <c r="GK110" s="71">
        <v>96.44946</v>
      </c>
      <c r="GL110" s="71">
        <v>94.83763</v>
      </c>
      <c r="GM110" s="71">
        <v>92.31721</v>
      </c>
      <c r="GN110" s="71">
        <v>88.37957</v>
      </c>
      <c r="GO110" s="71">
        <v>84.39333</v>
      </c>
      <c r="GP110" s="71">
        <v>83.26108</v>
      </c>
      <c r="GQ110" s="71">
        <v>80.84721</v>
      </c>
      <c r="GR110" s="71">
        <v>79.56398</v>
      </c>
    </row>
    <row r="111" spans="1:200" ht="12.75">
      <c r="A111" s="69" t="s">
        <v>246</v>
      </c>
      <c r="B111" s="69" t="s">
        <v>34</v>
      </c>
      <c r="C111" s="69">
        <v>2010</v>
      </c>
      <c r="D111" s="69" t="s">
        <v>7</v>
      </c>
      <c r="E111" s="69" t="s">
        <v>229</v>
      </c>
      <c r="F111" s="71">
        <v>187</v>
      </c>
      <c r="G111" s="71">
        <v>187</v>
      </c>
      <c r="H111" s="71">
        <v>187</v>
      </c>
      <c r="I111" s="71">
        <v>88145.15</v>
      </c>
      <c r="J111" s="71">
        <v>87160.54</v>
      </c>
      <c r="K111" s="71">
        <v>85334.47</v>
      </c>
      <c r="L111" s="71">
        <v>82403.94</v>
      </c>
      <c r="M111" s="71">
        <v>81825.03</v>
      </c>
      <c r="N111" s="71">
        <v>83445.66</v>
      </c>
      <c r="O111" s="71">
        <v>86067.72</v>
      </c>
      <c r="P111" s="71">
        <v>90255.11</v>
      </c>
      <c r="Q111" s="71">
        <v>92732</v>
      </c>
      <c r="R111" s="71">
        <v>95106.95</v>
      </c>
      <c r="S111" s="71">
        <v>98090.44</v>
      </c>
      <c r="T111" s="71">
        <v>99795.32</v>
      </c>
      <c r="U111" s="71">
        <v>99414.34</v>
      </c>
      <c r="V111" s="71">
        <v>100767.1</v>
      </c>
      <c r="W111" s="71">
        <v>102189.5</v>
      </c>
      <c r="X111" s="71">
        <v>101887.6</v>
      </c>
      <c r="Y111" s="71">
        <v>100821</v>
      </c>
      <c r="Z111" s="71">
        <v>99747.34</v>
      </c>
      <c r="AA111" s="71">
        <v>98496.99</v>
      </c>
      <c r="AB111" s="71">
        <v>97662.53</v>
      </c>
      <c r="AC111" s="71">
        <v>97174.65</v>
      </c>
      <c r="AD111" s="71">
        <v>94536.52</v>
      </c>
      <c r="AE111" s="71">
        <v>91029.38</v>
      </c>
      <c r="AF111" s="71">
        <v>88480.01</v>
      </c>
      <c r="AG111" s="71">
        <v>86180.2</v>
      </c>
      <c r="AH111" s="71">
        <v>85217.55</v>
      </c>
      <c r="AI111" s="71">
        <v>83432.18</v>
      </c>
      <c r="AJ111" s="71">
        <v>80566.98</v>
      </c>
      <c r="AK111" s="71">
        <v>80000.97</v>
      </c>
      <c r="AL111" s="71">
        <v>81585.47</v>
      </c>
      <c r="AM111" s="71">
        <v>84149.08</v>
      </c>
      <c r="AN111" s="71">
        <v>88243.13</v>
      </c>
      <c r="AO111" s="71">
        <v>90664.8</v>
      </c>
      <c r="AP111" s="71">
        <v>92986.8</v>
      </c>
      <c r="AQ111" s="71">
        <v>91463.25</v>
      </c>
      <c r="AR111" s="71">
        <v>81909.74</v>
      </c>
      <c r="AS111" s="71">
        <v>81597.05</v>
      </c>
      <c r="AT111" s="71">
        <v>82707.34</v>
      </c>
      <c r="AU111" s="71">
        <v>83874.81</v>
      </c>
      <c r="AV111" s="71">
        <v>83627.02</v>
      </c>
      <c r="AW111" s="71">
        <v>82751.64</v>
      </c>
      <c r="AX111" s="71">
        <v>81870.36</v>
      </c>
      <c r="AY111" s="71">
        <v>80844.1</v>
      </c>
      <c r="AZ111" s="71">
        <v>91064.25</v>
      </c>
      <c r="BA111" s="71">
        <v>95008.41</v>
      </c>
      <c r="BB111" s="71">
        <v>92429.1</v>
      </c>
      <c r="BC111" s="71">
        <v>89000.13</v>
      </c>
      <c r="BD111" s="71">
        <v>86507.59</v>
      </c>
      <c r="BE111" s="71">
        <v>1506.172</v>
      </c>
      <c r="BF111" s="71">
        <v>1489.347</v>
      </c>
      <c r="BG111" s="71">
        <v>1458.145</v>
      </c>
      <c r="BH111" s="71">
        <v>1408.069</v>
      </c>
      <c r="BI111" s="71">
        <v>1398.177</v>
      </c>
      <c r="BJ111" s="71">
        <v>1425.87</v>
      </c>
      <c r="BK111" s="71">
        <v>1470.674</v>
      </c>
      <c r="BL111" s="71">
        <v>1542.225</v>
      </c>
      <c r="BM111" s="71">
        <v>1584.549</v>
      </c>
      <c r="BN111" s="71">
        <v>1625.131</v>
      </c>
      <c r="BO111" s="71">
        <v>5212.9</v>
      </c>
      <c r="BP111" s="71">
        <v>16840.55</v>
      </c>
      <c r="BQ111" s="71">
        <v>16776.26</v>
      </c>
      <c r="BR111" s="71">
        <v>17004.54</v>
      </c>
      <c r="BS111" s="71">
        <v>17244.57</v>
      </c>
      <c r="BT111" s="71">
        <v>17193.62</v>
      </c>
      <c r="BU111" s="71">
        <v>17013.64</v>
      </c>
      <c r="BV111" s="71">
        <v>16832.46</v>
      </c>
      <c r="BW111" s="71">
        <v>16621.46</v>
      </c>
      <c r="BX111" s="71">
        <v>5190.16</v>
      </c>
      <c r="BY111" s="71">
        <v>1660.463</v>
      </c>
      <c r="BZ111" s="71">
        <v>1615.384</v>
      </c>
      <c r="CA111" s="71">
        <v>1555.456</v>
      </c>
      <c r="CB111" s="71">
        <v>1511.894</v>
      </c>
      <c r="CC111" s="71">
        <v>1777.755</v>
      </c>
      <c r="CD111" s="71">
        <v>1757.897</v>
      </c>
      <c r="CE111" s="71">
        <v>1721.068</v>
      </c>
      <c r="CF111" s="71">
        <v>1661.964</v>
      </c>
      <c r="CG111" s="71">
        <v>1650.288</v>
      </c>
      <c r="CH111" s="71">
        <v>1682.973</v>
      </c>
      <c r="CI111" s="71">
        <v>1735.856</v>
      </c>
      <c r="CJ111" s="71">
        <v>1820.31</v>
      </c>
      <c r="CK111" s="71">
        <v>1870.265</v>
      </c>
      <c r="CL111" s="71">
        <v>1918.164</v>
      </c>
      <c r="CM111" s="71">
        <v>6053.216</v>
      </c>
      <c r="CN111" s="71">
        <v>17460.82</v>
      </c>
      <c r="CO111" s="71">
        <v>17394.16</v>
      </c>
      <c r="CP111" s="71">
        <v>17630.85</v>
      </c>
      <c r="CQ111" s="71">
        <v>17879.72</v>
      </c>
      <c r="CR111" s="71">
        <v>17826.9</v>
      </c>
      <c r="CS111" s="71">
        <v>17640.29</v>
      </c>
      <c r="CT111" s="71">
        <v>17452.43</v>
      </c>
      <c r="CU111" s="71">
        <v>17233.66</v>
      </c>
      <c r="CV111" s="71">
        <v>6026.81</v>
      </c>
      <c r="CW111" s="71">
        <v>1959.867</v>
      </c>
      <c r="CX111" s="71">
        <v>1906.66</v>
      </c>
      <c r="CY111" s="71">
        <v>1835.926</v>
      </c>
      <c r="CZ111" s="71">
        <v>1784.509</v>
      </c>
      <c r="DA111" s="71">
        <v>1964.947</v>
      </c>
      <c r="DB111" s="71">
        <v>1942.998</v>
      </c>
      <c r="DC111" s="71">
        <v>1902.291</v>
      </c>
      <c r="DD111" s="71">
        <v>1836.963</v>
      </c>
      <c r="DE111" s="71">
        <v>1824.058</v>
      </c>
      <c r="DF111" s="71">
        <v>1860.185</v>
      </c>
      <c r="DG111" s="71">
        <v>1918.637</v>
      </c>
      <c r="DH111" s="71">
        <v>2011.983</v>
      </c>
      <c r="DI111" s="71">
        <v>2067.198</v>
      </c>
      <c r="DJ111" s="71">
        <v>2120.141</v>
      </c>
      <c r="DK111" s="71">
        <v>6627.187</v>
      </c>
      <c r="DL111" s="71">
        <v>17885.57</v>
      </c>
      <c r="DM111" s="71">
        <v>17817.29</v>
      </c>
      <c r="DN111" s="71">
        <v>18059.73</v>
      </c>
      <c r="DO111" s="71">
        <v>18314.66</v>
      </c>
      <c r="DP111" s="71">
        <v>18260.55</v>
      </c>
      <c r="DQ111" s="71">
        <v>18069.41</v>
      </c>
      <c r="DR111" s="71">
        <v>17876.97</v>
      </c>
      <c r="DS111" s="71">
        <v>17652.88</v>
      </c>
      <c r="DT111" s="71">
        <v>6598.276</v>
      </c>
      <c r="DU111" s="71">
        <v>2166.235</v>
      </c>
      <c r="DV111" s="71">
        <v>2107.425</v>
      </c>
      <c r="DW111" s="71">
        <v>2029.243</v>
      </c>
      <c r="DX111" s="71">
        <v>1972.412</v>
      </c>
      <c r="DY111" s="71">
        <v>2151.403</v>
      </c>
      <c r="DZ111" s="71">
        <v>2127.372</v>
      </c>
      <c r="EA111" s="71">
        <v>2082.802</v>
      </c>
      <c r="EB111" s="71">
        <v>2011.275</v>
      </c>
      <c r="EC111" s="71">
        <v>1997.145</v>
      </c>
      <c r="ED111" s="71">
        <v>2036.701</v>
      </c>
      <c r="EE111" s="71">
        <v>2100.698</v>
      </c>
      <c r="EF111" s="71">
        <v>2202.902</v>
      </c>
      <c r="EG111" s="71">
        <v>2263.357</v>
      </c>
      <c r="EH111" s="71">
        <v>2321.323</v>
      </c>
      <c r="EI111" s="71">
        <v>7194.71</v>
      </c>
      <c r="EJ111" s="71">
        <v>18306.43</v>
      </c>
      <c r="EK111" s="71">
        <v>18236.54</v>
      </c>
      <c r="EL111" s="71">
        <v>18484.69</v>
      </c>
      <c r="EM111" s="71">
        <v>18745.62</v>
      </c>
      <c r="EN111" s="71">
        <v>18690.23</v>
      </c>
      <c r="EO111" s="71">
        <v>18494.59</v>
      </c>
      <c r="EP111" s="71">
        <v>18297.63</v>
      </c>
      <c r="EQ111" s="71">
        <v>18068.27</v>
      </c>
      <c r="ER111" s="71">
        <v>7163.325</v>
      </c>
      <c r="ES111" s="71">
        <v>2371.791</v>
      </c>
      <c r="ET111" s="71">
        <v>2307.401</v>
      </c>
      <c r="EU111" s="71">
        <v>2221.8</v>
      </c>
      <c r="EV111" s="71">
        <v>2159.576</v>
      </c>
      <c r="EW111" s="71">
        <v>2419.326</v>
      </c>
      <c r="EX111" s="71">
        <v>2392.302</v>
      </c>
      <c r="EY111" s="71">
        <v>2342.181</v>
      </c>
      <c r="EZ111" s="71">
        <v>2261.747</v>
      </c>
      <c r="FA111" s="71">
        <v>2245.857</v>
      </c>
      <c r="FB111" s="71">
        <v>2290.339</v>
      </c>
      <c r="FC111" s="71">
        <v>2362.307</v>
      </c>
      <c r="FD111" s="71">
        <v>2477.238</v>
      </c>
      <c r="FE111" s="71">
        <v>2545.222</v>
      </c>
      <c r="FF111" s="71">
        <v>2610.407</v>
      </c>
      <c r="FG111" s="71">
        <v>8002.972</v>
      </c>
      <c r="FH111" s="71">
        <v>18907.31</v>
      </c>
      <c r="FI111" s="71">
        <v>18835.13</v>
      </c>
      <c r="FJ111" s="71">
        <v>19091.42</v>
      </c>
      <c r="FK111" s="71">
        <v>19360.91</v>
      </c>
      <c r="FL111" s="71">
        <v>19303.71</v>
      </c>
      <c r="FM111" s="71">
        <v>19101.64</v>
      </c>
      <c r="FN111" s="71">
        <v>18898.22</v>
      </c>
      <c r="FO111" s="71">
        <v>18661.32</v>
      </c>
      <c r="FP111" s="71">
        <v>7968.06</v>
      </c>
      <c r="FQ111" s="71">
        <v>2667.159</v>
      </c>
      <c r="FR111" s="71">
        <v>2594.751</v>
      </c>
      <c r="FS111" s="71">
        <v>2498.49</v>
      </c>
      <c r="FT111" s="71">
        <v>2428.517</v>
      </c>
      <c r="FU111" s="71">
        <v>78.97646</v>
      </c>
      <c r="FV111" s="71">
        <v>77.40376</v>
      </c>
      <c r="FW111" s="71">
        <v>75.8729</v>
      </c>
      <c r="FX111" s="71">
        <v>74.06097</v>
      </c>
      <c r="FY111" s="71">
        <v>72.34698</v>
      </c>
      <c r="FZ111" s="71">
        <v>71.15279</v>
      </c>
      <c r="GA111" s="71">
        <v>69.93903</v>
      </c>
      <c r="GB111" s="71">
        <v>71.82194</v>
      </c>
      <c r="GC111" s="71">
        <v>75.53785</v>
      </c>
      <c r="GD111" s="71">
        <v>79.26022</v>
      </c>
      <c r="GE111" s="71">
        <v>83.1043</v>
      </c>
      <c r="GF111" s="71">
        <v>86.23548</v>
      </c>
      <c r="GG111" s="71">
        <v>88.01075</v>
      </c>
      <c r="GH111" s="71">
        <v>89.05161</v>
      </c>
      <c r="GI111" s="71">
        <v>90.16022</v>
      </c>
      <c r="GJ111" s="71">
        <v>89.84946</v>
      </c>
      <c r="GK111" s="71">
        <v>88.96989</v>
      </c>
      <c r="GL111" s="71">
        <v>86.98817</v>
      </c>
      <c r="GM111" s="71">
        <v>83.84946</v>
      </c>
      <c r="GN111" s="71">
        <v>79.54602</v>
      </c>
      <c r="GO111" s="71">
        <v>77.29828</v>
      </c>
      <c r="GP111" s="71">
        <v>75.05247</v>
      </c>
      <c r="GQ111" s="71">
        <v>73.49527</v>
      </c>
      <c r="GR111" s="71">
        <v>72.09827</v>
      </c>
    </row>
    <row r="112" spans="1:200" ht="12.75">
      <c r="A112" s="69" t="s">
        <v>246</v>
      </c>
      <c r="B112" s="69" t="s">
        <v>35</v>
      </c>
      <c r="C112" s="69">
        <v>2010</v>
      </c>
      <c r="D112" s="69" t="s">
        <v>7</v>
      </c>
      <c r="E112" s="69" t="s">
        <v>229</v>
      </c>
      <c r="F112" s="71">
        <v>191</v>
      </c>
      <c r="G112" s="71">
        <v>191</v>
      </c>
      <c r="H112" s="71">
        <v>191</v>
      </c>
      <c r="I112" s="71">
        <v>95782.77</v>
      </c>
      <c r="J112" s="71">
        <v>95150.71</v>
      </c>
      <c r="K112" s="71">
        <v>93301.72</v>
      </c>
      <c r="L112" s="71">
        <v>91505.7</v>
      </c>
      <c r="M112" s="71">
        <v>91122.75</v>
      </c>
      <c r="N112" s="71">
        <v>92413.34</v>
      </c>
      <c r="O112" s="71">
        <v>93680.67</v>
      </c>
      <c r="P112" s="71">
        <v>98300.13</v>
      </c>
      <c r="Q112" s="71">
        <v>102404.3</v>
      </c>
      <c r="R112" s="71">
        <v>106509.1</v>
      </c>
      <c r="S112" s="71">
        <v>110780.2</v>
      </c>
      <c r="T112" s="71">
        <v>112534.5</v>
      </c>
      <c r="U112" s="71">
        <v>113007</v>
      </c>
      <c r="V112" s="71">
        <v>114100.1</v>
      </c>
      <c r="W112" s="71">
        <v>113680.2</v>
      </c>
      <c r="X112" s="71">
        <v>113967.6</v>
      </c>
      <c r="Y112" s="71">
        <v>112547.2</v>
      </c>
      <c r="Z112" s="71">
        <v>110655.6</v>
      </c>
      <c r="AA112" s="71">
        <v>107121.9</v>
      </c>
      <c r="AB112" s="71">
        <v>106982.1</v>
      </c>
      <c r="AC112" s="71">
        <v>107005.1</v>
      </c>
      <c r="AD112" s="71">
        <v>105196.6</v>
      </c>
      <c r="AE112" s="71">
        <v>101174.9</v>
      </c>
      <c r="AF112" s="71">
        <v>98537.81</v>
      </c>
      <c r="AG112" s="71">
        <v>93647.56</v>
      </c>
      <c r="AH112" s="71">
        <v>93029.59</v>
      </c>
      <c r="AI112" s="71">
        <v>91221.82</v>
      </c>
      <c r="AJ112" s="71">
        <v>89465.84</v>
      </c>
      <c r="AK112" s="71">
        <v>89091.43</v>
      </c>
      <c r="AL112" s="71">
        <v>90353.25</v>
      </c>
      <c r="AM112" s="71">
        <v>91592.33</v>
      </c>
      <c r="AN112" s="71">
        <v>96108.8</v>
      </c>
      <c r="AO112" s="71">
        <v>100121.4</v>
      </c>
      <c r="AP112" s="71">
        <v>104134.8</v>
      </c>
      <c r="AQ112" s="71">
        <v>103295.7</v>
      </c>
      <c r="AR112" s="71">
        <v>92365.81</v>
      </c>
      <c r="AS112" s="71">
        <v>92753.56</v>
      </c>
      <c r="AT112" s="71">
        <v>93650.78</v>
      </c>
      <c r="AU112" s="71">
        <v>93306.11</v>
      </c>
      <c r="AV112" s="71">
        <v>93542.03</v>
      </c>
      <c r="AW112" s="71">
        <v>92376.19</v>
      </c>
      <c r="AX112" s="71">
        <v>90823.65</v>
      </c>
      <c r="AY112" s="71">
        <v>87923.28</v>
      </c>
      <c r="AZ112" s="71">
        <v>99754.13</v>
      </c>
      <c r="BA112" s="71">
        <v>104619.8</v>
      </c>
      <c r="BB112" s="71">
        <v>102851.5</v>
      </c>
      <c r="BC112" s="71">
        <v>98919.52</v>
      </c>
      <c r="BD112" s="71">
        <v>96341.2</v>
      </c>
      <c r="BE112" s="71">
        <v>1636.679</v>
      </c>
      <c r="BF112" s="71">
        <v>1625.879</v>
      </c>
      <c r="BG112" s="71">
        <v>1594.284</v>
      </c>
      <c r="BH112" s="71">
        <v>1563.595</v>
      </c>
      <c r="BI112" s="71">
        <v>1557.051</v>
      </c>
      <c r="BJ112" s="71">
        <v>1579.104</v>
      </c>
      <c r="BK112" s="71">
        <v>1600.759</v>
      </c>
      <c r="BL112" s="71">
        <v>1679.694</v>
      </c>
      <c r="BM112" s="71">
        <v>1749.823</v>
      </c>
      <c r="BN112" s="71">
        <v>1819.964</v>
      </c>
      <c r="BO112" s="71">
        <v>5887.282</v>
      </c>
      <c r="BP112" s="71">
        <v>18990.31</v>
      </c>
      <c r="BQ112" s="71">
        <v>19070.03</v>
      </c>
      <c r="BR112" s="71">
        <v>19254.5</v>
      </c>
      <c r="BS112" s="71">
        <v>19183.63</v>
      </c>
      <c r="BT112" s="71">
        <v>19232.14</v>
      </c>
      <c r="BU112" s="71">
        <v>18992.44</v>
      </c>
      <c r="BV112" s="71">
        <v>18673.24</v>
      </c>
      <c r="BW112" s="71">
        <v>18076.93</v>
      </c>
      <c r="BX112" s="71">
        <v>5685.435</v>
      </c>
      <c r="BY112" s="71">
        <v>1828.44</v>
      </c>
      <c r="BZ112" s="71">
        <v>1797.537</v>
      </c>
      <c r="CA112" s="71">
        <v>1728.817</v>
      </c>
      <c r="CB112" s="71">
        <v>1683.755</v>
      </c>
      <c r="CC112" s="71">
        <v>1931.794</v>
      </c>
      <c r="CD112" s="71">
        <v>1919.047</v>
      </c>
      <c r="CE112" s="71">
        <v>1881.755</v>
      </c>
      <c r="CF112" s="71">
        <v>1845.532</v>
      </c>
      <c r="CG112" s="71">
        <v>1837.809</v>
      </c>
      <c r="CH112" s="71">
        <v>1863.838</v>
      </c>
      <c r="CI112" s="71">
        <v>1889.398</v>
      </c>
      <c r="CJ112" s="71">
        <v>1982.566</v>
      </c>
      <c r="CK112" s="71">
        <v>2065.34</v>
      </c>
      <c r="CL112" s="71">
        <v>2148.129</v>
      </c>
      <c r="CM112" s="71">
        <v>6836.309</v>
      </c>
      <c r="CN112" s="71">
        <v>19689.76</v>
      </c>
      <c r="CO112" s="71">
        <v>19772.41</v>
      </c>
      <c r="CP112" s="71">
        <v>19963.68</v>
      </c>
      <c r="CQ112" s="71">
        <v>19890.2</v>
      </c>
      <c r="CR112" s="71">
        <v>19940.49</v>
      </c>
      <c r="CS112" s="71">
        <v>19691.97</v>
      </c>
      <c r="CT112" s="71">
        <v>19361.01</v>
      </c>
      <c r="CU112" s="71">
        <v>18742.73</v>
      </c>
      <c r="CV112" s="71">
        <v>6601.923</v>
      </c>
      <c r="CW112" s="71">
        <v>2158.133</v>
      </c>
      <c r="CX112" s="71">
        <v>2121.657</v>
      </c>
      <c r="CY112" s="71">
        <v>2040.546</v>
      </c>
      <c r="CZ112" s="71">
        <v>1987.359</v>
      </c>
      <c r="DA112" s="71">
        <v>2135.207</v>
      </c>
      <c r="DB112" s="71">
        <v>2121.117</v>
      </c>
      <c r="DC112" s="71">
        <v>2079.899</v>
      </c>
      <c r="DD112" s="71">
        <v>2039.861</v>
      </c>
      <c r="DE112" s="71">
        <v>2031.325</v>
      </c>
      <c r="DF112" s="71">
        <v>2060.095</v>
      </c>
      <c r="DG112" s="71">
        <v>2088.346</v>
      </c>
      <c r="DH112" s="71">
        <v>2191.324</v>
      </c>
      <c r="DI112" s="71">
        <v>2282.814</v>
      </c>
      <c r="DJ112" s="71">
        <v>2374.32</v>
      </c>
      <c r="DK112" s="71">
        <v>7484.531</v>
      </c>
      <c r="DL112" s="71">
        <v>20168.73</v>
      </c>
      <c r="DM112" s="71">
        <v>20253.4</v>
      </c>
      <c r="DN112" s="71">
        <v>20449.31</v>
      </c>
      <c r="DO112" s="71">
        <v>20374.05</v>
      </c>
      <c r="DP112" s="71">
        <v>20425.57</v>
      </c>
      <c r="DQ112" s="71">
        <v>20171</v>
      </c>
      <c r="DR112" s="71">
        <v>19831.99</v>
      </c>
      <c r="DS112" s="71">
        <v>19198.67</v>
      </c>
      <c r="DT112" s="71">
        <v>7227.922</v>
      </c>
      <c r="DU112" s="71">
        <v>2385.377</v>
      </c>
      <c r="DV112" s="71">
        <v>2345.062</v>
      </c>
      <c r="DW112" s="71">
        <v>2255.409</v>
      </c>
      <c r="DX112" s="71">
        <v>2196.623</v>
      </c>
      <c r="DY112" s="71">
        <v>2337.819</v>
      </c>
      <c r="DZ112" s="71">
        <v>2322.392</v>
      </c>
      <c r="EA112" s="71">
        <v>2277.262</v>
      </c>
      <c r="EB112" s="71">
        <v>2233.426</v>
      </c>
      <c r="EC112" s="71">
        <v>2224.079</v>
      </c>
      <c r="ED112" s="71">
        <v>2255.579</v>
      </c>
      <c r="EE112" s="71">
        <v>2286.512</v>
      </c>
      <c r="EF112" s="71">
        <v>2399.261</v>
      </c>
      <c r="EG112" s="71">
        <v>2499.432</v>
      </c>
      <c r="EH112" s="71">
        <v>2599.622</v>
      </c>
      <c r="EI112" s="71">
        <v>8125.475</v>
      </c>
      <c r="EJ112" s="71">
        <v>20643.31</v>
      </c>
      <c r="EK112" s="71">
        <v>20729.97</v>
      </c>
      <c r="EL112" s="71">
        <v>20930.5</v>
      </c>
      <c r="EM112" s="71">
        <v>20853.46</v>
      </c>
      <c r="EN112" s="71">
        <v>20906.19</v>
      </c>
      <c r="EO112" s="71">
        <v>20645.63</v>
      </c>
      <c r="EP112" s="71">
        <v>20298.64</v>
      </c>
      <c r="EQ112" s="71">
        <v>19650.43</v>
      </c>
      <c r="ER112" s="71">
        <v>7846.89</v>
      </c>
      <c r="ES112" s="71">
        <v>2611.729</v>
      </c>
      <c r="ET112" s="71">
        <v>2567.587</v>
      </c>
      <c r="EU112" s="71">
        <v>2469.428</v>
      </c>
      <c r="EV112" s="71">
        <v>2405.063</v>
      </c>
      <c r="EW112" s="71">
        <v>2628.957</v>
      </c>
      <c r="EX112" s="71">
        <v>2611.608</v>
      </c>
      <c r="EY112" s="71">
        <v>2560.859</v>
      </c>
      <c r="EZ112" s="71">
        <v>2511.563</v>
      </c>
      <c r="FA112" s="71">
        <v>2501.052</v>
      </c>
      <c r="FB112" s="71">
        <v>2536.476</v>
      </c>
      <c r="FC112" s="71">
        <v>2571.26</v>
      </c>
      <c r="FD112" s="71">
        <v>2698.05</v>
      </c>
      <c r="FE112" s="71">
        <v>2810.697</v>
      </c>
      <c r="FF112" s="71">
        <v>2923.364</v>
      </c>
      <c r="FG112" s="71">
        <v>9038.299</v>
      </c>
      <c r="FH112" s="71">
        <v>21320.89</v>
      </c>
      <c r="FI112" s="71">
        <v>21410.4</v>
      </c>
      <c r="FJ112" s="71">
        <v>21617.5</v>
      </c>
      <c r="FK112" s="71">
        <v>21537.94</v>
      </c>
      <c r="FL112" s="71">
        <v>21592.4</v>
      </c>
      <c r="FM112" s="71">
        <v>21323.29</v>
      </c>
      <c r="FN112" s="71">
        <v>20964.91</v>
      </c>
      <c r="FO112" s="71">
        <v>20295.42</v>
      </c>
      <c r="FP112" s="71">
        <v>8728.419</v>
      </c>
      <c r="FQ112" s="71">
        <v>2936.977</v>
      </c>
      <c r="FR112" s="71">
        <v>2887.339</v>
      </c>
      <c r="FS112" s="71">
        <v>2776.956</v>
      </c>
      <c r="FT112" s="71">
        <v>2704.574</v>
      </c>
      <c r="FU112" s="71">
        <v>64.40881</v>
      </c>
      <c r="FV112" s="71">
        <v>64.16193</v>
      </c>
      <c r="FW112" s="71">
        <v>62.36785</v>
      </c>
      <c r="FX112" s="71">
        <v>62.00763</v>
      </c>
      <c r="FY112" s="71">
        <v>62.31828</v>
      </c>
      <c r="FZ112" s="71">
        <v>61.33495</v>
      </c>
      <c r="GA112" s="71">
        <v>60.22011</v>
      </c>
      <c r="GB112" s="71">
        <v>60.56871</v>
      </c>
      <c r="GC112" s="71">
        <v>65.51086</v>
      </c>
      <c r="GD112" s="71">
        <v>71.68538</v>
      </c>
      <c r="GE112" s="71">
        <v>77.30108</v>
      </c>
      <c r="GF112" s="71">
        <v>80.03764</v>
      </c>
      <c r="GG112" s="71">
        <v>82.41183</v>
      </c>
      <c r="GH112" s="71">
        <v>84.7043</v>
      </c>
      <c r="GI112" s="71">
        <v>85.63656</v>
      </c>
      <c r="GJ112" s="71">
        <v>86.04946</v>
      </c>
      <c r="GK112" s="71">
        <v>85.6957</v>
      </c>
      <c r="GL112" s="71">
        <v>84.5557</v>
      </c>
      <c r="GM112" s="71">
        <v>79.88247</v>
      </c>
      <c r="GN112" s="71">
        <v>75.02871</v>
      </c>
      <c r="GO112" s="71">
        <v>72.69215</v>
      </c>
      <c r="GP112" s="71">
        <v>69.86333</v>
      </c>
      <c r="GQ112" s="71">
        <v>68.09119</v>
      </c>
      <c r="GR112" s="71">
        <v>66.20667</v>
      </c>
    </row>
    <row r="113" spans="1:200" ht="12.75">
      <c r="A113" s="69" t="s">
        <v>246</v>
      </c>
      <c r="B113" s="69" t="s">
        <v>8</v>
      </c>
      <c r="C113" s="69">
        <v>2010</v>
      </c>
      <c r="D113" s="69" t="s">
        <v>7</v>
      </c>
      <c r="E113" s="69" t="s">
        <v>229</v>
      </c>
      <c r="F113" s="71">
        <v>186</v>
      </c>
      <c r="G113" s="71">
        <v>186</v>
      </c>
      <c r="H113" s="71">
        <v>186</v>
      </c>
      <c r="I113" s="71">
        <v>88587.43</v>
      </c>
      <c r="J113" s="71">
        <v>87716.81</v>
      </c>
      <c r="K113" s="71">
        <v>85666.98</v>
      </c>
      <c r="L113" s="71">
        <v>82839.02</v>
      </c>
      <c r="M113" s="71">
        <v>82301.4</v>
      </c>
      <c r="N113" s="71">
        <v>83935.56</v>
      </c>
      <c r="O113" s="71">
        <v>86801.88</v>
      </c>
      <c r="P113" s="71">
        <v>91653.8</v>
      </c>
      <c r="Q113" s="71">
        <v>94433.87</v>
      </c>
      <c r="R113" s="71">
        <v>97202.27</v>
      </c>
      <c r="S113" s="71">
        <v>100119.9</v>
      </c>
      <c r="T113" s="71">
        <v>101422.2</v>
      </c>
      <c r="U113" s="71">
        <v>101243.9</v>
      </c>
      <c r="V113" s="71">
        <v>102657.9</v>
      </c>
      <c r="W113" s="71">
        <v>103810.3</v>
      </c>
      <c r="X113" s="71">
        <v>104048.3</v>
      </c>
      <c r="Y113" s="71">
        <v>103141.4</v>
      </c>
      <c r="Z113" s="71">
        <v>101853.5</v>
      </c>
      <c r="AA113" s="71">
        <v>100709.8</v>
      </c>
      <c r="AB113" s="71">
        <v>99808.59</v>
      </c>
      <c r="AC113" s="71">
        <v>99077.89</v>
      </c>
      <c r="AD113" s="71">
        <v>96963.49</v>
      </c>
      <c r="AE113" s="71">
        <v>93557.34</v>
      </c>
      <c r="AF113" s="71">
        <v>91249.68</v>
      </c>
      <c r="AG113" s="71">
        <v>86612.62</v>
      </c>
      <c r="AH113" s="71">
        <v>85761.41</v>
      </c>
      <c r="AI113" s="71">
        <v>83757.28</v>
      </c>
      <c r="AJ113" s="71">
        <v>80992.36</v>
      </c>
      <c r="AK113" s="71">
        <v>80466.72</v>
      </c>
      <c r="AL113" s="71">
        <v>82064.45</v>
      </c>
      <c r="AM113" s="71">
        <v>84866.88</v>
      </c>
      <c r="AN113" s="71">
        <v>89610.64</v>
      </c>
      <c r="AO113" s="71">
        <v>92328.73</v>
      </c>
      <c r="AP113" s="71">
        <v>95035.42</v>
      </c>
      <c r="AQ113" s="71">
        <v>93355.63</v>
      </c>
      <c r="AR113" s="71">
        <v>83245.07</v>
      </c>
      <c r="AS113" s="71">
        <v>83098.67</v>
      </c>
      <c r="AT113" s="71">
        <v>84259.27</v>
      </c>
      <c r="AU113" s="71">
        <v>85205.13</v>
      </c>
      <c r="AV113" s="71">
        <v>85400.51</v>
      </c>
      <c r="AW113" s="71">
        <v>84656.12</v>
      </c>
      <c r="AX113" s="71">
        <v>83599.03</v>
      </c>
      <c r="AY113" s="71">
        <v>82660.34</v>
      </c>
      <c r="AZ113" s="71">
        <v>93065.33</v>
      </c>
      <c r="BA113" s="71">
        <v>96869.23</v>
      </c>
      <c r="BB113" s="71">
        <v>94801.96</v>
      </c>
      <c r="BC113" s="71">
        <v>91471.75</v>
      </c>
      <c r="BD113" s="71">
        <v>89215.52</v>
      </c>
      <c r="BE113" s="71">
        <v>1513.729</v>
      </c>
      <c r="BF113" s="71">
        <v>1498.853</v>
      </c>
      <c r="BG113" s="71">
        <v>1463.826</v>
      </c>
      <c r="BH113" s="71">
        <v>1415.504</v>
      </c>
      <c r="BI113" s="71">
        <v>1406.317</v>
      </c>
      <c r="BJ113" s="71">
        <v>1434.241</v>
      </c>
      <c r="BK113" s="71">
        <v>1483.219</v>
      </c>
      <c r="BL113" s="71">
        <v>1566.125</v>
      </c>
      <c r="BM113" s="71">
        <v>1613.63</v>
      </c>
      <c r="BN113" s="71">
        <v>1660.934</v>
      </c>
      <c r="BO113" s="71">
        <v>5320.755</v>
      </c>
      <c r="BP113" s="71">
        <v>17115.09</v>
      </c>
      <c r="BQ113" s="71">
        <v>17085</v>
      </c>
      <c r="BR113" s="71">
        <v>17323.61</v>
      </c>
      <c r="BS113" s="71">
        <v>17518.08</v>
      </c>
      <c r="BT113" s="71">
        <v>17558.25</v>
      </c>
      <c r="BU113" s="71">
        <v>17405.2</v>
      </c>
      <c r="BV113" s="71">
        <v>17187.87</v>
      </c>
      <c r="BW113" s="71">
        <v>16994.88</v>
      </c>
      <c r="BX113" s="71">
        <v>5304.21</v>
      </c>
      <c r="BY113" s="71">
        <v>1692.984</v>
      </c>
      <c r="BZ113" s="71">
        <v>1656.854</v>
      </c>
      <c r="CA113" s="71">
        <v>1598.652</v>
      </c>
      <c r="CB113" s="71">
        <v>1559.22</v>
      </c>
      <c r="CC113" s="71">
        <v>1786.675</v>
      </c>
      <c r="CD113" s="71">
        <v>1769.116</v>
      </c>
      <c r="CE113" s="71">
        <v>1727.774</v>
      </c>
      <c r="CF113" s="71">
        <v>1670.738</v>
      </c>
      <c r="CG113" s="71">
        <v>1659.895</v>
      </c>
      <c r="CH113" s="71">
        <v>1692.854</v>
      </c>
      <c r="CI113" s="71">
        <v>1750.664</v>
      </c>
      <c r="CJ113" s="71">
        <v>1848.519</v>
      </c>
      <c r="CK113" s="71">
        <v>1904.589</v>
      </c>
      <c r="CL113" s="71">
        <v>1960.423</v>
      </c>
      <c r="CM113" s="71">
        <v>6178.458</v>
      </c>
      <c r="CN113" s="71">
        <v>17745.47</v>
      </c>
      <c r="CO113" s="71">
        <v>17714.27</v>
      </c>
      <c r="CP113" s="71">
        <v>17961.67</v>
      </c>
      <c r="CQ113" s="71">
        <v>18163.3</v>
      </c>
      <c r="CR113" s="71">
        <v>18204.95</v>
      </c>
      <c r="CS113" s="71">
        <v>18046.27</v>
      </c>
      <c r="CT113" s="71">
        <v>17820.93</v>
      </c>
      <c r="CU113" s="71">
        <v>17620.83</v>
      </c>
      <c r="CV113" s="71">
        <v>6159.245</v>
      </c>
      <c r="CW113" s="71">
        <v>1998.252</v>
      </c>
      <c r="CX113" s="71">
        <v>1955.608</v>
      </c>
      <c r="CY113" s="71">
        <v>1886.911</v>
      </c>
      <c r="CZ113" s="71">
        <v>1840.369</v>
      </c>
      <c r="DA113" s="71">
        <v>1974.807</v>
      </c>
      <c r="DB113" s="71">
        <v>1955.399</v>
      </c>
      <c r="DC113" s="71">
        <v>1909.703</v>
      </c>
      <c r="DD113" s="71">
        <v>1846.662</v>
      </c>
      <c r="DE113" s="71">
        <v>1834.677</v>
      </c>
      <c r="DF113" s="71">
        <v>1871.107</v>
      </c>
      <c r="DG113" s="71">
        <v>1935.003</v>
      </c>
      <c r="DH113" s="71">
        <v>2043.163</v>
      </c>
      <c r="DI113" s="71">
        <v>2105.137</v>
      </c>
      <c r="DJ113" s="71">
        <v>2166.85</v>
      </c>
      <c r="DK113" s="71">
        <v>6764.303</v>
      </c>
      <c r="DL113" s="71">
        <v>18177.15</v>
      </c>
      <c r="DM113" s="71">
        <v>18145.19</v>
      </c>
      <c r="DN113" s="71">
        <v>18398.61</v>
      </c>
      <c r="DO113" s="71">
        <v>18605.15</v>
      </c>
      <c r="DP113" s="71">
        <v>18647.81</v>
      </c>
      <c r="DQ113" s="71">
        <v>18485.27</v>
      </c>
      <c r="DR113" s="71">
        <v>18254.44</v>
      </c>
      <c r="DS113" s="71">
        <v>18049.47</v>
      </c>
      <c r="DT113" s="71">
        <v>6743.269</v>
      </c>
      <c r="DU113" s="71">
        <v>2208.662</v>
      </c>
      <c r="DV113" s="71">
        <v>2161.527</v>
      </c>
      <c r="DW113" s="71">
        <v>2085.597</v>
      </c>
      <c r="DX113" s="71">
        <v>2034.154</v>
      </c>
      <c r="DY113" s="71">
        <v>2162.198</v>
      </c>
      <c r="DZ113" s="71">
        <v>2140.949</v>
      </c>
      <c r="EA113" s="71">
        <v>2090.917</v>
      </c>
      <c r="EB113" s="71">
        <v>2021.894</v>
      </c>
      <c r="EC113" s="71">
        <v>2008.772</v>
      </c>
      <c r="ED113" s="71">
        <v>2048.658</v>
      </c>
      <c r="EE113" s="71">
        <v>2118.618</v>
      </c>
      <c r="EF113" s="71">
        <v>2237.041</v>
      </c>
      <c r="EG113" s="71">
        <v>2304.895</v>
      </c>
      <c r="EH113" s="71">
        <v>2372.465</v>
      </c>
      <c r="EI113" s="71">
        <v>7343.569</v>
      </c>
      <c r="EJ113" s="71">
        <v>18604.87</v>
      </c>
      <c r="EK113" s="71">
        <v>18572.15</v>
      </c>
      <c r="EL113" s="71">
        <v>18831.54</v>
      </c>
      <c r="EM113" s="71">
        <v>19042.93</v>
      </c>
      <c r="EN113" s="71">
        <v>19086.6</v>
      </c>
      <c r="EO113" s="71">
        <v>18920.23</v>
      </c>
      <c r="EP113" s="71">
        <v>18683.98</v>
      </c>
      <c r="EQ113" s="71">
        <v>18474.19</v>
      </c>
      <c r="ER113" s="71">
        <v>7320.733</v>
      </c>
      <c r="ES113" s="71">
        <v>2418.244</v>
      </c>
      <c r="ET113" s="71">
        <v>2366.637</v>
      </c>
      <c r="EU113" s="71">
        <v>2283.502</v>
      </c>
      <c r="EV113" s="71">
        <v>2227.177</v>
      </c>
      <c r="EW113" s="71">
        <v>2431.465</v>
      </c>
      <c r="EX113" s="71">
        <v>2407.57</v>
      </c>
      <c r="EY113" s="71">
        <v>2351.308</v>
      </c>
      <c r="EZ113" s="71">
        <v>2273.688</v>
      </c>
      <c r="FA113" s="71">
        <v>2258.932</v>
      </c>
      <c r="FB113" s="71">
        <v>2303.785</v>
      </c>
      <c r="FC113" s="71">
        <v>2382.458</v>
      </c>
      <c r="FD113" s="71">
        <v>2515.628</v>
      </c>
      <c r="FE113" s="71">
        <v>2591.933</v>
      </c>
      <c r="FF113" s="71">
        <v>2667.917</v>
      </c>
      <c r="FG113" s="71">
        <v>8168.553</v>
      </c>
      <c r="FH113" s="71">
        <v>19215.54</v>
      </c>
      <c r="FI113" s="71">
        <v>19181.75</v>
      </c>
      <c r="FJ113" s="71">
        <v>19449.65</v>
      </c>
      <c r="FK113" s="71">
        <v>19667.98</v>
      </c>
      <c r="FL113" s="71">
        <v>19713.08</v>
      </c>
      <c r="FM113" s="71">
        <v>19541.26</v>
      </c>
      <c r="FN113" s="71">
        <v>19297.25</v>
      </c>
      <c r="FO113" s="71">
        <v>19080.57</v>
      </c>
      <c r="FP113" s="71">
        <v>8143.152</v>
      </c>
      <c r="FQ113" s="71">
        <v>2719.398</v>
      </c>
      <c r="FR113" s="71">
        <v>2661.364</v>
      </c>
      <c r="FS113" s="71">
        <v>2567.875</v>
      </c>
      <c r="FT113" s="71">
        <v>2504.536</v>
      </c>
      <c r="FU113" s="71">
        <v>78.18535</v>
      </c>
      <c r="FV113" s="71">
        <v>77.1046</v>
      </c>
      <c r="FW113" s="71">
        <v>75.52202</v>
      </c>
      <c r="FX113" s="71">
        <v>73.53839</v>
      </c>
      <c r="FY113" s="71">
        <v>72.58939</v>
      </c>
      <c r="FZ113" s="71">
        <v>71.97352</v>
      </c>
      <c r="GA113" s="71">
        <v>71.99656</v>
      </c>
      <c r="GB113" s="71">
        <v>74.63763</v>
      </c>
      <c r="GC113" s="71">
        <v>79.28731</v>
      </c>
      <c r="GD113" s="71">
        <v>83.23048</v>
      </c>
      <c r="GE113" s="71">
        <v>87.00591</v>
      </c>
      <c r="GF113" s="71">
        <v>89.52688</v>
      </c>
      <c r="GG113" s="71">
        <v>91.48225</v>
      </c>
      <c r="GH113" s="71">
        <v>92.61129</v>
      </c>
      <c r="GI113" s="71">
        <v>93.6543</v>
      </c>
      <c r="GJ113" s="71">
        <v>93.94059</v>
      </c>
      <c r="GK113" s="71">
        <v>93.5543</v>
      </c>
      <c r="GL113" s="71">
        <v>91.83736</v>
      </c>
      <c r="GM113" s="71">
        <v>89.61269</v>
      </c>
      <c r="GN113" s="71">
        <v>86.16441</v>
      </c>
      <c r="GO113" s="71">
        <v>82.79696</v>
      </c>
      <c r="GP113" s="71">
        <v>81.13255</v>
      </c>
      <c r="GQ113" s="71">
        <v>79.28938</v>
      </c>
      <c r="GR113" s="71">
        <v>77.99253</v>
      </c>
    </row>
    <row r="114" spans="1:200" ht="12.75">
      <c r="A114" s="69" t="s">
        <v>243</v>
      </c>
      <c r="B114" s="69" t="s">
        <v>30</v>
      </c>
      <c r="C114" s="69">
        <v>2011</v>
      </c>
      <c r="D114" s="69" t="s">
        <v>6</v>
      </c>
      <c r="E114" s="69" t="s">
        <v>239</v>
      </c>
      <c r="F114" s="71">
        <v>181</v>
      </c>
      <c r="G114" s="71">
        <v>181</v>
      </c>
      <c r="H114" s="71">
        <v>181</v>
      </c>
      <c r="I114" s="71">
        <v>18294.42</v>
      </c>
      <c r="J114" s="71">
        <v>17598.71</v>
      </c>
      <c r="K114" s="71">
        <v>17049.14</v>
      </c>
      <c r="L114" s="71">
        <v>16760.93</v>
      </c>
      <c r="M114" s="71">
        <v>17072.36</v>
      </c>
      <c r="N114" s="71">
        <v>17960.56</v>
      </c>
      <c r="O114" s="71">
        <v>21431.3</v>
      </c>
      <c r="P114" s="71">
        <v>25296.38</v>
      </c>
      <c r="Q114" s="71">
        <v>29714.63</v>
      </c>
      <c r="R114" s="71">
        <v>34179.73</v>
      </c>
      <c r="S114" s="71">
        <v>44108.5</v>
      </c>
      <c r="T114" s="71">
        <v>45858.14</v>
      </c>
      <c r="U114" s="71">
        <v>45740.68</v>
      </c>
      <c r="V114" s="71">
        <v>46411.21</v>
      </c>
      <c r="W114" s="71">
        <v>46882.63</v>
      </c>
      <c r="X114" s="71">
        <v>47000.44</v>
      </c>
      <c r="Y114" s="71">
        <v>46969.31</v>
      </c>
      <c r="Z114" s="71">
        <v>47637.58</v>
      </c>
      <c r="AA114" s="71">
        <v>47828.43</v>
      </c>
      <c r="AB114" s="71">
        <v>47483.81</v>
      </c>
      <c r="AC114" s="71">
        <v>43620.23</v>
      </c>
      <c r="AD114" s="71">
        <v>29207.25</v>
      </c>
      <c r="AE114" s="71">
        <v>22307.63</v>
      </c>
      <c r="AF114" s="71">
        <v>19956.44</v>
      </c>
      <c r="AG114" s="71">
        <v>18682.37</v>
      </c>
      <c r="AH114" s="71">
        <v>17971.91</v>
      </c>
      <c r="AI114" s="71">
        <v>17410.69</v>
      </c>
      <c r="AJ114" s="71">
        <v>17116.36</v>
      </c>
      <c r="AK114" s="71">
        <v>17434.4</v>
      </c>
      <c r="AL114" s="71">
        <v>18341.44</v>
      </c>
      <c r="AM114" s="71">
        <v>21885.78</v>
      </c>
      <c r="AN114" s="71">
        <v>25832.82</v>
      </c>
      <c r="AO114" s="71">
        <v>30344.76</v>
      </c>
      <c r="AP114" s="71">
        <v>34904.55</v>
      </c>
      <c r="AQ114" s="71">
        <v>44482.15</v>
      </c>
      <c r="AR114" s="71">
        <v>42971.47</v>
      </c>
      <c r="AS114" s="71">
        <v>42861.4</v>
      </c>
      <c r="AT114" s="71">
        <v>43489.72</v>
      </c>
      <c r="AU114" s="71">
        <v>43931.46</v>
      </c>
      <c r="AV114" s="71">
        <v>44041.86</v>
      </c>
      <c r="AW114" s="71">
        <v>44012.69</v>
      </c>
      <c r="AX114" s="71">
        <v>44638.9</v>
      </c>
      <c r="AY114" s="71">
        <v>44817.73</v>
      </c>
      <c r="AZ114" s="71">
        <v>47886.05</v>
      </c>
      <c r="BA114" s="71">
        <v>44545.25</v>
      </c>
      <c r="BB114" s="71">
        <v>29826.63</v>
      </c>
      <c r="BC114" s="71">
        <v>22780.69</v>
      </c>
      <c r="BD114" s="71">
        <v>20379.64</v>
      </c>
      <c r="BE114" s="71">
        <v>-568.0889</v>
      </c>
      <c r="BF114" s="71">
        <v>-546.4854</v>
      </c>
      <c r="BG114" s="71">
        <v>-529.4199</v>
      </c>
      <c r="BH114" s="71">
        <v>-520.4701</v>
      </c>
      <c r="BI114" s="71">
        <v>-530.1409</v>
      </c>
      <c r="BJ114" s="71">
        <v>-557.7218</v>
      </c>
      <c r="BK114" s="71">
        <v>-665.4974</v>
      </c>
      <c r="BL114" s="71">
        <v>-785.518</v>
      </c>
      <c r="BM114" s="71">
        <v>-922.7158</v>
      </c>
      <c r="BN114" s="71">
        <v>-1061.369</v>
      </c>
      <c r="BO114" s="71">
        <v>-1187.133</v>
      </c>
      <c r="BP114" s="71">
        <v>2335.895</v>
      </c>
      <c r="BQ114" s="71">
        <v>2329.911</v>
      </c>
      <c r="BR114" s="71">
        <v>2364.066</v>
      </c>
      <c r="BS114" s="71">
        <v>2388.079</v>
      </c>
      <c r="BT114" s="71">
        <v>2394.08</v>
      </c>
      <c r="BU114" s="71">
        <v>2392.494</v>
      </c>
      <c r="BV114" s="71">
        <v>2426.535</v>
      </c>
      <c r="BW114" s="71">
        <v>2436.256</v>
      </c>
      <c r="BX114" s="71">
        <v>-1277.976</v>
      </c>
      <c r="BY114" s="71">
        <v>-1354.521</v>
      </c>
      <c r="BZ114" s="71">
        <v>-906.9606</v>
      </c>
      <c r="CA114" s="71">
        <v>-692.7094</v>
      </c>
      <c r="CB114" s="71">
        <v>-619.699</v>
      </c>
      <c r="CC114" s="71">
        <v>-461.2463</v>
      </c>
      <c r="CD114" s="71">
        <v>-443.7059</v>
      </c>
      <c r="CE114" s="71">
        <v>-429.85</v>
      </c>
      <c r="CF114" s="71">
        <v>-422.5833</v>
      </c>
      <c r="CG114" s="71">
        <v>-430.4354</v>
      </c>
      <c r="CH114" s="71">
        <v>-452.8289</v>
      </c>
      <c r="CI114" s="71">
        <v>-540.3348</v>
      </c>
      <c r="CJ114" s="71">
        <v>-637.7827</v>
      </c>
      <c r="CK114" s="71">
        <v>-749.1773</v>
      </c>
      <c r="CL114" s="71">
        <v>-861.7533</v>
      </c>
      <c r="CM114" s="71">
        <v>-702.9648</v>
      </c>
      <c r="CN114" s="71">
        <v>2662.992</v>
      </c>
      <c r="CO114" s="71">
        <v>2656.171</v>
      </c>
      <c r="CP114" s="71">
        <v>2695.109</v>
      </c>
      <c r="CQ114" s="71">
        <v>2722.484</v>
      </c>
      <c r="CR114" s="71">
        <v>2729.326</v>
      </c>
      <c r="CS114" s="71">
        <v>2727.518</v>
      </c>
      <c r="CT114" s="71">
        <v>2766.325</v>
      </c>
      <c r="CU114" s="71">
        <v>2777.407</v>
      </c>
      <c r="CV114" s="71">
        <v>-756.7579</v>
      </c>
      <c r="CW114" s="71">
        <v>-1099.771</v>
      </c>
      <c r="CX114" s="71">
        <v>-736.3852</v>
      </c>
      <c r="CY114" s="71">
        <v>-562.429</v>
      </c>
      <c r="CZ114" s="71">
        <v>-503.1499</v>
      </c>
      <c r="DA114" s="71">
        <v>-387.9541</v>
      </c>
      <c r="DB114" s="71">
        <v>-373.2009</v>
      </c>
      <c r="DC114" s="71">
        <v>-361.5467</v>
      </c>
      <c r="DD114" s="71">
        <v>-355.4348</v>
      </c>
      <c r="DE114" s="71">
        <v>-362.0391</v>
      </c>
      <c r="DF114" s="71">
        <v>-380.8743</v>
      </c>
      <c r="DG114" s="71">
        <v>-454.4755</v>
      </c>
      <c r="DH114" s="71">
        <v>-536.4388</v>
      </c>
      <c r="DI114" s="71">
        <v>-630.1328</v>
      </c>
      <c r="DJ114" s="71">
        <v>-724.8204</v>
      </c>
      <c r="DK114" s="71">
        <v>-373.6536</v>
      </c>
      <c r="DL114" s="71">
        <v>2886.672</v>
      </c>
      <c r="DM114" s="71">
        <v>2879.278</v>
      </c>
      <c r="DN114" s="71">
        <v>2921.487</v>
      </c>
      <c r="DO114" s="71">
        <v>2951.161</v>
      </c>
      <c r="DP114" s="71">
        <v>2958.577</v>
      </c>
      <c r="DQ114" s="71">
        <v>2956.618</v>
      </c>
      <c r="DR114" s="71">
        <v>2998.685</v>
      </c>
      <c r="DS114" s="71">
        <v>3010.698</v>
      </c>
      <c r="DT114" s="71">
        <v>-402.2467</v>
      </c>
      <c r="DU114" s="71">
        <v>-925.017</v>
      </c>
      <c r="DV114" s="71">
        <v>-619.3734</v>
      </c>
      <c r="DW114" s="71">
        <v>-473.0589</v>
      </c>
      <c r="DX114" s="71">
        <v>-423.1993</v>
      </c>
      <c r="DY114" s="71">
        <v>-315.2326</v>
      </c>
      <c r="DZ114" s="71">
        <v>-303.2448</v>
      </c>
      <c r="EA114" s="71">
        <v>-293.7752</v>
      </c>
      <c r="EB114" s="71">
        <v>-288.8089</v>
      </c>
      <c r="EC114" s="71">
        <v>-294.1753</v>
      </c>
      <c r="ED114" s="71">
        <v>-309.4799</v>
      </c>
      <c r="EE114" s="71">
        <v>-369.2845</v>
      </c>
      <c r="EF114" s="71">
        <v>-435.884</v>
      </c>
      <c r="EG114" s="71">
        <v>-512.0151</v>
      </c>
      <c r="EH114" s="71">
        <v>-588.9537</v>
      </c>
      <c r="EI114" s="71">
        <v>-49.1471</v>
      </c>
      <c r="EJ114" s="71">
        <v>3108.048</v>
      </c>
      <c r="EK114" s="71">
        <v>3100.087</v>
      </c>
      <c r="EL114" s="71">
        <v>3145.532</v>
      </c>
      <c r="EM114" s="71">
        <v>3177.482</v>
      </c>
      <c r="EN114" s="71">
        <v>3185.467</v>
      </c>
      <c r="EO114" s="71">
        <v>3183.357</v>
      </c>
      <c r="EP114" s="71">
        <v>3228.65</v>
      </c>
      <c r="EQ114" s="71">
        <v>3241.584</v>
      </c>
      <c r="ER114" s="71">
        <v>-52.90798</v>
      </c>
      <c r="ES114" s="71">
        <v>-751.6237</v>
      </c>
      <c r="ET114" s="71">
        <v>-503.2726</v>
      </c>
      <c r="EU114" s="71">
        <v>-384.3845</v>
      </c>
      <c r="EV114" s="71">
        <v>-343.8711</v>
      </c>
      <c r="EW114" s="71">
        <v>-211.2274</v>
      </c>
      <c r="EX114" s="71">
        <v>-203.1948</v>
      </c>
      <c r="EY114" s="71">
        <v>-196.8495</v>
      </c>
      <c r="EZ114" s="71">
        <v>-193.5217</v>
      </c>
      <c r="FA114" s="71">
        <v>-197.1175</v>
      </c>
      <c r="FB114" s="71">
        <v>-207.3727</v>
      </c>
      <c r="FC114" s="71">
        <v>-247.4459</v>
      </c>
      <c r="FD114" s="71">
        <v>-292.0721</v>
      </c>
      <c r="FE114" s="71">
        <v>-343.0851</v>
      </c>
      <c r="FF114" s="71">
        <v>-394.6393</v>
      </c>
      <c r="FG114" s="71">
        <v>411.1225</v>
      </c>
      <c r="FH114" s="71">
        <v>3423.685</v>
      </c>
      <c r="FI114" s="71">
        <v>3414.915</v>
      </c>
      <c r="FJ114" s="71">
        <v>3464.975</v>
      </c>
      <c r="FK114" s="71">
        <v>3500.17</v>
      </c>
      <c r="FL114" s="71">
        <v>3508.966</v>
      </c>
      <c r="FM114" s="71">
        <v>3506.642</v>
      </c>
      <c r="FN114" s="71">
        <v>3556.534</v>
      </c>
      <c r="FO114" s="71">
        <v>3570.782</v>
      </c>
      <c r="FP114" s="71">
        <v>442.5829</v>
      </c>
      <c r="FQ114" s="71">
        <v>-503.6393</v>
      </c>
      <c r="FR114" s="71">
        <v>-337.227</v>
      </c>
      <c r="FS114" s="71">
        <v>-257.5639</v>
      </c>
      <c r="FT114" s="71">
        <v>-230.4171</v>
      </c>
      <c r="FU114" s="71">
        <v>65.83056</v>
      </c>
      <c r="FV114" s="71">
        <v>64.56432</v>
      </c>
      <c r="FW114" s="71">
        <v>63.5942</v>
      </c>
      <c r="FX114" s="71">
        <v>62.54111</v>
      </c>
      <c r="FY114" s="71">
        <v>61.63858</v>
      </c>
      <c r="FZ114" s="71">
        <v>60.87142</v>
      </c>
      <c r="GA114" s="71">
        <v>61.96148</v>
      </c>
      <c r="GB114" s="71">
        <v>65.77216</v>
      </c>
      <c r="GC114" s="71">
        <v>70.74148</v>
      </c>
      <c r="GD114" s="71">
        <v>75.58939</v>
      </c>
      <c r="GE114" s="71">
        <v>79.78741</v>
      </c>
      <c r="GF114" s="71">
        <v>82.99876</v>
      </c>
      <c r="GG114" s="71">
        <v>84.60371</v>
      </c>
      <c r="GH114" s="71">
        <v>85.2358</v>
      </c>
      <c r="GI114" s="71">
        <v>85.49445</v>
      </c>
      <c r="GJ114" s="71">
        <v>85.07037</v>
      </c>
      <c r="GK114" s="71">
        <v>84.63129</v>
      </c>
      <c r="GL114" s="71">
        <v>84.22723</v>
      </c>
      <c r="GM114" s="71">
        <v>81.6242</v>
      </c>
      <c r="GN114" s="71">
        <v>76.51506</v>
      </c>
      <c r="GO114" s="71">
        <v>72.50105</v>
      </c>
      <c r="GP114" s="71">
        <v>70.19803</v>
      </c>
      <c r="GQ114" s="71">
        <v>68.80518</v>
      </c>
      <c r="GR114" s="71">
        <v>67.61198</v>
      </c>
    </row>
    <row r="115" spans="1:200" ht="12.75">
      <c r="A115" s="69" t="s">
        <v>243</v>
      </c>
      <c r="B115" s="69" t="s">
        <v>31</v>
      </c>
      <c r="C115" s="69">
        <v>2011</v>
      </c>
      <c r="D115" s="69" t="s">
        <v>6</v>
      </c>
      <c r="E115" s="69" t="s">
        <v>239</v>
      </c>
      <c r="F115" s="71">
        <v>252</v>
      </c>
      <c r="G115" s="71">
        <v>252</v>
      </c>
      <c r="H115" s="71">
        <v>252</v>
      </c>
      <c r="I115" s="71">
        <v>26392.92</v>
      </c>
      <c r="J115" s="71">
        <v>25289.59</v>
      </c>
      <c r="K115" s="71">
        <v>24473.63</v>
      </c>
      <c r="L115" s="71">
        <v>24186.35</v>
      </c>
      <c r="M115" s="71">
        <v>24612.42</v>
      </c>
      <c r="N115" s="71">
        <v>25766.42</v>
      </c>
      <c r="O115" s="71">
        <v>30642.12</v>
      </c>
      <c r="P115" s="71">
        <v>35647.38</v>
      </c>
      <c r="Q115" s="71">
        <v>42015.28</v>
      </c>
      <c r="R115" s="71">
        <v>48068.36</v>
      </c>
      <c r="S115" s="71">
        <v>61304.95</v>
      </c>
      <c r="T115" s="71">
        <v>63605.16</v>
      </c>
      <c r="U115" s="71">
        <v>63222.3</v>
      </c>
      <c r="V115" s="71">
        <v>64290.8</v>
      </c>
      <c r="W115" s="71">
        <v>65512.44</v>
      </c>
      <c r="X115" s="71">
        <v>66474.31</v>
      </c>
      <c r="Y115" s="71">
        <v>66623.54</v>
      </c>
      <c r="Z115" s="71">
        <v>67431.25</v>
      </c>
      <c r="AA115" s="71">
        <v>67653.88</v>
      </c>
      <c r="AB115" s="71">
        <v>67751.52</v>
      </c>
      <c r="AC115" s="71">
        <v>62179.41</v>
      </c>
      <c r="AD115" s="71">
        <v>41580.23</v>
      </c>
      <c r="AE115" s="71">
        <v>32016.96</v>
      </c>
      <c r="AF115" s="71">
        <v>28682.46</v>
      </c>
      <c r="AG115" s="71">
        <v>26952.61</v>
      </c>
      <c r="AH115" s="71">
        <v>25825.88</v>
      </c>
      <c r="AI115" s="71">
        <v>24992.62</v>
      </c>
      <c r="AJ115" s="71">
        <v>24699.25</v>
      </c>
      <c r="AK115" s="71">
        <v>25134.36</v>
      </c>
      <c r="AL115" s="71">
        <v>26312.83</v>
      </c>
      <c r="AM115" s="71">
        <v>31291.92</v>
      </c>
      <c r="AN115" s="71">
        <v>36403.32</v>
      </c>
      <c r="AO115" s="71">
        <v>42906.27</v>
      </c>
      <c r="AP115" s="71">
        <v>49087.7</v>
      </c>
      <c r="AQ115" s="71">
        <v>61824.28</v>
      </c>
      <c r="AR115" s="71">
        <v>59601.35</v>
      </c>
      <c r="AS115" s="71">
        <v>59242.59</v>
      </c>
      <c r="AT115" s="71">
        <v>60243.84</v>
      </c>
      <c r="AU115" s="71">
        <v>61388.57</v>
      </c>
      <c r="AV115" s="71">
        <v>62289.9</v>
      </c>
      <c r="AW115" s="71">
        <v>62429.73</v>
      </c>
      <c r="AX115" s="71">
        <v>63186.6</v>
      </c>
      <c r="AY115" s="71">
        <v>63395.2</v>
      </c>
      <c r="AZ115" s="71">
        <v>68325.46</v>
      </c>
      <c r="BA115" s="71">
        <v>63498</v>
      </c>
      <c r="BB115" s="71">
        <v>42461.99</v>
      </c>
      <c r="BC115" s="71">
        <v>32695.91</v>
      </c>
      <c r="BD115" s="71">
        <v>29290.7</v>
      </c>
      <c r="BE115" s="71">
        <v>-819.5682</v>
      </c>
      <c r="BF115" s="71">
        <v>-785.307</v>
      </c>
      <c r="BG115" s="71">
        <v>-759.9694</v>
      </c>
      <c r="BH115" s="71">
        <v>-751.0486</v>
      </c>
      <c r="BI115" s="71">
        <v>-764.2792</v>
      </c>
      <c r="BJ115" s="71">
        <v>-800.114</v>
      </c>
      <c r="BK115" s="71">
        <v>-951.5168</v>
      </c>
      <c r="BL115" s="71">
        <v>-1106.943</v>
      </c>
      <c r="BM115" s="71">
        <v>-1304.683</v>
      </c>
      <c r="BN115" s="71">
        <v>-1492.647</v>
      </c>
      <c r="BO115" s="71">
        <v>-1649.958</v>
      </c>
      <c r="BP115" s="71">
        <v>3239.882</v>
      </c>
      <c r="BQ115" s="71">
        <v>3220.379</v>
      </c>
      <c r="BR115" s="71">
        <v>3274.806</v>
      </c>
      <c r="BS115" s="71">
        <v>3337.033</v>
      </c>
      <c r="BT115" s="71">
        <v>3386.029</v>
      </c>
      <c r="BU115" s="71">
        <v>3393.63</v>
      </c>
      <c r="BV115" s="71">
        <v>3434.772</v>
      </c>
      <c r="BW115" s="71">
        <v>3446.112</v>
      </c>
      <c r="BX115" s="71">
        <v>-1823.46</v>
      </c>
      <c r="BY115" s="71">
        <v>-1930.831</v>
      </c>
      <c r="BZ115" s="71">
        <v>-1291.173</v>
      </c>
      <c r="CA115" s="71">
        <v>-994.2091</v>
      </c>
      <c r="CB115" s="71">
        <v>-890.6644</v>
      </c>
      <c r="CC115" s="71">
        <v>-665.429</v>
      </c>
      <c r="CD115" s="71">
        <v>-637.6115</v>
      </c>
      <c r="CE115" s="71">
        <v>-617.0391</v>
      </c>
      <c r="CF115" s="71">
        <v>-609.796</v>
      </c>
      <c r="CG115" s="71">
        <v>-620.5384</v>
      </c>
      <c r="CH115" s="71">
        <v>-649.6335</v>
      </c>
      <c r="CI115" s="71">
        <v>-772.5615</v>
      </c>
      <c r="CJ115" s="71">
        <v>-898.7562</v>
      </c>
      <c r="CK115" s="71">
        <v>-1059.306</v>
      </c>
      <c r="CL115" s="71">
        <v>-1211.919</v>
      </c>
      <c r="CM115" s="71">
        <v>-977.0278</v>
      </c>
      <c r="CN115" s="71">
        <v>3693.566</v>
      </c>
      <c r="CO115" s="71">
        <v>3671.333</v>
      </c>
      <c r="CP115" s="71">
        <v>3733.381</v>
      </c>
      <c r="CQ115" s="71">
        <v>3804.322</v>
      </c>
      <c r="CR115" s="71">
        <v>3860.178</v>
      </c>
      <c r="CS115" s="71">
        <v>3868.844</v>
      </c>
      <c r="CT115" s="71">
        <v>3915.747</v>
      </c>
      <c r="CU115" s="71">
        <v>3928.675</v>
      </c>
      <c r="CV115" s="71">
        <v>-1079.768</v>
      </c>
      <c r="CW115" s="71">
        <v>-1567.693</v>
      </c>
      <c r="CX115" s="71">
        <v>-1048.338</v>
      </c>
      <c r="CY115" s="71">
        <v>-807.2245</v>
      </c>
      <c r="CZ115" s="71">
        <v>-723.1538</v>
      </c>
      <c r="DA115" s="71">
        <v>-559.6921</v>
      </c>
      <c r="DB115" s="71">
        <v>-536.2948</v>
      </c>
      <c r="DC115" s="71">
        <v>-518.9914</v>
      </c>
      <c r="DD115" s="71">
        <v>-512.8994</v>
      </c>
      <c r="DE115" s="71">
        <v>-521.9347</v>
      </c>
      <c r="DF115" s="71">
        <v>-546.4067</v>
      </c>
      <c r="DG115" s="71">
        <v>-649.8013</v>
      </c>
      <c r="DH115" s="71">
        <v>-755.9437</v>
      </c>
      <c r="DI115" s="71">
        <v>-890.9824</v>
      </c>
      <c r="DJ115" s="71">
        <v>-1019.345</v>
      </c>
      <c r="DK115" s="71">
        <v>-519.3289</v>
      </c>
      <c r="DL115" s="71">
        <v>4003.81</v>
      </c>
      <c r="DM115" s="71">
        <v>3979.709</v>
      </c>
      <c r="DN115" s="71">
        <v>4046.969</v>
      </c>
      <c r="DO115" s="71">
        <v>4123.869</v>
      </c>
      <c r="DP115" s="71">
        <v>4184.416</v>
      </c>
      <c r="DQ115" s="71">
        <v>4193.81</v>
      </c>
      <c r="DR115" s="71">
        <v>4244.653</v>
      </c>
      <c r="DS115" s="71">
        <v>4258.667</v>
      </c>
      <c r="DT115" s="71">
        <v>-573.9393</v>
      </c>
      <c r="DU115" s="71">
        <v>-1318.586</v>
      </c>
      <c r="DV115" s="71">
        <v>-881.7566</v>
      </c>
      <c r="DW115" s="71">
        <v>-678.9563</v>
      </c>
      <c r="DX115" s="71">
        <v>-608.2445</v>
      </c>
      <c r="DY115" s="71">
        <v>-454.7785</v>
      </c>
      <c r="DZ115" s="71">
        <v>-435.767</v>
      </c>
      <c r="EA115" s="71">
        <v>-421.7071</v>
      </c>
      <c r="EB115" s="71">
        <v>-416.7569</v>
      </c>
      <c r="EC115" s="71">
        <v>-424.0986</v>
      </c>
      <c r="ED115" s="71">
        <v>-443.9833</v>
      </c>
      <c r="EE115" s="71">
        <v>-527.9968</v>
      </c>
      <c r="EF115" s="71">
        <v>-614.2429</v>
      </c>
      <c r="EG115" s="71">
        <v>-723.9687</v>
      </c>
      <c r="EH115" s="71">
        <v>-828.2697</v>
      </c>
      <c r="EI115" s="71">
        <v>-68.30794</v>
      </c>
      <c r="EJ115" s="71">
        <v>4310.857</v>
      </c>
      <c r="EK115" s="71">
        <v>4284.908</v>
      </c>
      <c r="EL115" s="71">
        <v>4357.326</v>
      </c>
      <c r="EM115" s="71">
        <v>4440.123</v>
      </c>
      <c r="EN115" s="71">
        <v>4505.314</v>
      </c>
      <c r="EO115" s="71">
        <v>4515.428</v>
      </c>
      <c r="EP115" s="71">
        <v>4570.17</v>
      </c>
      <c r="EQ115" s="71">
        <v>4585.259</v>
      </c>
      <c r="ER115" s="71">
        <v>-75.49092</v>
      </c>
      <c r="ES115" s="71">
        <v>-1071.418</v>
      </c>
      <c r="ET115" s="71">
        <v>-716.4724</v>
      </c>
      <c r="EU115" s="71">
        <v>-551.6867</v>
      </c>
      <c r="EV115" s="71">
        <v>-494.2297</v>
      </c>
      <c r="EW115" s="71">
        <v>-304.7327</v>
      </c>
      <c r="EX115" s="71">
        <v>-291.9937</v>
      </c>
      <c r="EY115" s="71">
        <v>-282.5726</v>
      </c>
      <c r="EZ115" s="71">
        <v>-279.2556</v>
      </c>
      <c r="FA115" s="71">
        <v>-284.1751</v>
      </c>
      <c r="FB115" s="71">
        <v>-297.4992</v>
      </c>
      <c r="FC115" s="71">
        <v>-353.7939</v>
      </c>
      <c r="FD115" s="71">
        <v>-411.5847</v>
      </c>
      <c r="FE115" s="71">
        <v>-485.1086</v>
      </c>
      <c r="FF115" s="71">
        <v>-554.9974</v>
      </c>
      <c r="FG115" s="71">
        <v>571.4057</v>
      </c>
      <c r="FH115" s="71">
        <v>4748.644</v>
      </c>
      <c r="FI115" s="71">
        <v>4720.061</v>
      </c>
      <c r="FJ115" s="71">
        <v>4799.833</v>
      </c>
      <c r="FK115" s="71">
        <v>4891.038</v>
      </c>
      <c r="FL115" s="71">
        <v>4962.85</v>
      </c>
      <c r="FM115" s="71">
        <v>4973.991</v>
      </c>
      <c r="FN115" s="71">
        <v>5034.293</v>
      </c>
      <c r="FO115" s="71">
        <v>5050.913</v>
      </c>
      <c r="FP115" s="71">
        <v>631.4924</v>
      </c>
      <c r="FQ115" s="71">
        <v>-717.9236</v>
      </c>
      <c r="FR115" s="71">
        <v>-480.0855</v>
      </c>
      <c r="FS115" s="71">
        <v>-369.6678</v>
      </c>
      <c r="FT115" s="71">
        <v>-331.1677</v>
      </c>
      <c r="FU115" s="71">
        <v>65.95518</v>
      </c>
      <c r="FV115" s="71">
        <v>64.82445</v>
      </c>
      <c r="FW115" s="71">
        <v>64.4121</v>
      </c>
      <c r="FX115" s="71">
        <v>63.26241</v>
      </c>
      <c r="FY115" s="71">
        <v>62.31599</v>
      </c>
      <c r="FZ115" s="71">
        <v>61.83426</v>
      </c>
      <c r="GA115" s="71">
        <v>62.54123</v>
      </c>
      <c r="GB115" s="71">
        <v>66.02259</v>
      </c>
      <c r="GC115" s="71">
        <v>70.47166</v>
      </c>
      <c r="GD115" s="71">
        <v>74.56117</v>
      </c>
      <c r="GE115" s="71">
        <v>77.8863</v>
      </c>
      <c r="GF115" s="71">
        <v>80.76506</v>
      </c>
      <c r="GG115" s="71">
        <v>83.4013</v>
      </c>
      <c r="GH115" s="71">
        <v>84.84327</v>
      </c>
      <c r="GI115" s="71">
        <v>86.14377</v>
      </c>
      <c r="GJ115" s="71">
        <v>87.16111</v>
      </c>
      <c r="GK115" s="71">
        <v>86.89759</v>
      </c>
      <c r="GL115" s="71">
        <v>85.13364</v>
      </c>
      <c r="GM115" s="71">
        <v>82.04865</v>
      </c>
      <c r="GN115" s="71">
        <v>78.31932</v>
      </c>
      <c r="GO115" s="71">
        <v>74.28654</v>
      </c>
      <c r="GP115" s="71">
        <v>72.13297</v>
      </c>
      <c r="GQ115" s="71">
        <v>70.315</v>
      </c>
      <c r="GR115" s="71">
        <v>68.33802</v>
      </c>
    </row>
    <row r="116" spans="1:200" ht="12.75">
      <c r="A116" s="69" t="s">
        <v>243</v>
      </c>
      <c r="B116" s="69" t="s">
        <v>32</v>
      </c>
      <c r="C116" s="69">
        <v>2011</v>
      </c>
      <c r="D116" s="69" t="s">
        <v>6</v>
      </c>
      <c r="E116" s="69" t="s">
        <v>239</v>
      </c>
      <c r="F116" s="71">
        <v>252</v>
      </c>
      <c r="G116" s="71">
        <v>252</v>
      </c>
      <c r="H116" s="71">
        <v>252</v>
      </c>
      <c r="I116" s="71">
        <v>27938.81</v>
      </c>
      <c r="J116" s="71">
        <v>26996.29</v>
      </c>
      <c r="K116" s="71">
        <v>26158.13</v>
      </c>
      <c r="L116" s="71">
        <v>25872.6</v>
      </c>
      <c r="M116" s="71">
        <v>26288.82</v>
      </c>
      <c r="N116" s="71">
        <v>27506.34</v>
      </c>
      <c r="O116" s="71">
        <v>32992.46</v>
      </c>
      <c r="P116" s="71">
        <v>39485</v>
      </c>
      <c r="Q116" s="71">
        <v>46403.63</v>
      </c>
      <c r="R116" s="71">
        <v>52173.75</v>
      </c>
      <c r="S116" s="71">
        <v>65592.67</v>
      </c>
      <c r="T116" s="71">
        <v>67225.19</v>
      </c>
      <c r="U116" s="71">
        <v>66650.4</v>
      </c>
      <c r="V116" s="71">
        <v>67620.3</v>
      </c>
      <c r="W116" s="71">
        <v>68352.76</v>
      </c>
      <c r="X116" s="71">
        <v>68973.75</v>
      </c>
      <c r="Y116" s="71">
        <v>68868.07</v>
      </c>
      <c r="Z116" s="71">
        <v>70204.39</v>
      </c>
      <c r="AA116" s="71">
        <v>71069.41</v>
      </c>
      <c r="AB116" s="71">
        <v>71828.42</v>
      </c>
      <c r="AC116" s="71">
        <v>65338.48</v>
      </c>
      <c r="AD116" s="71">
        <v>43438.18</v>
      </c>
      <c r="AE116" s="71">
        <v>33359.49</v>
      </c>
      <c r="AF116" s="71">
        <v>30102.8</v>
      </c>
      <c r="AG116" s="71">
        <v>28531.29</v>
      </c>
      <c r="AH116" s="71">
        <v>27568.77</v>
      </c>
      <c r="AI116" s="71">
        <v>26712.84</v>
      </c>
      <c r="AJ116" s="71">
        <v>26421.26</v>
      </c>
      <c r="AK116" s="71">
        <v>26846.31</v>
      </c>
      <c r="AL116" s="71">
        <v>28089.64</v>
      </c>
      <c r="AM116" s="71">
        <v>33692.1</v>
      </c>
      <c r="AN116" s="71">
        <v>40322.33</v>
      </c>
      <c r="AO116" s="71">
        <v>47387.68</v>
      </c>
      <c r="AP116" s="71">
        <v>53280.16</v>
      </c>
      <c r="AQ116" s="71">
        <v>66148.32</v>
      </c>
      <c r="AR116" s="71">
        <v>62993.51</v>
      </c>
      <c r="AS116" s="71">
        <v>62454.9</v>
      </c>
      <c r="AT116" s="71">
        <v>63363.74</v>
      </c>
      <c r="AU116" s="71">
        <v>64050.09</v>
      </c>
      <c r="AV116" s="71">
        <v>64632</v>
      </c>
      <c r="AW116" s="71">
        <v>64532.97</v>
      </c>
      <c r="AX116" s="71">
        <v>65785.17</v>
      </c>
      <c r="AY116" s="71">
        <v>66595.74</v>
      </c>
      <c r="AZ116" s="71">
        <v>72436.9</v>
      </c>
      <c r="BA116" s="71">
        <v>66724.05</v>
      </c>
      <c r="BB116" s="71">
        <v>44359.34</v>
      </c>
      <c r="BC116" s="71">
        <v>34066.92</v>
      </c>
      <c r="BD116" s="71">
        <v>30741.16</v>
      </c>
      <c r="BE116" s="71">
        <v>-867.5722</v>
      </c>
      <c r="BF116" s="71">
        <v>-838.3044</v>
      </c>
      <c r="BG116" s="71">
        <v>-812.2774</v>
      </c>
      <c r="BH116" s="71">
        <v>-803.4111</v>
      </c>
      <c r="BI116" s="71">
        <v>-816.3359</v>
      </c>
      <c r="BJ116" s="71">
        <v>-854.1428</v>
      </c>
      <c r="BK116" s="71">
        <v>-1024.501</v>
      </c>
      <c r="BL116" s="71">
        <v>-1226.111</v>
      </c>
      <c r="BM116" s="71">
        <v>-1440.953</v>
      </c>
      <c r="BN116" s="71">
        <v>-1620.13</v>
      </c>
      <c r="BO116" s="71">
        <v>-1765.357</v>
      </c>
      <c r="BP116" s="71">
        <v>3424.276</v>
      </c>
      <c r="BQ116" s="71">
        <v>3394.998</v>
      </c>
      <c r="BR116" s="71">
        <v>3444.402</v>
      </c>
      <c r="BS116" s="71">
        <v>3481.711</v>
      </c>
      <c r="BT116" s="71">
        <v>3513.344</v>
      </c>
      <c r="BU116" s="71">
        <v>3507.96</v>
      </c>
      <c r="BV116" s="71">
        <v>3576.029</v>
      </c>
      <c r="BW116" s="71">
        <v>3620.091</v>
      </c>
      <c r="BX116" s="71">
        <v>-1933.186</v>
      </c>
      <c r="BY116" s="71">
        <v>-2028.928</v>
      </c>
      <c r="BZ116" s="71">
        <v>-1348.868</v>
      </c>
      <c r="CA116" s="71">
        <v>-1035.898</v>
      </c>
      <c r="CB116" s="71">
        <v>-934.7696</v>
      </c>
      <c r="CC116" s="71">
        <v>-704.4047</v>
      </c>
      <c r="CD116" s="71">
        <v>-680.6413</v>
      </c>
      <c r="CE116" s="71">
        <v>-659.5094</v>
      </c>
      <c r="CF116" s="71">
        <v>-652.3105</v>
      </c>
      <c r="CG116" s="71">
        <v>-662.8046</v>
      </c>
      <c r="CH116" s="71">
        <v>-693.501</v>
      </c>
      <c r="CI116" s="71">
        <v>-831.8193</v>
      </c>
      <c r="CJ116" s="71">
        <v>-995.512</v>
      </c>
      <c r="CK116" s="71">
        <v>-1169.947</v>
      </c>
      <c r="CL116" s="71">
        <v>-1315.426</v>
      </c>
      <c r="CM116" s="71">
        <v>-1045.362</v>
      </c>
      <c r="CN116" s="71">
        <v>3903.781</v>
      </c>
      <c r="CO116" s="71">
        <v>3870.403</v>
      </c>
      <c r="CP116" s="71">
        <v>3926.726</v>
      </c>
      <c r="CQ116" s="71">
        <v>3969.26</v>
      </c>
      <c r="CR116" s="71">
        <v>4005.321</v>
      </c>
      <c r="CS116" s="71">
        <v>3999.184</v>
      </c>
      <c r="CT116" s="71">
        <v>4076.784</v>
      </c>
      <c r="CU116" s="71">
        <v>4127.017</v>
      </c>
      <c r="CV116" s="71">
        <v>-1144.742</v>
      </c>
      <c r="CW116" s="71">
        <v>-1647.34</v>
      </c>
      <c r="CX116" s="71">
        <v>-1095.181</v>
      </c>
      <c r="CY116" s="71">
        <v>-841.0731</v>
      </c>
      <c r="CZ116" s="71">
        <v>-758.964</v>
      </c>
      <c r="DA116" s="71">
        <v>-592.4746</v>
      </c>
      <c r="DB116" s="71">
        <v>-572.4872</v>
      </c>
      <c r="DC116" s="71">
        <v>-554.7131</v>
      </c>
      <c r="DD116" s="71">
        <v>-548.6583</v>
      </c>
      <c r="DE116" s="71">
        <v>-557.4848</v>
      </c>
      <c r="DF116" s="71">
        <v>-583.3035</v>
      </c>
      <c r="DG116" s="71">
        <v>-699.643</v>
      </c>
      <c r="DH116" s="71">
        <v>-837.3249</v>
      </c>
      <c r="DI116" s="71">
        <v>-984.0424</v>
      </c>
      <c r="DJ116" s="71">
        <v>-1106.404</v>
      </c>
      <c r="DK116" s="71">
        <v>-555.6512</v>
      </c>
      <c r="DL116" s="71">
        <v>4231.683</v>
      </c>
      <c r="DM116" s="71">
        <v>4195.501</v>
      </c>
      <c r="DN116" s="71">
        <v>4256.553</v>
      </c>
      <c r="DO116" s="71">
        <v>4302.66</v>
      </c>
      <c r="DP116" s="71">
        <v>4341.75</v>
      </c>
      <c r="DQ116" s="71">
        <v>4335.098</v>
      </c>
      <c r="DR116" s="71">
        <v>4419.216</v>
      </c>
      <c r="DS116" s="71">
        <v>4473.668</v>
      </c>
      <c r="DT116" s="71">
        <v>-608.4757</v>
      </c>
      <c r="DU116" s="71">
        <v>-1385.578</v>
      </c>
      <c r="DV116" s="71">
        <v>-921.1567</v>
      </c>
      <c r="DW116" s="71">
        <v>-707.4264</v>
      </c>
      <c r="DX116" s="71">
        <v>-638.3644</v>
      </c>
      <c r="DY116" s="71">
        <v>-481.4159</v>
      </c>
      <c r="DZ116" s="71">
        <v>-465.1752</v>
      </c>
      <c r="EA116" s="71">
        <v>-450.7328</v>
      </c>
      <c r="EB116" s="71">
        <v>-445.8129</v>
      </c>
      <c r="EC116" s="71">
        <v>-452.9848</v>
      </c>
      <c r="ED116" s="71">
        <v>-473.9639</v>
      </c>
      <c r="EE116" s="71">
        <v>-568.4957</v>
      </c>
      <c r="EF116" s="71">
        <v>-680.3693</v>
      </c>
      <c r="EG116" s="71">
        <v>-799.5847</v>
      </c>
      <c r="EH116" s="71">
        <v>-899.0101</v>
      </c>
      <c r="EI116" s="71">
        <v>-73.08546</v>
      </c>
      <c r="EJ116" s="71">
        <v>4556.205</v>
      </c>
      <c r="EK116" s="71">
        <v>4517.249</v>
      </c>
      <c r="EL116" s="71">
        <v>4582.983</v>
      </c>
      <c r="EM116" s="71">
        <v>4632.626</v>
      </c>
      <c r="EN116" s="71">
        <v>4674.714</v>
      </c>
      <c r="EO116" s="71">
        <v>4667.552</v>
      </c>
      <c r="EP116" s="71">
        <v>4758.121</v>
      </c>
      <c r="EQ116" s="71">
        <v>4816.748</v>
      </c>
      <c r="ER116" s="71">
        <v>-80.03353</v>
      </c>
      <c r="ES116" s="71">
        <v>-1125.853</v>
      </c>
      <c r="ET116" s="71">
        <v>-748.4869</v>
      </c>
      <c r="EU116" s="71">
        <v>-574.8201</v>
      </c>
      <c r="EV116" s="71">
        <v>-518.7037</v>
      </c>
      <c r="EW116" s="71">
        <v>-322.5816</v>
      </c>
      <c r="EX116" s="71">
        <v>-311.6992</v>
      </c>
      <c r="EY116" s="71">
        <v>-302.0218</v>
      </c>
      <c r="EZ116" s="71">
        <v>-298.7251</v>
      </c>
      <c r="FA116" s="71">
        <v>-303.5308</v>
      </c>
      <c r="FB116" s="71">
        <v>-317.5883</v>
      </c>
      <c r="FC116" s="71">
        <v>-380.931</v>
      </c>
      <c r="FD116" s="71">
        <v>-455.894</v>
      </c>
      <c r="FE116" s="71">
        <v>-535.7765</v>
      </c>
      <c r="FF116" s="71">
        <v>-602.3983</v>
      </c>
      <c r="FG116" s="71">
        <v>611.3704</v>
      </c>
      <c r="FH116" s="71">
        <v>5018.909</v>
      </c>
      <c r="FI116" s="71">
        <v>4975.996</v>
      </c>
      <c r="FJ116" s="71">
        <v>5048.407</v>
      </c>
      <c r="FK116" s="71">
        <v>5103.09</v>
      </c>
      <c r="FL116" s="71">
        <v>5149.453</v>
      </c>
      <c r="FM116" s="71">
        <v>5141.563</v>
      </c>
      <c r="FN116" s="71">
        <v>5241.33</v>
      </c>
      <c r="FO116" s="71">
        <v>5305.912</v>
      </c>
      <c r="FP116" s="71">
        <v>669.4919</v>
      </c>
      <c r="FQ116" s="71">
        <v>-754.3983</v>
      </c>
      <c r="FR116" s="71">
        <v>-501.5374</v>
      </c>
      <c r="FS116" s="71">
        <v>-385.1688</v>
      </c>
      <c r="FT116" s="71">
        <v>-347.567</v>
      </c>
      <c r="FU116" s="71">
        <v>72.05741</v>
      </c>
      <c r="FV116" s="71">
        <v>70.04753</v>
      </c>
      <c r="FW116" s="71">
        <v>68.81315</v>
      </c>
      <c r="FX116" s="71">
        <v>67.71673</v>
      </c>
      <c r="FY116" s="71">
        <v>67.01074</v>
      </c>
      <c r="FZ116" s="71">
        <v>66.69524</v>
      </c>
      <c r="GA116" s="71">
        <v>68.02796</v>
      </c>
      <c r="GB116" s="71">
        <v>72.23827</v>
      </c>
      <c r="GC116" s="71">
        <v>77.18086</v>
      </c>
      <c r="GD116" s="71">
        <v>80.82222</v>
      </c>
      <c r="GE116" s="71">
        <v>83.3179</v>
      </c>
      <c r="GF116" s="71">
        <v>85.10679</v>
      </c>
      <c r="GG116" s="71">
        <v>87.31173</v>
      </c>
      <c r="GH116" s="71">
        <v>89.14321</v>
      </c>
      <c r="GI116" s="71">
        <v>89.82037</v>
      </c>
      <c r="GJ116" s="71">
        <v>90.09814</v>
      </c>
      <c r="GK116" s="71">
        <v>89.60185</v>
      </c>
      <c r="GL116" s="71">
        <v>88.67222</v>
      </c>
      <c r="GM116" s="71">
        <v>86.97222</v>
      </c>
      <c r="GN116" s="71">
        <v>84.1158</v>
      </c>
      <c r="GO116" s="71">
        <v>79.64611</v>
      </c>
      <c r="GP116" s="71">
        <v>76.28024</v>
      </c>
      <c r="GQ116" s="71">
        <v>73.99969</v>
      </c>
      <c r="GR116" s="71">
        <v>72.255</v>
      </c>
    </row>
    <row r="117" spans="1:200" ht="12.75">
      <c r="A117" s="69" t="s">
        <v>243</v>
      </c>
      <c r="B117" s="69" t="s">
        <v>33</v>
      </c>
      <c r="C117" s="69">
        <v>2011</v>
      </c>
      <c r="D117" s="69" t="s">
        <v>6</v>
      </c>
      <c r="E117" s="69" t="s">
        <v>239</v>
      </c>
      <c r="F117" s="71">
        <v>253</v>
      </c>
      <c r="G117" s="71">
        <v>253</v>
      </c>
      <c r="H117" s="71">
        <v>253</v>
      </c>
      <c r="I117" s="71">
        <v>27426.07</v>
      </c>
      <c r="J117" s="71">
        <v>26526.07</v>
      </c>
      <c r="K117" s="71">
        <v>25791.51</v>
      </c>
      <c r="L117" s="71">
        <v>25419.68</v>
      </c>
      <c r="M117" s="71">
        <v>25902.28</v>
      </c>
      <c r="N117" s="71">
        <v>27066.83</v>
      </c>
      <c r="O117" s="71">
        <v>32611.17</v>
      </c>
      <c r="P117" s="71">
        <v>38961.8</v>
      </c>
      <c r="Q117" s="71">
        <v>46302.53</v>
      </c>
      <c r="R117" s="71">
        <v>52490.76</v>
      </c>
      <c r="S117" s="71">
        <v>66263.12</v>
      </c>
      <c r="T117" s="71">
        <v>68590.64</v>
      </c>
      <c r="U117" s="71">
        <v>67909.46</v>
      </c>
      <c r="V117" s="71">
        <v>69160.86</v>
      </c>
      <c r="W117" s="71">
        <v>69883.36</v>
      </c>
      <c r="X117" s="71">
        <v>70286.1</v>
      </c>
      <c r="Y117" s="71">
        <v>70024.55</v>
      </c>
      <c r="Z117" s="71">
        <v>71108.44</v>
      </c>
      <c r="AA117" s="71">
        <v>71498.3</v>
      </c>
      <c r="AB117" s="71">
        <v>71431.6</v>
      </c>
      <c r="AC117" s="71">
        <v>64857.45</v>
      </c>
      <c r="AD117" s="71">
        <v>42951.91</v>
      </c>
      <c r="AE117" s="71">
        <v>33138.08</v>
      </c>
      <c r="AF117" s="71">
        <v>29751.27</v>
      </c>
      <c r="AG117" s="71">
        <v>28007.67</v>
      </c>
      <c r="AH117" s="71">
        <v>27088.58</v>
      </c>
      <c r="AI117" s="71">
        <v>26338.45</v>
      </c>
      <c r="AJ117" s="71">
        <v>25958.74</v>
      </c>
      <c r="AK117" s="71">
        <v>26451.57</v>
      </c>
      <c r="AL117" s="71">
        <v>27640.81</v>
      </c>
      <c r="AM117" s="71">
        <v>33302.73</v>
      </c>
      <c r="AN117" s="71">
        <v>39788.03</v>
      </c>
      <c r="AO117" s="71">
        <v>47284.43</v>
      </c>
      <c r="AP117" s="71">
        <v>53603.88</v>
      </c>
      <c r="AQ117" s="71">
        <v>66824.45</v>
      </c>
      <c r="AR117" s="71">
        <v>64273.01</v>
      </c>
      <c r="AS117" s="71">
        <v>63634.7</v>
      </c>
      <c r="AT117" s="71">
        <v>64807.33</v>
      </c>
      <c r="AU117" s="71">
        <v>65484.35</v>
      </c>
      <c r="AV117" s="71">
        <v>65861.74</v>
      </c>
      <c r="AW117" s="71">
        <v>65616.66</v>
      </c>
      <c r="AX117" s="71">
        <v>66632.3</v>
      </c>
      <c r="AY117" s="71">
        <v>66997.64</v>
      </c>
      <c r="AZ117" s="71">
        <v>72036.72</v>
      </c>
      <c r="BA117" s="71">
        <v>66232.83</v>
      </c>
      <c r="BB117" s="71">
        <v>43862.75</v>
      </c>
      <c r="BC117" s="71">
        <v>33840.81</v>
      </c>
      <c r="BD117" s="71">
        <v>30382.18</v>
      </c>
      <c r="BE117" s="71">
        <v>-851.6503</v>
      </c>
      <c r="BF117" s="71">
        <v>-823.7029</v>
      </c>
      <c r="BG117" s="71">
        <v>-800.8929</v>
      </c>
      <c r="BH117" s="71">
        <v>-789.3467</v>
      </c>
      <c r="BI117" s="71">
        <v>-804.3328</v>
      </c>
      <c r="BJ117" s="71">
        <v>-840.4949</v>
      </c>
      <c r="BK117" s="71">
        <v>-1012.661</v>
      </c>
      <c r="BL117" s="71">
        <v>-1209.865</v>
      </c>
      <c r="BM117" s="71">
        <v>-1437.813</v>
      </c>
      <c r="BN117" s="71">
        <v>-1629.974</v>
      </c>
      <c r="BO117" s="71">
        <v>-1783.401</v>
      </c>
      <c r="BP117" s="71">
        <v>3493.829</v>
      </c>
      <c r="BQ117" s="71">
        <v>3459.131</v>
      </c>
      <c r="BR117" s="71">
        <v>3522.874</v>
      </c>
      <c r="BS117" s="71">
        <v>3559.677</v>
      </c>
      <c r="BT117" s="71">
        <v>3580.191</v>
      </c>
      <c r="BU117" s="71">
        <v>3566.869</v>
      </c>
      <c r="BV117" s="71">
        <v>3622.079</v>
      </c>
      <c r="BW117" s="71">
        <v>3641.938</v>
      </c>
      <c r="BX117" s="71">
        <v>-1922.506</v>
      </c>
      <c r="BY117" s="71">
        <v>-2013.991</v>
      </c>
      <c r="BZ117" s="71">
        <v>-1333.768</v>
      </c>
      <c r="CA117" s="71">
        <v>-1029.023</v>
      </c>
      <c r="CB117" s="71">
        <v>-923.8539</v>
      </c>
      <c r="CC117" s="71">
        <v>-691.4772</v>
      </c>
      <c r="CD117" s="71">
        <v>-668.786</v>
      </c>
      <c r="CE117" s="71">
        <v>-650.266</v>
      </c>
      <c r="CF117" s="71">
        <v>-640.8914</v>
      </c>
      <c r="CG117" s="71">
        <v>-653.059</v>
      </c>
      <c r="CH117" s="71">
        <v>-682.42</v>
      </c>
      <c r="CI117" s="71">
        <v>-822.2061</v>
      </c>
      <c r="CJ117" s="71">
        <v>-982.3207</v>
      </c>
      <c r="CK117" s="71">
        <v>-1167.398</v>
      </c>
      <c r="CL117" s="71">
        <v>-1323.418</v>
      </c>
      <c r="CM117" s="71">
        <v>-1056.047</v>
      </c>
      <c r="CN117" s="71">
        <v>3983.073</v>
      </c>
      <c r="CO117" s="71">
        <v>3943.517</v>
      </c>
      <c r="CP117" s="71">
        <v>4016.186</v>
      </c>
      <c r="CQ117" s="71">
        <v>4058.142</v>
      </c>
      <c r="CR117" s="71">
        <v>4081.529</v>
      </c>
      <c r="CS117" s="71">
        <v>4066.341</v>
      </c>
      <c r="CT117" s="71">
        <v>4129.282</v>
      </c>
      <c r="CU117" s="71">
        <v>4151.922</v>
      </c>
      <c r="CV117" s="71">
        <v>-1138.418</v>
      </c>
      <c r="CW117" s="71">
        <v>-1635.212</v>
      </c>
      <c r="CX117" s="71">
        <v>-1082.921</v>
      </c>
      <c r="CY117" s="71">
        <v>-835.4907</v>
      </c>
      <c r="CZ117" s="71">
        <v>-750.1012</v>
      </c>
      <c r="DA117" s="71">
        <v>-581.6013</v>
      </c>
      <c r="DB117" s="71">
        <v>-562.5157</v>
      </c>
      <c r="DC117" s="71">
        <v>-546.9387</v>
      </c>
      <c r="DD117" s="71">
        <v>-539.0536</v>
      </c>
      <c r="DE117" s="71">
        <v>-549.2877</v>
      </c>
      <c r="DF117" s="71">
        <v>-573.9832</v>
      </c>
      <c r="DG117" s="71">
        <v>-691.5574</v>
      </c>
      <c r="DH117" s="71">
        <v>-826.2297</v>
      </c>
      <c r="DI117" s="71">
        <v>-981.8984</v>
      </c>
      <c r="DJ117" s="71">
        <v>-1113.127</v>
      </c>
      <c r="DK117" s="71">
        <v>-561.3307</v>
      </c>
      <c r="DL117" s="71">
        <v>4317.635</v>
      </c>
      <c r="DM117" s="71">
        <v>4274.756</v>
      </c>
      <c r="DN117" s="71">
        <v>4353.528</v>
      </c>
      <c r="DO117" s="71">
        <v>4399.009</v>
      </c>
      <c r="DP117" s="71">
        <v>4424.36</v>
      </c>
      <c r="DQ117" s="71">
        <v>4407.896</v>
      </c>
      <c r="DR117" s="71">
        <v>4476.125</v>
      </c>
      <c r="DS117" s="71">
        <v>4500.666</v>
      </c>
      <c r="DT117" s="71">
        <v>-605.1141</v>
      </c>
      <c r="DU117" s="71">
        <v>-1375.377</v>
      </c>
      <c r="DV117" s="71">
        <v>-910.8447</v>
      </c>
      <c r="DW117" s="71">
        <v>-702.7311</v>
      </c>
      <c r="DX117" s="71">
        <v>-630.91</v>
      </c>
      <c r="DY117" s="71">
        <v>-472.5808</v>
      </c>
      <c r="DZ117" s="71">
        <v>-457.0728</v>
      </c>
      <c r="EA117" s="71">
        <v>-444.4156</v>
      </c>
      <c r="EB117" s="71">
        <v>-438.0086</v>
      </c>
      <c r="EC117" s="71">
        <v>-446.3243</v>
      </c>
      <c r="ED117" s="71">
        <v>-466.3907</v>
      </c>
      <c r="EE117" s="71">
        <v>-561.9257</v>
      </c>
      <c r="EF117" s="71">
        <v>-671.3539</v>
      </c>
      <c r="EG117" s="71">
        <v>-797.8427</v>
      </c>
      <c r="EH117" s="71">
        <v>-904.4725</v>
      </c>
      <c r="EI117" s="71">
        <v>-73.83249</v>
      </c>
      <c r="EJ117" s="71">
        <v>4648.749</v>
      </c>
      <c r="EK117" s="71">
        <v>4602.582</v>
      </c>
      <c r="EL117" s="71">
        <v>4687.396</v>
      </c>
      <c r="EM117" s="71">
        <v>4736.363</v>
      </c>
      <c r="EN117" s="71">
        <v>4763.659</v>
      </c>
      <c r="EO117" s="71">
        <v>4745.933</v>
      </c>
      <c r="EP117" s="71">
        <v>4819.393</v>
      </c>
      <c r="EQ117" s="71">
        <v>4845.816</v>
      </c>
      <c r="ER117" s="71">
        <v>-79.59138</v>
      </c>
      <c r="ES117" s="71">
        <v>-1117.564</v>
      </c>
      <c r="ET117" s="71">
        <v>-740.1078</v>
      </c>
      <c r="EU117" s="71">
        <v>-571.0049</v>
      </c>
      <c r="EV117" s="71">
        <v>-512.6466</v>
      </c>
      <c r="EW117" s="71">
        <v>-316.6615</v>
      </c>
      <c r="EX117" s="71">
        <v>-306.2701</v>
      </c>
      <c r="EY117" s="71">
        <v>-297.7888</v>
      </c>
      <c r="EZ117" s="71">
        <v>-293.4957</v>
      </c>
      <c r="FA117" s="71">
        <v>-299.0678</v>
      </c>
      <c r="FB117" s="71">
        <v>-312.5137</v>
      </c>
      <c r="FC117" s="71">
        <v>-376.5287</v>
      </c>
      <c r="FD117" s="71">
        <v>-449.853</v>
      </c>
      <c r="FE117" s="71">
        <v>-534.6092</v>
      </c>
      <c r="FF117" s="71">
        <v>-606.0585</v>
      </c>
      <c r="FG117" s="71">
        <v>617.6193</v>
      </c>
      <c r="FH117" s="71">
        <v>5120.851</v>
      </c>
      <c r="FI117" s="71">
        <v>5069.995</v>
      </c>
      <c r="FJ117" s="71">
        <v>5163.422</v>
      </c>
      <c r="FK117" s="71">
        <v>5217.363</v>
      </c>
      <c r="FL117" s="71">
        <v>5247.43</v>
      </c>
      <c r="FM117" s="71">
        <v>5227.904</v>
      </c>
      <c r="FN117" s="71">
        <v>5308.824</v>
      </c>
      <c r="FO117" s="71">
        <v>5337.932</v>
      </c>
      <c r="FP117" s="71">
        <v>665.7933</v>
      </c>
      <c r="FQ117" s="71">
        <v>-748.8442</v>
      </c>
      <c r="FR117" s="71">
        <v>-495.9229</v>
      </c>
      <c r="FS117" s="71">
        <v>-382.6123</v>
      </c>
      <c r="FT117" s="71">
        <v>-343.5083</v>
      </c>
      <c r="FU117" s="71">
        <v>72.42413</v>
      </c>
      <c r="FV117" s="71">
        <v>71.57043</v>
      </c>
      <c r="FW117" s="71">
        <v>69.9066</v>
      </c>
      <c r="FX117" s="71">
        <v>69.3992</v>
      </c>
      <c r="FY117" s="71">
        <v>68.2655</v>
      </c>
      <c r="FZ117" s="71">
        <v>67.73685</v>
      </c>
      <c r="GA117" s="71">
        <v>67.87802</v>
      </c>
      <c r="GB117" s="71">
        <v>71.35179</v>
      </c>
      <c r="GC117" s="71">
        <v>77.44266</v>
      </c>
      <c r="GD117" s="71">
        <v>82.55123</v>
      </c>
      <c r="GE117" s="71">
        <v>86.49815</v>
      </c>
      <c r="GF117" s="71">
        <v>89.27037</v>
      </c>
      <c r="GG117" s="71">
        <v>91.61173</v>
      </c>
      <c r="GH117" s="71">
        <v>93.68024</v>
      </c>
      <c r="GI117" s="71">
        <v>93.96913</v>
      </c>
      <c r="GJ117" s="71">
        <v>93.98087</v>
      </c>
      <c r="GK117" s="71">
        <v>93.09136</v>
      </c>
      <c r="GL117" s="71">
        <v>91.29865</v>
      </c>
      <c r="GM117" s="71">
        <v>88.76234</v>
      </c>
      <c r="GN117" s="71">
        <v>84.37796</v>
      </c>
      <c r="GO117" s="71">
        <v>80.18723</v>
      </c>
      <c r="GP117" s="71">
        <v>77.27988</v>
      </c>
      <c r="GQ117" s="71">
        <v>74.70901</v>
      </c>
      <c r="GR117" s="71">
        <v>72.90253</v>
      </c>
    </row>
    <row r="118" spans="1:200" ht="12.75">
      <c r="A118" s="69" t="s">
        <v>243</v>
      </c>
      <c r="B118" s="69" t="s">
        <v>34</v>
      </c>
      <c r="C118" s="69">
        <v>2011</v>
      </c>
      <c r="D118" s="69" t="s">
        <v>6</v>
      </c>
      <c r="E118" s="69" t="s">
        <v>239</v>
      </c>
      <c r="F118" s="71">
        <v>254</v>
      </c>
      <c r="G118" s="71">
        <v>254</v>
      </c>
      <c r="H118" s="71">
        <v>254</v>
      </c>
      <c r="I118" s="71">
        <v>28482.67</v>
      </c>
      <c r="J118" s="71">
        <v>27611.7</v>
      </c>
      <c r="K118" s="71">
        <v>26890.59</v>
      </c>
      <c r="L118" s="71">
        <v>26769.46</v>
      </c>
      <c r="M118" s="71">
        <v>27230.51</v>
      </c>
      <c r="N118" s="71">
        <v>28619.36</v>
      </c>
      <c r="O118" s="71">
        <v>33834.45</v>
      </c>
      <c r="P118" s="71">
        <v>40038.62</v>
      </c>
      <c r="Q118" s="71">
        <v>46940.31</v>
      </c>
      <c r="R118" s="71">
        <v>53717.57</v>
      </c>
      <c r="S118" s="71">
        <v>68927.85</v>
      </c>
      <c r="T118" s="71">
        <v>71273.34</v>
      </c>
      <c r="U118" s="71">
        <v>70306.83</v>
      </c>
      <c r="V118" s="71">
        <v>70848.86</v>
      </c>
      <c r="W118" s="71">
        <v>71522.14</v>
      </c>
      <c r="X118" s="71">
        <v>71637.66</v>
      </c>
      <c r="Y118" s="71">
        <v>71313.1</v>
      </c>
      <c r="Z118" s="71">
        <v>71564.78</v>
      </c>
      <c r="AA118" s="71">
        <v>71494.61</v>
      </c>
      <c r="AB118" s="71">
        <v>71769.74</v>
      </c>
      <c r="AC118" s="71">
        <v>66102.05</v>
      </c>
      <c r="AD118" s="71">
        <v>44226.24</v>
      </c>
      <c r="AE118" s="71">
        <v>34420.95</v>
      </c>
      <c r="AF118" s="71">
        <v>31185.5</v>
      </c>
      <c r="AG118" s="71">
        <v>29086.68</v>
      </c>
      <c r="AH118" s="71">
        <v>28197.24</v>
      </c>
      <c r="AI118" s="71">
        <v>27460.83</v>
      </c>
      <c r="AJ118" s="71">
        <v>27337.14</v>
      </c>
      <c r="AK118" s="71">
        <v>27807.96</v>
      </c>
      <c r="AL118" s="71">
        <v>29226.27</v>
      </c>
      <c r="AM118" s="71">
        <v>34551.95</v>
      </c>
      <c r="AN118" s="71">
        <v>40887.68</v>
      </c>
      <c r="AO118" s="71">
        <v>47935.73</v>
      </c>
      <c r="AP118" s="71">
        <v>54856.71</v>
      </c>
      <c r="AQ118" s="71">
        <v>69511.76</v>
      </c>
      <c r="AR118" s="71">
        <v>66786.84</v>
      </c>
      <c r="AS118" s="71">
        <v>65881.16</v>
      </c>
      <c r="AT118" s="71">
        <v>66389.08</v>
      </c>
      <c r="AU118" s="71">
        <v>67019.97</v>
      </c>
      <c r="AV118" s="71">
        <v>67128.23</v>
      </c>
      <c r="AW118" s="71">
        <v>66824.1</v>
      </c>
      <c r="AX118" s="71">
        <v>67059.93</v>
      </c>
      <c r="AY118" s="71">
        <v>66994.18</v>
      </c>
      <c r="AZ118" s="71">
        <v>72377.72</v>
      </c>
      <c r="BA118" s="71">
        <v>67503.82</v>
      </c>
      <c r="BB118" s="71">
        <v>45164.11</v>
      </c>
      <c r="BC118" s="71">
        <v>35150.88</v>
      </c>
      <c r="BD118" s="71">
        <v>31846.82</v>
      </c>
      <c r="BE118" s="71">
        <v>-884.4604</v>
      </c>
      <c r="BF118" s="71">
        <v>-857.4146</v>
      </c>
      <c r="BG118" s="71">
        <v>-835.0222</v>
      </c>
      <c r="BH118" s="71">
        <v>-831.261</v>
      </c>
      <c r="BI118" s="71">
        <v>-845.5776</v>
      </c>
      <c r="BJ118" s="71">
        <v>-888.7051</v>
      </c>
      <c r="BK118" s="71">
        <v>-1050.647</v>
      </c>
      <c r="BL118" s="71">
        <v>-1243.302</v>
      </c>
      <c r="BM118" s="71">
        <v>-1457.618</v>
      </c>
      <c r="BN118" s="71">
        <v>-1668.069</v>
      </c>
      <c r="BO118" s="71">
        <v>-1855.12</v>
      </c>
      <c r="BP118" s="71">
        <v>3630.479</v>
      </c>
      <c r="BQ118" s="71">
        <v>3581.247</v>
      </c>
      <c r="BR118" s="71">
        <v>3608.857</v>
      </c>
      <c r="BS118" s="71">
        <v>3643.152</v>
      </c>
      <c r="BT118" s="71">
        <v>3649.036</v>
      </c>
      <c r="BU118" s="71">
        <v>3632.504</v>
      </c>
      <c r="BV118" s="71">
        <v>3645.324</v>
      </c>
      <c r="BW118" s="71">
        <v>3641.75</v>
      </c>
      <c r="BX118" s="71">
        <v>-1931.606</v>
      </c>
      <c r="BY118" s="71">
        <v>-2052.639</v>
      </c>
      <c r="BZ118" s="71">
        <v>-1373.339</v>
      </c>
      <c r="CA118" s="71">
        <v>-1068.859</v>
      </c>
      <c r="CB118" s="71">
        <v>-968.3903</v>
      </c>
      <c r="CC118" s="71">
        <v>-718.1166</v>
      </c>
      <c r="CD118" s="71">
        <v>-696.1574</v>
      </c>
      <c r="CE118" s="71">
        <v>-677.9764</v>
      </c>
      <c r="CF118" s="71">
        <v>-674.9227</v>
      </c>
      <c r="CG118" s="71">
        <v>-686.5467</v>
      </c>
      <c r="CH118" s="71">
        <v>-721.563</v>
      </c>
      <c r="CI118" s="71">
        <v>-853.048</v>
      </c>
      <c r="CJ118" s="71">
        <v>-1009.47</v>
      </c>
      <c r="CK118" s="71">
        <v>-1183.478</v>
      </c>
      <c r="CL118" s="71">
        <v>-1354.349</v>
      </c>
      <c r="CM118" s="71">
        <v>-1098.515</v>
      </c>
      <c r="CN118" s="71">
        <v>4138.859</v>
      </c>
      <c r="CO118" s="71">
        <v>4082.733</v>
      </c>
      <c r="CP118" s="71">
        <v>4114.209</v>
      </c>
      <c r="CQ118" s="71">
        <v>4153.306</v>
      </c>
      <c r="CR118" s="71">
        <v>4160.015</v>
      </c>
      <c r="CS118" s="71">
        <v>4141.168</v>
      </c>
      <c r="CT118" s="71">
        <v>4155.783</v>
      </c>
      <c r="CU118" s="71">
        <v>4151.708</v>
      </c>
      <c r="CV118" s="71">
        <v>-1143.807</v>
      </c>
      <c r="CW118" s="71">
        <v>-1666.592</v>
      </c>
      <c r="CX118" s="71">
        <v>-1115.05</v>
      </c>
      <c r="CY118" s="71">
        <v>-867.8348</v>
      </c>
      <c r="CZ118" s="71">
        <v>-786.2615</v>
      </c>
      <c r="DA118" s="71">
        <v>-604.0077</v>
      </c>
      <c r="DB118" s="71">
        <v>-585.5378</v>
      </c>
      <c r="DC118" s="71">
        <v>-570.2458</v>
      </c>
      <c r="DD118" s="71">
        <v>-567.6772</v>
      </c>
      <c r="DE118" s="71">
        <v>-577.4543</v>
      </c>
      <c r="DF118" s="71">
        <v>-606.9064</v>
      </c>
      <c r="DG118" s="71">
        <v>-717.4985</v>
      </c>
      <c r="DH118" s="71">
        <v>-849.0649</v>
      </c>
      <c r="DI118" s="71">
        <v>-995.4233</v>
      </c>
      <c r="DJ118" s="71">
        <v>-1139.143</v>
      </c>
      <c r="DK118" s="71">
        <v>-583.9043</v>
      </c>
      <c r="DL118" s="71">
        <v>4486.505</v>
      </c>
      <c r="DM118" s="71">
        <v>4425.665</v>
      </c>
      <c r="DN118" s="71">
        <v>4459.785</v>
      </c>
      <c r="DO118" s="71">
        <v>4502.166</v>
      </c>
      <c r="DP118" s="71">
        <v>4509.438</v>
      </c>
      <c r="DQ118" s="71">
        <v>4489.008</v>
      </c>
      <c r="DR118" s="71">
        <v>4504.851</v>
      </c>
      <c r="DS118" s="71">
        <v>4500.434</v>
      </c>
      <c r="DT118" s="71">
        <v>-607.9786</v>
      </c>
      <c r="DU118" s="71">
        <v>-1401.77</v>
      </c>
      <c r="DV118" s="71">
        <v>-937.8683</v>
      </c>
      <c r="DW118" s="71">
        <v>-729.9357</v>
      </c>
      <c r="DX118" s="71">
        <v>-661.3244</v>
      </c>
      <c r="DY118" s="71">
        <v>-490.7871</v>
      </c>
      <c r="DZ118" s="71">
        <v>-475.7794</v>
      </c>
      <c r="EA118" s="71">
        <v>-463.3539</v>
      </c>
      <c r="EB118" s="71">
        <v>-461.2668</v>
      </c>
      <c r="EC118" s="71">
        <v>-469.2111</v>
      </c>
      <c r="ED118" s="71">
        <v>-493.1425</v>
      </c>
      <c r="EE118" s="71">
        <v>-583.0042</v>
      </c>
      <c r="EF118" s="71">
        <v>-689.9086</v>
      </c>
      <c r="EG118" s="71">
        <v>-808.8322</v>
      </c>
      <c r="EH118" s="71">
        <v>-925.6118</v>
      </c>
      <c r="EI118" s="71">
        <v>-76.80162</v>
      </c>
      <c r="EJ118" s="71">
        <v>4830.57</v>
      </c>
      <c r="EK118" s="71">
        <v>4765.064</v>
      </c>
      <c r="EL118" s="71">
        <v>4801.8</v>
      </c>
      <c r="EM118" s="71">
        <v>4847.432</v>
      </c>
      <c r="EN118" s="71">
        <v>4855.262</v>
      </c>
      <c r="EO118" s="71">
        <v>4833.265</v>
      </c>
      <c r="EP118" s="71">
        <v>4850.322</v>
      </c>
      <c r="EQ118" s="71">
        <v>4845.566</v>
      </c>
      <c r="ER118" s="71">
        <v>-79.96815</v>
      </c>
      <c r="ES118" s="71">
        <v>-1139.01</v>
      </c>
      <c r="ET118" s="71">
        <v>-762.0659</v>
      </c>
      <c r="EU118" s="71">
        <v>-593.1101</v>
      </c>
      <c r="EV118" s="71">
        <v>-537.3599</v>
      </c>
      <c r="EW118" s="71">
        <v>-328.861</v>
      </c>
      <c r="EX118" s="71">
        <v>-318.8047</v>
      </c>
      <c r="EY118" s="71">
        <v>-310.4788</v>
      </c>
      <c r="EZ118" s="71">
        <v>-309.0803</v>
      </c>
      <c r="FA118" s="71">
        <v>-314.4035</v>
      </c>
      <c r="FB118" s="71">
        <v>-330.4392</v>
      </c>
      <c r="FC118" s="71">
        <v>-390.6527</v>
      </c>
      <c r="FD118" s="71">
        <v>-462.286</v>
      </c>
      <c r="FE118" s="71">
        <v>-541.9729</v>
      </c>
      <c r="FF118" s="71">
        <v>-620.2231</v>
      </c>
      <c r="FG118" s="71">
        <v>642.4566</v>
      </c>
      <c r="FH118" s="71">
        <v>5321.136</v>
      </c>
      <c r="FI118" s="71">
        <v>5248.978</v>
      </c>
      <c r="FJ118" s="71">
        <v>5289.445</v>
      </c>
      <c r="FK118" s="71">
        <v>5339.711</v>
      </c>
      <c r="FL118" s="71">
        <v>5348.336</v>
      </c>
      <c r="FM118" s="71">
        <v>5324.105</v>
      </c>
      <c r="FN118" s="71">
        <v>5342.895</v>
      </c>
      <c r="FO118" s="71">
        <v>5337.656</v>
      </c>
      <c r="FP118" s="71">
        <v>668.945</v>
      </c>
      <c r="FQ118" s="71">
        <v>-763.2144</v>
      </c>
      <c r="FR118" s="71">
        <v>-510.6363</v>
      </c>
      <c r="FS118" s="71">
        <v>-397.4243</v>
      </c>
      <c r="FT118" s="71">
        <v>-360.0679</v>
      </c>
      <c r="FU118" s="71">
        <v>70.20155</v>
      </c>
      <c r="FV118" s="71">
        <v>69.68809</v>
      </c>
      <c r="FW118" s="71">
        <v>68.48327</v>
      </c>
      <c r="FX118" s="71">
        <v>67.97198</v>
      </c>
      <c r="FY118" s="71">
        <v>67.49926</v>
      </c>
      <c r="FZ118" s="71">
        <v>67.57494</v>
      </c>
      <c r="GA118" s="71">
        <v>67.68321</v>
      </c>
      <c r="GB118" s="71">
        <v>69.96024</v>
      </c>
      <c r="GC118" s="71">
        <v>76.0771</v>
      </c>
      <c r="GD118" s="71">
        <v>82.7642</v>
      </c>
      <c r="GE118" s="71">
        <v>88.32778</v>
      </c>
      <c r="GF118" s="71">
        <v>91.69939</v>
      </c>
      <c r="GG118" s="71">
        <v>93.18889</v>
      </c>
      <c r="GH118" s="71">
        <v>93.89198</v>
      </c>
      <c r="GI118" s="71">
        <v>94.00247</v>
      </c>
      <c r="GJ118" s="71">
        <v>93.20061</v>
      </c>
      <c r="GK118" s="71">
        <v>92.18703</v>
      </c>
      <c r="GL118" s="71">
        <v>89.11358</v>
      </c>
      <c r="GM118" s="71">
        <v>85.1179</v>
      </c>
      <c r="GN118" s="71">
        <v>81.52531</v>
      </c>
      <c r="GO118" s="71">
        <v>79.33056</v>
      </c>
      <c r="GP118" s="71">
        <v>78.17253</v>
      </c>
      <c r="GQ118" s="71">
        <v>77.00797</v>
      </c>
      <c r="GR118" s="71">
        <v>75.51839</v>
      </c>
    </row>
    <row r="119" spans="1:200" ht="12.75">
      <c r="A119" s="69" t="s">
        <v>243</v>
      </c>
      <c r="B119" s="69" t="s">
        <v>35</v>
      </c>
      <c r="C119" s="69">
        <v>2011</v>
      </c>
      <c r="D119" s="69" t="s">
        <v>6</v>
      </c>
      <c r="E119" s="69" t="s">
        <v>239</v>
      </c>
      <c r="F119" s="71">
        <v>254</v>
      </c>
      <c r="G119" s="71">
        <v>254</v>
      </c>
      <c r="H119" s="71">
        <v>254</v>
      </c>
      <c r="I119" s="71">
        <v>26414.74</v>
      </c>
      <c r="J119" s="71">
        <v>25167.79</v>
      </c>
      <c r="K119" s="71">
        <v>24574.13</v>
      </c>
      <c r="L119" s="71">
        <v>24337.84</v>
      </c>
      <c r="M119" s="71">
        <v>24770.7</v>
      </c>
      <c r="N119" s="71">
        <v>26246.14</v>
      </c>
      <c r="O119" s="71">
        <v>31209.16</v>
      </c>
      <c r="P119" s="71">
        <v>36502.95</v>
      </c>
      <c r="Q119" s="71">
        <v>42612.43</v>
      </c>
      <c r="R119" s="71">
        <v>49333.33</v>
      </c>
      <c r="S119" s="71">
        <v>64455.34</v>
      </c>
      <c r="T119" s="71">
        <v>66822.25</v>
      </c>
      <c r="U119" s="71">
        <v>66777.42</v>
      </c>
      <c r="V119" s="71">
        <v>67429.71</v>
      </c>
      <c r="W119" s="71">
        <v>68287.2</v>
      </c>
      <c r="X119" s="71">
        <v>68501.17</v>
      </c>
      <c r="Y119" s="71">
        <v>68094.28</v>
      </c>
      <c r="Z119" s="71">
        <v>68194.41</v>
      </c>
      <c r="AA119" s="71">
        <v>68038.99</v>
      </c>
      <c r="AB119" s="71">
        <v>67927.81</v>
      </c>
      <c r="AC119" s="71">
        <v>62356.07</v>
      </c>
      <c r="AD119" s="71">
        <v>41548.64</v>
      </c>
      <c r="AE119" s="71">
        <v>31891.43</v>
      </c>
      <c r="AF119" s="71">
        <v>28842.38</v>
      </c>
      <c r="AG119" s="71">
        <v>26974.89</v>
      </c>
      <c r="AH119" s="71">
        <v>25701.5</v>
      </c>
      <c r="AI119" s="71">
        <v>25095.25</v>
      </c>
      <c r="AJ119" s="71">
        <v>24853.95</v>
      </c>
      <c r="AK119" s="71">
        <v>25295.99</v>
      </c>
      <c r="AL119" s="71">
        <v>26802.72</v>
      </c>
      <c r="AM119" s="71">
        <v>31870.99</v>
      </c>
      <c r="AN119" s="71">
        <v>37277.04</v>
      </c>
      <c r="AO119" s="71">
        <v>43516.07</v>
      </c>
      <c r="AP119" s="71">
        <v>50379.5</v>
      </c>
      <c r="AQ119" s="71">
        <v>65001.36</v>
      </c>
      <c r="AR119" s="71">
        <v>62615.93</v>
      </c>
      <c r="AS119" s="71">
        <v>62573.93</v>
      </c>
      <c r="AT119" s="71">
        <v>63185.16</v>
      </c>
      <c r="AU119" s="71">
        <v>63988.67</v>
      </c>
      <c r="AV119" s="71">
        <v>64189.17</v>
      </c>
      <c r="AW119" s="71">
        <v>63807.89</v>
      </c>
      <c r="AX119" s="71">
        <v>63901.71</v>
      </c>
      <c r="AY119" s="71">
        <v>63756.09</v>
      </c>
      <c r="AZ119" s="71">
        <v>68503.24</v>
      </c>
      <c r="BA119" s="71">
        <v>63678.41</v>
      </c>
      <c r="BB119" s="71">
        <v>42429.72</v>
      </c>
      <c r="BC119" s="71">
        <v>32567.72</v>
      </c>
      <c r="BD119" s="71">
        <v>29454.02</v>
      </c>
      <c r="BE119" s="71">
        <v>-820.2458</v>
      </c>
      <c r="BF119" s="71">
        <v>-781.525</v>
      </c>
      <c r="BG119" s="71">
        <v>-763.09</v>
      </c>
      <c r="BH119" s="71">
        <v>-755.7526</v>
      </c>
      <c r="BI119" s="71">
        <v>-769.1942</v>
      </c>
      <c r="BJ119" s="71">
        <v>-815.0103</v>
      </c>
      <c r="BK119" s="71">
        <v>-969.1251</v>
      </c>
      <c r="BL119" s="71">
        <v>-1133.511</v>
      </c>
      <c r="BM119" s="71">
        <v>-1323.226</v>
      </c>
      <c r="BN119" s="71">
        <v>-1531.927</v>
      </c>
      <c r="BO119" s="71">
        <v>-1734.747</v>
      </c>
      <c r="BP119" s="71">
        <v>3403.751</v>
      </c>
      <c r="BQ119" s="71">
        <v>3401.468</v>
      </c>
      <c r="BR119" s="71">
        <v>3434.694</v>
      </c>
      <c r="BS119" s="71">
        <v>3478.373</v>
      </c>
      <c r="BT119" s="71">
        <v>3489.272</v>
      </c>
      <c r="BU119" s="71">
        <v>3468.545</v>
      </c>
      <c r="BV119" s="71">
        <v>3473.646</v>
      </c>
      <c r="BW119" s="71">
        <v>3465.729</v>
      </c>
      <c r="BX119" s="71">
        <v>-1828.205</v>
      </c>
      <c r="BY119" s="71">
        <v>-1936.317</v>
      </c>
      <c r="BZ119" s="71">
        <v>-1290.193</v>
      </c>
      <c r="CA119" s="71">
        <v>-990.3112</v>
      </c>
      <c r="CB119" s="71">
        <v>-895.6305</v>
      </c>
      <c r="CC119" s="71">
        <v>-665.9791</v>
      </c>
      <c r="CD119" s="71">
        <v>-634.5406</v>
      </c>
      <c r="CE119" s="71">
        <v>-619.5729</v>
      </c>
      <c r="CF119" s="71">
        <v>-613.6154</v>
      </c>
      <c r="CG119" s="71">
        <v>-624.529</v>
      </c>
      <c r="CH119" s="71">
        <v>-661.7283</v>
      </c>
      <c r="CI119" s="71">
        <v>-786.8581</v>
      </c>
      <c r="CJ119" s="71">
        <v>-920.3273</v>
      </c>
      <c r="CK119" s="71">
        <v>-1074.362</v>
      </c>
      <c r="CL119" s="71">
        <v>-1243.812</v>
      </c>
      <c r="CM119" s="71">
        <v>-1027.236</v>
      </c>
      <c r="CN119" s="71">
        <v>3880.383</v>
      </c>
      <c r="CO119" s="71">
        <v>3877.78</v>
      </c>
      <c r="CP119" s="71">
        <v>3915.658</v>
      </c>
      <c r="CQ119" s="71">
        <v>3965.453</v>
      </c>
      <c r="CR119" s="71">
        <v>3977.878</v>
      </c>
      <c r="CS119" s="71">
        <v>3954.25</v>
      </c>
      <c r="CT119" s="71">
        <v>3960.064</v>
      </c>
      <c r="CU119" s="71">
        <v>3951.039</v>
      </c>
      <c r="CV119" s="71">
        <v>-1082.578</v>
      </c>
      <c r="CW119" s="71">
        <v>-1572.147</v>
      </c>
      <c r="CX119" s="71">
        <v>-1047.541</v>
      </c>
      <c r="CY119" s="71">
        <v>-804.0597</v>
      </c>
      <c r="CZ119" s="71">
        <v>-727.1859</v>
      </c>
      <c r="DA119" s="71">
        <v>-560.1549</v>
      </c>
      <c r="DB119" s="71">
        <v>-533.712</v>
      </c>
      <c r="DC119" s="71">
        <v>-521.1226</v>
      </c>
      <c r="DD119" s="71">
        <v>-516.1118</v>
      </c>
      <c r="DE119" s="71">
        <v>-525.2911</v>
      </c>
      <c r="DF119" s="71">
        <v>-556.5795</v>
      </c>
      <c r="DG119" s="71">
        <v>-661.8262</v>
      </c>
      <c r="DH119" s="71">
        <v>-774.087</v>
      </c>
      <c r="DI119" s="71">
        <v>-903.6455</v>
      </c>
      <c r="DJ119" s="71">
        <v>-1046.17</v>
      </c>
      <c r="DK119" s="71">
        <v>-546.0166</v>
      </c>
      <c r="DL119" s="71">
        <v>4206.318</v>
      </c>
      <c r="DM119" s="71">
        <v>4203.496</v>
      </c>
      <c r="DN119" s="71">
        <v>4244.557</v>
      </c>
      <c r="DO119" s="71">
        <v>4298.534</v>
      </c>
      <c r="DP119" s="71">
        <v>4312.003</v>
      </c>
      <c r="DQ119" s="71">
        <v>4286.39</v>
      </c>
      <c r="DR119" s="71">
        <v>4292.692</v>
      </c>
      <c r="DS119" s="71">
        <v>4282.91</v>
      </c>
      <c r="DT119" s="71">
        <v>-575.4327</v>
      </c>
      <c r="DU119" s="71">
        <v>-1322.332</v>
      </c>
      <c r="DV119" s="71">
        <v>-881.0867</v>
      </c>
      <c r="DW119" s="71">
        <v>-676.2944</v>
      </c>
      <c r="DX119" s="71">
        <v>-611.6359</v>
      </c>
      <c r="DY119" s="71">
        <v>-455.1544</v>
      </c>
      <c r="DZ119" s="71">
        <v>-433.6683</v>
      </c>
      <c r="EA119" s="71">
        <v>-423.4388</v>
      </c>
      <c r="EB119" s="71">
        <v>-419.3672</v>
      </c>
      <c r="EC119" s="71">
        <v>-426.8259</v>
      </c>
      <c r="ED119" s="71">
        <v>-452.2493</v>
      </c>
      <c r="EE119" s="71">
        <v>-537.7676</v>
      </c>
      <c r="EF119" s="71">
        <v>-628.9853</v>
      </c>
      <c r="EG119" s="71">
        <v>-734.2582</v>
      </c>
      <c r="EH119" s="71">
        <v>-850.0667</v>
      </c>
      <c r="EI119" s="71">
        <v>-71.8182</v>
      </c>
      <c r="EJ119" s="71">
        <v>4528.896</v>
      </c>
      <c r="EK119" s="71">
        <v>4525.857</v>
      </c>
      <c r="EL119" s="71">
        <v>4570.066</v>
      </c>
      <c r="EM119" s="71">
        <v>4628.183</v>
      </c>
      <c r="EN119" s="71">
        <v>4642.685</v>
      </c>
      <c r="EO119" s="71">
        <v>4615.108</v>
      </c>
      <c r="EP119" s="71">
        <v>4621.894</v>
      </c>
      <c r="EQ119" s="71">
        <v>4611.361</v>
      </c>
      <c r="ER119" s="71">
        <v>-75.68735</v>
      </c>
      <c r="ES119" s="71">
        <v>-1074.463</v>
      </c>
      <c r="ET119" s="71">
        <v>-715.928</v>
      </c>
      <c r="EU119" s="71">
        <v>-549.5238</v>
      </c>
      <c r="EV119" s="71">
        <v>-496.9854</v>
      </c>
      <c r="EW119" s="71">
        <v>-304.9846</v>
      </c>
      <c r="EX119" s="71">
        <v>-290.5874</v>
      </c>
      <c r="EY119" s="71">
        <v>-283.7329</v>
      </c>
      <c r="EZ119" s="71">
        <v>-281.0047</v>
      </c>
      <c r="FA119" s="71">
        <v>-286.0026</v>
      </c>
      <c r="FB119" s="71">
        <v>-303.038</v>
      </c>
      <c r="FC119" s="71">
        <v>-360.3411</v>
      </c>
      <c r="FD119" s="71">
        <v>-421.4632</v>
      </c>
      <c r="FE119" s="71">
        <v>-492.0032</v>
      </c>
      <c r="FF119" s="71">
        <v>-569.6028</v>
      </c>
      <c r="FG119" s="71">
        <v>600.7696</v>
      </c>
      <c r="FH119" s="71">
        <v>4988.826</v>
      </c>
      <c r="FI119" s="71">
        <v>4985.479</v>
      </c>
      <c r="FJ119" s="71">
        <v>5034.178</v>
      </c>
      <c r="FK119" s="71">
        <v>5098.197</v>
      </c>
      <c r="FL119" s="71">
        <v>5114.171</v>
      </c>
      <c r="FM119" s="71">
        <v>5083.793</v>
      </c>
      <c r="FN119" s="71">
        <v>5091.268</v>
      </c>
      <c r="FO119" s="71">
        <v>5079.666</v>
      </c>
      <c r="FP119" s="71">
        <v>633.1356</v>
      </c>
      <c r="FQ119" s="71">
        <v>-719.9634</v>
      </c>
      <c r="FR119" s="71">
        <v>-479.7207</v>
      </c>
      <c r="FS119" s="71">
        <v>-368.2185</v>
      </c>
      <c r="FT119" s="71">
        <v>-333.0142</v>
      </c>
      <c r="FU119" s="71">
        <v>73.7858</v>
      </c>
      <c r="FV119" s="71">
        <v>72.10914</v>
      </c>
      <c r="FW119" s="71">
        <v>70.0976</v>
      </c>
      <c r="FX119" s="71">
        <v>67.965</v>
      </c>
      <c r="FY119" s="71">
        <v>66.90735</v>
      </c>
      <c r="FZ119" s="71">
        <v>65.76358</v>
      </c>
      <c r="GA119" s="71">
        <v>65.78457</v>
      </c>
      <c r="GB119" s="71">
        <v>66.87975</v>
      </c>
      <c r="GC119" s="71">
        <v>71.56679</v>
      </c>
      <c r="GD119" s="71">
        <v>77.95204</v>
      </c>
      <c r="GE119" s="71">
        <v>82.85339</v>
      </c>
      <c r="GF119" s="71">
        <v>86.19117</v>
      </c>
      <c r="GG119" s="71">
        <v>87.53827</v>
      </c>
      <c r="GH119" s="71">
        <v>88.55309</v>
      </c>
      <c r="GI119" s="71">
        <v>89.28395</v>
      </c>
      <c r="GJ119" s="71">
        <v>88.9716</v>
      </c>
      <c r="GK119" s="71">
        <v>87.73704</v>
      </c>
      <c r="GL119" s="71">
        <v>85.63828</v>
      </c>
      <c r="GM119" s="71">
        <v>81.84198</v>
      </c>
      <c r="GN119" s="71">
        <v>77.79204</v>
      </c>
      <c r="GO119" s="71">
        <v>74.39062</v>
      </c>
      <c r="GP119" s="71">
        <v>71.72704</v>
      </c>
      <c r="GQ119" s="71">
        <v>69.83698</v>
      </c>
      <c r="GR119" s="71">
        <v>68.1929</v>
      </c>
    </row>
    <row r="120" spans="1:200" ht="12.75">
      <c r="A120" s="69" t="s">
        <v>243</v>
      </c>
      <c r="B120" s="69" t="s">
        <v>8</v>
      </c>
      <c r="C120" s="69">
        <v>2011</v>
      </c>
      <c r="D120" s="69" t="s">
        <v>6</v>
      </c>
      <c r="E120" s="69" t="s">
        <v>239</v>
      </c>
      <c r="F120" s="71">
        <v>253</v>
      </c>
      <c r="G120" s="71">
        <v>253</v>
      </c>
      <c r="H120" s="71">
        <v>253</v>
      </c>
      <c r="I120" s="71">
        <v>27362.16</v>
      </c>
      <c r="J120" s="71">
        <v>26418.01</v>
      </c>
      <c r="K120" s="71">
        <v>25637.07</v>
      </c>
      <c r="L120" s="71">
        <v>25373.3</v>
      </c>
      <c r="M120" s="71">
        <v>25827.26</v>
      </c>
      <c r="N120" s="71">
        <v>27057.86</v>
      </c>
      <c r="O120" s="71">
        <v>32341.23</v>
      </c>
      <c r="P120" s="71">
        <v>38356.44</v>
      </c>
      <c r="Q120" s="71">
        <v>45250.66</v>
      </c>
      <c r="R120" s="71">
        <v>51447.3</v>
      </c>
      <c r="S120" s="71">
        <v>65370.73</v>
      </c>
      <c r="T120" s="71">
        <v>67526.95</v>
      </c>
      <c r="U120" s="71">
        <v>66851.28</v>
      </c>
      <c r="V120" s="71">
        <v>67793.43</v>
      </c>
      <c r="W120" s="71">
        <v>68649.16</v>
      </c>
      <c r="X120" s="71">
        <v>69186.73</v>
      </c>
      <c r="Y120" s="71">
        <v>69052.63</v>
      </c>
      <c r="Z120" s="71">
        <v>69937.3</v>
      </c>
      <c r="AA120" s="71">
        <v>70291.83</v>
      </c>
      <c r="AB120" s="71">
        <v>70556.13</v>
      </c>
      <c r="AC120" s="71">
        <v>64474.43</v>
      </c>
      <c r="AD120" s="71">
        <v>42857.59</v>
      </c>
      <c r="AE120" s="71">
        <v>33030.99</v>
      </c>
      <c r="AF120" s="71">
        <v>29726.46</v>
      </c>
      <c r="AG120" s="71">
        <v>27942.41</v>
      </c>
      <c r="AH120" s="71">
        <v>26978.24</v>
      </c>
      <c r="AI120" s="71">
        <v>26180.73</v>
      </c>
      <c r="AJ120" s="71">
        <v>25911.37</v>
      </c>
      <c r="AK120" s="71">
        <v>26374.96</v>
      </c>
      <c r="AL120" s="71">
        <v>27631.65</v>
      </c>
      <c r="AM120" s="71">
        <v>33027.06</v>
      </c>
      <c r="AN120" s="71">
        <v>39169.84</v>
      </c>
      <c r="AO120" s="71">
        <v>46210.26</v>
      </c>
      <c r="AP120" s="71">
        <v>52538.3</v>
      </c>
      <c r="AQ120" s="71">
        <v>65924.51</v>
      </c>
      <c r="AR120" s="71">
        <v>63276.26</v>
      </c>
      <c r="AS120" s="71">
        <v>62643.14</v>
      </c>
      <c r="AT120" s="71">
        <v>63525.98</v>
      </c>
      <c r="AU120" s="71">
        <v>64327.85</v>
      </c>
      <c r="AV120" s="71">
        <v>64831.57</v>
      </c>
      <c r="AW120" s="71">
        <v>64705.91</v>
      </c>
      <c r="AX120" s="71">
        <v>65534.89</v>
      </c>
      <c r="AY120" s="71">
        <v>65867.11</v>
      </c>
      <c r="AZ120" s="71">
        <v>71153.83</v>
      </c>
      <c r="BA120" s="71">
        <v>65841.68</v>
      </c>
      <c r="BB120" s="71">
        <v>43766.43</v>
      </c>
      <c r="BC120" s="71">
        <v>33731.45</v>
      </c>
      <c r="BD120" s="71">
        <v>30356.84</v>
      </c>
      <c r="BE120" s="71">
        <v>-849.6658</v>
      </c>
      <c r="BF120" s="71">
        <v>-820.3475</v>
      </c>
      <c r="BG120" s="71">
        <v>-796.0972</v>
      </c>
      <c r="BH120" s="71">
        <v>-787.9065</v>
      </c>
      <c r="BI120" s="71">
        <v>-802.0031</v>
      </c>
      <c r="BJ120" s="71">
        <v>-840.2163</v>
      </c>
      <c r="BK120" s="71">
        <v>-1004.279</v>
      </c>
      <c r="BL120" s="71">
        <v>-1191.067</v>
      </c>
      <c r="BM120" s="71">
        <v>-1405.15</v>
      </c>
      <c r="BN120" s="71">
        <v>-1597.572</v>
      </c>
      <c r="BO120" s="71">
        <v>-1759.384</v>
      </c>
      <c r="BP120" s="71">
        <v>3439.647</v>
      </c>
      <c r="BQ120" s="71">
        <v>3405.23</v>
      </c>
      <c r="BR120" s="71">
        <v>3453.221</v>
      </c>
      <c r="BS120" s="71">
        <v>3496.81</v>
      </c>
      <c r="BT120" s="71">
        <v>3524.192</v>
      </c>
      <c r="BU120" s="71">
        <v>3517.361</v>
      </c>
      <c r="BV120" s="71">
        <v>3562.424</v>
      </c>
      <c r="BW120" s="71">
        <v>3580.483</v>
      </c>
      <c r="BX120" s="71">
        <v>-1898.943</v>
      </c>
      <c r="BY120" s="71">
        <v>-2002.097</v>
      </c>
      <c r="BZ120" s="71">
        <v>-1330.839</v>
      </c>
      <c r="CA120" s="71">
        <v>-1025.697</v>
      </c>
      <c r="CB120" s="71">
        <v>-923.0832</v>
      </c>
      <c r="CC120" s="71">
        <v>-689.8659</v>
      </c>
      <c r="CD120" s="71">
        <v>-666.0617</v>
      </c>
      <c r="CE120" s="71">
        <v>-646.3723</v>
      </c>
      <c r="CF120" s="71">
        <v>-639.722</v>
      </c>
      <c r="CG120" s="71">
        <v>-651.1674</v>
      </c>
      <c r="CH120" s="71">
        <v>-682.1937</v>
      </c>
      <c r="CI120" s="71">
        <v>-815.4002</v>
      </c>
      <c r="CJ120" s="71">
        <v>-967.0582</v>
      </c>
      <c r="CK120" s="71">
        <v>-1140.878</v>
      </c>
      <c r="CL120" s="71">
        <v>-1297.11</v>
      </c>
      <c r="CM120" s="71">
        <v>-1041.825</v>
      </c>
      <c r="CN120" s="71">
        <v>3921.304</v>
      </c>
      <c r="CO120" s="71">
        <v>3882.069</v>
      </c>
      <c r="CP120" s="71">
        <v>3936.78</v>
      </c>
      <c r="CQ120" s="71">
        <v>3986.472</v>
      </c>
      <c r="CR120" s="71">
        <v>4017.688</v>
      </c>
      <c r="CS120" s="71">
        <v>4009.901</v>
      </c>
      <c r="CT120" s="71">
        <v>4061.274</v>
      </c>
      <c r="CU120" s="71">
        <v>4081.862</v>
      </c>
      <c r="CV120" s="71">
        <v>-1124.465</v>
      </c>
      <c r="CW120" s="71">
        <v>-1625.555</v>
      </c>
      <c r="CX120" s="71">
        <v>-1080.543</v>
      </c>
      <c r="CY120" s="71">
        <v>-832.7907</v>
      </c>
      <c r="CZ120" s="71">
        <v>-749.4755</v>
      </c>
      <c r="DA120" s="71">
        <v>-580.2461</v>
      </c>
      <c r="DB120" s="71">
        <v>-560.2243</v>
      </c>
      <c r="DC120" s="71">
        <v>-543.6636</v>
      </c>
      <c r="DD120" s="71">
        <v>-538.0701</v>
      </c>
      <c r="DE120" s="71">
        <v>-547.6967</v>
      </c>
      <c r="DF120" s="71">
        <v>-573.7929</v>
      </c>
      <c r="DG120" s="71">
        <v>-685.8329</v>
      </c>
      <c r="DH120" s="71">
        <v>-813.3925</v>
      </c>
      <c r="DI120" s="71">
        <v>-959.5924</v>
      </c>
      <c r="DJ120" s="71">
        <v>-1090.999</v>
      </c>
      <c r="DK120" s="71">
        <v>-553.7711</v>
      </c>
      <c r="DL120" s="71">
        <v>4250.677</v>
      </c>
      <c r="DM120" s="71">
        <v>4208.146</v>
      </c>
      <c r="DN120" s="71">
        <v>4267.452</v>
      </c>
      <c r="DO120" s="71">
        <v>4321.319</v>
      </c>
      <c r="DP120" s="71">
        <v>4355.157</v>
      </c>
      <c r="DQ120" s="71">
        <v>4346.716</v>
      </c>
      <c r="DR120" s="71">
        <v>4402.404</v>
      </c>
      <c r="DS120" s="71">
        <v>4424.721</v>
      </c>
      <c r="DT120" s="71">
        <v>-597.6978</v>
      </c>
      <c r="DU120" s="71">
        <v>-1367.254</v>
      </c>
      <c r="DV120" s="71">
        <v>-908.8445</v>
      </c>
      <c r="DW120" s="71">
        <v>-700.4601</v>
      </c>
      <c r="DX120" s="71">
        <v>-630.3837</v>
      </c>
      <c r="DY120" s="71">
        <v>-471.4796</v>
      </c>
      <c r="DZ120" s="71">
        <v>-455.2109</v>
      </c>
      <c r="EA120" s="71">
        <v>-441.7544</v>
      </c>
      <c r="EB120" s="71">
        <v>-437.2094</v>
      </c>
      <c r="EC120" s="71">
        <v>-445.0316</v>
      </c>
      <c r="ED120" s="71">
        <v>-466.2361</v>
      </c>
      <c r="EE120" s="71">
        <v>-557.2744</v>
      </c>
      <c r="EF120" s="71">
        <v>-660.923</v>
      </c>
      <c r="EG120" s="71">
        <v>-779.7178</v>
      </c>
      <c r="EH120" s="71">
        <v>-886.4926</v>
      </c>
      <c r="EI120" s="71">
        <v>-72.83817</v>
      </c>
      <c r="EJ120" s="71">
        <v>4576.656</v>
      </c>
      <c r="EK120" s="71">
        <v>4530.863</v>
      </c>
      <c r="EL120" s="71">
        <v>4594.718</v>
      </c>
      <c r="EM120" s="71">
        <v>4652.715</v>
      </c>
      <c r="EN120" s="71">
        <v>4689.149</v>
      </c>
      <c r="EO120" s="71">
        <v>4680.06</v>
      </c>
      <c r="EP120" s="71">
        <v>4740.019</v>
      </c>
      <c r="EQ120" s="71">
        <v>4764.047</v>
      </c>
      <c r="ER120" s="71">
        <v>-78.6159</v>
      </c>
      <c r="ES120" s="71">
        <v>-1110.964</v>
      </c>
      <c r="ET120" s="71">
        <v>-738.4825</v>
      </c>
      <c r="EU120" s="71">
        <v>-569.1597</v>
      </c>
      <c r="EV120" s="71">
        <v>-512.219</v>
      </c>
      <c r="EW120" s="71">
        <v>-315.9236</v>
      </c>
      <c r="EX120" s="71">
        <v>-305.0225</v>
      </c>
      <c r="EY120" s="71">
        <v>-296.0057</v>
      </c>
      <c r="EZ120" s="71">
        <v>-292.9602</v>
      </c>
      <c r="FA120" s="71">
        <v>-298.2016</v>
      </c>
      <c r="FB120" s="71">
        <v>-312.4101</v>
      </c>
      <c r="FC120" s="71">
        <v>-373.4119</v>
      </c>
      <c r="FD120" s="71">
        <v>-442.8636</v>
      </c>
      <c r="FE120" s="71">
        <v>-522.4643</v>
      </c>
      <c r="FF120" s="71">
        <v>-594.0107</v>
      </c>
      <c r="FG120" s="71">
        <v>609.3018</v>
      </c>
      <c r="FH120" s="71">
        <v>5041.437</v>
      </c>
      <c r="FI120" s="71">
        <v>4990.994</v>
      </c>
      <c r="FJ120" s="71">
        <v>5061.333</v>
      </c>
      <c r="FK120" s="71">
        <v>5125.22</v>
      </c>
      <c r="FL120" s="71">
        <v>5165.354</v>
      </c>
      <c r="FM120" s="71">
        <v>5155.342</v>
      </c>
      <c r="FN120" s="71">
        <v>5221.39</v>
      </c>
      <c r="FO120" s="71">
        <v>5247.858</v>
      </c>
      <c r="FP120" s="71">
        <v>657.6333</v>
      </c>
      <c r="FQ120" s="71">
        <v>-744.4219</v>
      </c>
      <c r="FR120" s="71">
        <v>-494.8338</v>
      </c>
      <c r="FS120" s="71">
        <v>-381.3759</v>
      </c>
      <c r="FT120" s="71">
        <v>-343.2217</v>
      </c>
      <c r="FU120" s="71">
        <v>70.15957</v>
      </c>
      <c r="FV120" s="71">
        <v>69.03262</v>
      </c>
      <c r="FW120" s="71">
        <v>67.90378</v>
      </c>
      <c r="FX120" s="71">
        <v>67.08758</v>
      </c>
      <c r="FY120" s="71">
        <v>66.27287</v>
      </c>
      <c r="FZ120" s="71">
        <v>65.96033</v>
      </c>
      <c r="GA120" s="71">
        <v>66.53261</v>
      </c>
      <c r="GB120" s="71">
        <v>69.89323</v>
      </c>
      <c r="GC120" s="71">
        <v>75.29308</v>
      </c>
      <c r="GD120" s="71">
        <v>80.17471</v>
      </c>
      <c r="GE120" s="71">
        <v>84.00753</v>
      </c>
      <c r="GF120" s="71">
        <v>86.7104</v>
      </c>
      <c r="GG120" s="71">
        <v>88.87841</v>
      </c>
      <c r="GH120" s="71">
        <v>90.38968</v>
      </c>
      <c r="GI120" s="71">
        <v>90.98393</v>
      </c>
      <c r="GJ120" s="71">
        <v>91.11018</v>
      </c>
      <c r="GK120" s="71">
        <v>90.44446</v>
      </c>
      <c r="GL120" s="71">
        <v>88.55452</v>
      </c>
      <c r="GM120" s="71">
        <v>85.72528</v>
      </c>
      <c r="GN120" s="71">
        <v>82.08459</v>
      </c>
      <c r="GO120" s="71">
        <v>78.36261</v>
      </c>
      <c r="GP120" s="71">
        <v>75.9664</v>
      </c>
      <c r="GQ120" s="71">
        <v>74.00792</v>
      </c>
      <c r="GR120" s="71">
        <v>72.25349</v>
      </c>
    </row>
    <row r="121" spans="1:200" ht="12.75">
      <c r="A121" s="69" t="s">
        <v>243</v>
      </c>
      <c r="B121" s="69" t="s">
        <v>30</v>
      </c>
      <c r="C121" s="69">
        <v>2011</v>
      </c>
      <c r="D121" s="69" t="s">
        <v>7</v>
      </c>
      <c r="E121" s="69" t="s">
        <v>239</v>
      </c>
      <c r="F121" s="71">
        <v>181</v>
      </c>
      <c r="G121" s="71">
        <v>181</v>
      </c>
      <c r="H121" s="71">
        <v>181</v>
      </c>
      <c r="I121" s="71">
        <v>18980.58</v>
      </c>
      <c r="J121" s="71">
        <v>18195.08</v>
      </c>
      <c r="K121" s="71">
        <v>17526.49</v>
      </c>
      <c r="L121" s="71">
        <v>17280.04</v>
      </c>
      <c r="M121" s="71">
        <v>17523.92</v>
      </c>
      <c r="N121" s="71">
        <v>18400.97</v>
      </c>
      <c r="O121" s="71">
        <v>22524.88</v>
      </c>
      <c r="P121" s="71">
        <v>27194.06</v>
      </c>
      <c r="Q121" s="71">
        <v>31908.29</v>
      </c>
      <c r="R121" s="71">
        <v>35953.95</v>
      </c>
      <c r="S121" s="71">
        <v>45496.05</v>
      </c>
      <c r="T121" s="71">
        <v>46792.06</v>
      </c>
      <c r="U121" s="71">
        <v>46470.88</v>
      </c>
      <c r="V121" s="71">
        <v>47043.21</v>
      </c>
      <c r="W121" s="71">
        <v>47470.52</v>
      </c>
      <c r="X121" s="71">
        <v>47589.98</v>
      </c>
      <c r="Y121" s="71">
        <v>47069.64</v>
      </c>
      <c r="Z121" s="71">
        <v>47278.67</v>
      </c>
      <c r="AA121" s="71">
        <v>47488.59</v>
      </c>
      <c r="AB121" s="71">
        <v>47434.1</v>
      </c>
      <c r="AC121" s="71">
        <v>43488.67</v>
      </c>
      <c r="AD121" s="71">
        <v>29078.43</v>
      </c>
      <c r="AE121" s="71">
        <v>22195.48</v>
      </c>
      <c r="AF121" s="71">
        <v>19961.53</v>
      </c>
      <c r="AG121" s="71">
        <v>19383.08</v>
      </c>
      <c r="AH121" s="71">
        <v>18580.93</v>
      </c>
      <c r="AI121" s="71">
        <v>17898.16</v>
      </c>
      <c r="AJ121" s="71">
        <v>17646.48</v>
      </c>
      <c r="AK121" s="71">
        <v>17895.54</v>
      </c>
      <c r="AL121" s="71">
        <v>18791.19</v>
      </c>
      <c r="AM121" s="71">
        <v>23002.55</v>
      </c>
      <c r="AN121" s="71">
        <v>27770.74</v>
      </c>
      <c r="AO121" s="71">
        <v>32584.95</v>
      </c>
      <c r="AP121" s="71">
        <v>36716.39</v>
      </c>
      <c r="AQ121" s="71">
        <v>45881.46</v>
      </c>
      <c r="AR121" s="71">
        <v>43846.6</v>
      </c>
      <c r="AS121" s="71">
        <v>43545.64</v>
      </c>
      <c r="AT121" s="71">
        <v>44081.94</v>
      </c>
      <c r="AU121" s="71">
        <v>44482.35</v>
      </c>
      <c r="AV121" s="71">
        <v>44594.3</v>
      </c>
      <c r="AW121" s="71">
        <v>44106.71</v>
      </c>
      <c r="AX121" s="71">
        <v>44302.58</v>
      </c>
      <c r="AY121" s="71">
        <v>44499.28</v>
      </c>
      <c r="AZ121" s="71">
        <v>47835.92</v>
      </c>
      <c r="BA121" s="71">
        <v>44410.89</v>
      </c>
      <c r="BB121" s="71">
        <v>29695.07</v>
      </c>
      <c r="BC121" s="71">
        <v>22666.16</v>
      </c>
      <c r="BD121" s="71">
        <v>20384.84</v>
      </c>
      <c r="BE121" s="71">
        <v>-589.3959</v>
      </c>
      <c r="BF121" s="71">
        <v>-565.0042</v>
      </c>
      <c r="BG121" s="71">
        <v>-544.2428</v>
      </c>
      <c r="BH121" s="71">
        <v>-536.5898</v>
      </c>
      <c r="BI121" s="71">
        <v>-544.1631</v>
      </c>
      <c r="BJ121" s="71">
        <v>-571.3977</v>
      </c>
      <c r="BK121" s="71">
        <v>-699.4558</v>
      </c>
      <c r="BL121" s="71">
        <v>-844.4457</v>
      </c>
      <c r="BM121" s="71">
        <v>-990.835</v>
      </c>
      <c r="BN121" s="71">
        <v>-1116.463</v>
      </c>
      <c r="BO121" s="71">
        <v>-1224.478</v>
      </c>
      <c r="BP121" s="71">
        <v>2383.466</v>
      </c>
      <c r="BQ121" s="71">
        <v>2367.105</v>
      </c>
      <c r="BR121" s="71">
        <v>2396.259</v>
      </c>
      <c r="BS121" s="71">
        <v>2418.025</v>
      </c>
      <c r="BT121" s="71">
        <v>2424.11</v>
      </c>
      <c r="BU121" s="71">
        <v>2397.605</v>
      </c>
      <c r="BV121" s="71">
        <v>2408.252</v>
      </c>
      <c r="BW121" s="71">
        <v>2418.945</v>
      </c>
      <c r="BX121" s="71">
        <v>-1276.638</v>
      </c>
      <c r="BY121" s="71">
        <v>-1350.435</v>
      </c>
      <c r="BZ121" s="71">
        <v>-902.9602</v>
      </c>
      <c r="CA121" s="71">
        <v>-689.2269</v>
      </c>
      <c r="CB121" s="71">
        <v>-619.857</v>
      </c>
      <c r="CC121" s="71">
        <v>-478.546</v>
      </c>
      <c r="CD121" s="71">
        <v>-458.7418</v>
      </c>
      <c r="CE121" s="71">
        <v>-441.885</v>
      </c>
      <c r="CF121" s="71">
        <v>-435.6714</v>
      </c>
      <c r="CG121" s="71">
        <v>-441.8203</v>
      </c>
      <c r="CH121" s="71">
        <v>-463.9328</v>
      </c>
      <c r="CI121" s="71">
        <v>-567.9066</v>
      </c>
      <c r="CJ121" s="71">
        <v>-685.6276</v>
      </c>
      <c r="CK121" s="71">
        <v>-804.485</v>
      </c>
      <c r="CL121" s="71">
        <v>-906.4855</v>
      </c>
      <c r="CM121" s="71">
        <v>-725.0785</v>
      </c>
      <c r="CN121" s="71">
        <v>2717.225</v>
      </c>
      <c r="CO121" s="71">
        <v>2698.574</v>
      </c>
      <c r="CP121" s="71">
        <v>2731.81</v>
      </c>
      <c r="CQ121" s="71">
        <v>2756.624</v>
      </c>
      <c r="CR121" s="71">
        <v>2763.561</v>
      </c>
      <c r="CS121" s="71">
        <v>2733.345</v>
      </c>
      <c r="CT121" s="71">
        <v>2745.483</v>
      </c>
      <c r="CU121" s="71">
        <v>2757.673</v>
      </c>
      <c r="CV121" s="71">
        <v>-755.9656</v>
      </c>
      <c r="CW121" s="71">
        <v>-1096.454</v>
      </c>
      <c r="CX121" s="71">
        <v>-733.1371</v>
      </c>
      <c r="CY121" s="71">
        <v>-559.6014</v>
      </c>
      <c r="CZ121" s="71">
        <v>-503.2782</v>
      </c>
      <c r="DA121" s="71">
        <v>-402.5049</v>
      </c>
      <c r="DB121" s="71">
        <v>-385.8476</v>
      </c>
      <c r="DC121" s="71">
        <v>-371.6694</v>
      </c>
      <c r="DD121" s="71">
        <v>-366.4431</v>
      </c>
      <c r="DE121" s="71">
        <v>-371.615</v>
      </c>
      <c r="DF121" s="71">
        <v>-390.2137</v>
      </c>
      <c r="DG121" s="71">
        <v>-477.6661</v>
      </c>
      <c r="DH121" s="71">
        <v>-576.6813</v>
      </c>
      <c r="DI121" s="71">
        <v>-676.6521</v>
      </c>
      <c r="DJ121" s="71">
        <v>-762.4448</v>
      </c>
      <c r="DK121" s="71">
        <v>-385.4079</v>
      </c>
      <c r="DL121" s="71">
        <v>2945.461</v>
      </c>
      <c r="DM121" s="71">
        <v>2925.243</v>
      </c>
      <c r="DN121" s="71">
        <v>2961.27</v>
      </c>
      <c r="DO121" s="71">
        <v>2988.168</v>
      </c>
      <c r="DP121" s="71">
        <v>2995.688</v>
      </c>
      <c r="DQ121" s="71">
        <v>2962.934</v>
      </c>
      <c r="DR121" s="71">
        <v>2976.092</v>
      </c>
      <c r="DS121" s="71">
        <v>2989.305</v>
      </c>
      <c r="DT121" s="71">
        <v>-401.8255</v>
      </c>
      <c r="DU121" s="71">
        <v>-922.2272</v>
      </c>
      <c r="DV121" s="71">
        <v>-616.6414</v>
      </c>
      <c r="DW121" s="71">
        <v>-470.6806</v>
      </c>
      <c r="DX121" s="71">
        <v>-423.3072</v>
      </c>
      <c r="DY121" s="71">
        <v>-327.0558</v>
      </c>
      <c r="DZ121" s="71">
        <v>-313.5209</v>
      </c>
      <c r="EA121" s="71">
        <v>-302.0004</v>
      </c>
      <c r="EB121" s="71">
        <v>-297.7538</v>
      </c>
      <c r="EC121" s="71">
        <v>-301.9561</v>
      </c>
      <c r="ED121" s="71">
        <v>-317.0686</v>
      </c>
      <c r="EE121" s="71">
        <v>-388.1281</v>
      </c>
      <c r="EF121" s="71">
        <v>-468.583</v>
      </c>
      <c r="EG121" s="71">
        <v>-549.8144</v>
      </c>
      <c r="EH121" s="71">
        <v>-619.5254</v>
      </c>
      <c r="EI121" s="71">
        <v>-50.69316</v>
      </c>
      <c r="EJ121" s="71">
        <v>3171.344</v>
      </c>
      <c r="EK121" s="71">
        <v>3149.576</v>
      </c>
      <c r="EL121" s="71">
        <v>3188.366</v>
      </c>
      <c r="EM121" s="71">
        <v>3217.327</v>
      </c>
      <c r="EN121" s="71">
        <v>3225.424</v>
      </c>
      <c r="EO121" s="71">
        <v>3190.157</v>
      </c>
      <c r="EP121" s="71">
        <v>3204.324</v>
      </c>
      <c r="EQ121" s="71">
        <v>3218.552</v>
      </c>
      <c r="ER121" s="71">
        <v>-52.85259</v>
      </c>
      <c r="ES121" s="71">
        <v>-749.3567</v>
      </c>
      <c r="ET121" s="71">
        <v>-501.0527</v>
      </c>
      <c r="EU121" s="71">
        <v>-382.4521</v>
      </c>
      <c r="EV121" s="71">
        <v>-343.9587</v>
      </c>
      <c r="EW121" s="71">
        <v>-219.1498</v>
      </c>
      <c r="EX121" s="71">
        <v>-210.0805</v>
      </c>
      <c r="EY121" s="71">
        <v>-202.3609</v>
      </c>
      <c r="EZ121" s="71">
        <v>-199.5154</v>
      </c>
      <c r="FA121" s="71">
        <v>-202.3313</v>
      </c>
      <c r="FB121" s="71">
        <v>-212.4577</v>
      </c>
      <c r="FC121" s="71">
        <v>-260.0724</v>
      </c>
      <c r="FD121" s="71">
        <v>-313.9827</v>
      </c>
      <c r="FE121" s="71">
        <v>-368.4132</v>
      </c>
      <c r="FF121" s="71">
        <v>-415.1244</v>
      </c>
      <c r="FG121" s="71">
        <v>424.0555</v>
      </c>
      <c r="FH121" s="71">
        <v>3493.409</v>
      </c>
      <c r="FI121" s="71">
        <v>3469.43</v>
      </c>
      <c r="FJ121" s="71">
        <v>3512.159</v>
      </c>
      <c r="FK121" s="71">
        <v>3544.062</v>
      </c>
      <c r="FL121" s="71">
        <v>3552.98</v>
      </c>
      <c r="FM121" s="71">
        <v>3514.133</v>
      </c>
      <c r="FN121" s="71">
        <v>3529.739</v>
      </c>
      <c r="FO121" s="71">
        <v>3545.41</v>
      </c>
      <c r="FP121" s="71">
        <v>442.1195</v>
      </c>
      <c r="FQ121" s="71">
        <v>-502.1203</v>
      </c>
      <c r="FR121" s="71">
        <v>-335.7396</v>
      </c>
      <c r="FS121" s="71">
        <v>-256.269</v>
      </c>
      <c r="FT121" s="71">
        <v>-230.4759</v>
      </c>
      <c r="FU121" s="71">
        <v>72.37408</v>
      </c>
      <c r="FV121" s="71">
        <v>70.52747</v>
      </c>
      <c r="FW121" s="71">
        <v>69.63568</v>
      </c>
      <c r="FX121" s="71">
        <v>69.16494</v>
      </c>
      <c r="FY121" s="71">
        <v>68.27734</v>
      </c>
      <c r="FZ121" s="71">
        <v>67.59704</v>
      </c>
      <c r="GA121" s="71">
        <v>68.49123</v>
      </c>
      <c r="GB121" s="71">
        <v>72.86438</v>
      </c>
      <c r="GC121" s="71">
        <v>77.45698</v>
      </c>
      <c r="GD121" s="71">
        <v>81.33963</v>
      </c>
      <c r="GE121" s="71">
        <v>84.03543</v>
      </c>
      <c r="GF121" s="71">
        <v>85.89167</v>
      </c>
      <c r="GG121" s="71">
        <v>87.37037</v>
      </c>
      <c r="GH121" s="71">
        <v>88.52407</v>
      </c>
      <c r="GI121" s="71">
        <v>88.74383</v>
      </c>
      <c r="GJ121" s="71">
        <v>88.28599</v>
      </c>
      <c r="GK121" s="71">
        <v>86.22593</v>
      </c>
      <c r="GL121" s="71">
        <v>83.92426</v>
      </c>
      <c r="GM121" s="71">
        <v>80.88031</v>
      </c>
      <c r="GN121" s="71">
        <v>76.73537</v>
      </c>
      <c r="GO121" s="71">
        <v>72.59642</v>
      </c>
      <c r="GP121" s="71">
        <v>70.80068</v>
      </c>
      <c r="GQ121" s="71">
        <v>68.48556</v>
      </c>
      <c r="GR121" s="71">
        <v>67.07599</v>
      </c>
    </row>
    <row r="122" spans="1:200" ht="12.75">
      <c r="A122" s="69" t="s">
        <v>243</v>
      </c>
      <c r="B122" s="69" t="s">
        <v>31</v>
      </c>
      <c r="C122" s="69">
        <v>2011</v>
      </c>
      <c r="D122" s="69" t="s">
        <v>7</v>
      </c>
      <c r="E122" s="69" t="s">
        <v>239</v>
      </c>
      <c r="F122" s="71">
        <v>252</v>
      </c>
      <c r="G122" s="71">
        <v>252</v>
      </c>
      <c r="H122" s="71">
        <v>252</v>
      </c>
      <c r="I122" s="71">
        <v>27330.54</v>
      </c>
      <c r="J122" s="71">
        <v>26221.57</v>
      </c>
      <c r="K122" s="71">
        <v>25465.24</v>
      </c>
      <c r="L122" s="71">
        <v>25257.94</v>
      </c>
      <c r="M122" s="71">
        <v>25854.67</v>
      </c>
      <c r="N122" s="71">
        <v>27043.51</v>
      </c>
      <c r="O122" s="71">
        <v>32894.75</v>
      </c>
      <c r="P122" s="71">
        <v>39461.47</v>
      </c>
      <c r="Q122" s="71">
        <v>45796.09</v>
      </c>
      <c r="R122" s="71">
        <v>51284.61</v>
      </c>
      <c r="S122" s="71">
        <v>64539.61</v>
      </c>
      <c r="T122" s="71">
        <v>66492.91</v>
      </c>
      <c r="U122" s="71">
        <v>65556.91</v>
      </c>
      <c r="V122" s="71">
        <v>66359.5</v>
      </c>
      <c r="W122" s="71">
        <v>67276.42</v>
      </c>
      <c r="X122" s="71">
        <v>67775.88</v>
      </c>
      <c r="Y122" s="71">
        <v>67487.06</v>
      </c>
      <c r="Z122" s="71">
        <v>68249.6</v>
      </c>
      <c r="AA122" s="71">
        <v>68645.84</v>
      </c>
      <c r="AB122" s="71">
        <v>68751.11</v>
      </c>
      <c r="AC122" s="71">
        <v>63196.18</v>
      </c>
      <c r="AD122" s="71">
        <v>42049.21</v>
      </c>
      <c r="AE122" s="71">
        <v>32424.16</v>
      </c>
      <c r="AF122" s="71">
        <v>29226.11</v>
      </c>
      <c r="AG122" s="71">
        <v>27910.12</v>
      </c>
      <c r="AH122" s="71">
        <v>26777.63</v>
      </c>
      <c r="AI122" s="71">
        <v>26005.26</v>
      </c>
      <c r="AJ122" s="71">
        <v>25793.56</v>
      </c>
      <c r="AK122" s="71">
        <v>26402.95</v>
      </c>
      <c r="AL122" s="71">
        <v>27617</v>
      </c>
      <c r="AM122" s="71">
        <v>33592.32</v>
      </c>
      <c r="AN122" s="71">
        <v>40298.29</v>
      </c>
      <c r="AO122" s="71">
        <v>46767.25</v>
      </c>
      <c r="AP122" s="71">
        <v>52372.16</v>
      </c>
      <c r="AQ122" s="71">
        <v>65086.34</v>
      </c>
      <c r="AR122" s="71">
        <v>62307.32</v>
      </c>
      <c r="AS122" s="71">
        <v>61430.25</v>
      </c>
      <c r="AT122" s="71">
        <v>62182.32</v>
      </c>
      <c r="AU122" s="71">
        <v>63041.52</v>
      </c>
      <c r="AV122" s="71">
        <v>63509.54</v>
      </c>
      <c r="AW122" s="71">
        <v>63238.9</v>
      </c>
      <c r="AX122" s="71">
        <v>63953.44</v>
      </c>
      <c r="AY122" s="71">
        <v>64324.73</v>
      </c>
      <c r="AZ122" s="71">
        <v>69333.52</v>
      </c>
      <c r="BA122" s="71">
        <v>64536.32</v>
      </c>
      <c r="BB122" s="71">
        <v>42940.92</v>
      </c>
      <c r="BC122" s="71">
        <v>33111.75</v>
      </c>
      <c r="BD122" s="71">
        <v>29845.88</v>
      </c>
      <c r="BE122" s="71">
        <v>-848.6839</v>
      </c>
      <c r="BF122" s="71">
        <v>-814.2473</v>
      </c>
      <c r="BG122" s="71">
        <v>-790.7615</v>
      </c>
      <c r="BH122" s="71">
        <v>-784.3243</v>
      </c>
      <c r="BI122" s="71">
        <v>-802.8544</v>
      </c>
      <c r="BJ122" s="71">
        <v>-839.7707</v>
      </c>
      <c r="BK122" s="71">
        <v>-1021.467</v>
      </c>
      <c r="BL122" s="71">
        <v>-1225.38</v>
      </c>
      <c r="BM122" s="71">
        <v>-1422.087</v>
      </c>
      <c r="BN122" s="71">
        <v>-1592.52</v>
      </c>
      <c r="BO122" s="71">
        <v>-1737.015</v>
      </c>
      <c r="BP122" s="71">
        <v>3386.976</v>
      </c>
      <c r="BQ122" s="71">
        <v>3339.299</v>
      </c>
      <c r="BR122" s="71">
        <v>3380.181</v>
      </c>
      <c r="BS122" s="71">
        <v>3426.886</v>
      </c>
      <c r="BT122" s="71">
        <v>3452.327</v>
      </c>
      <c r="BU122" s="71">
        <v>3437.615</v>
      </c>
      <c r="BV122" s="71">
        <v>3476.457</v>
      </c>
      <c r="BW122" s="71">
        <v>3496.641</v>
      </c>
      <c r="BX122" s="71">
        <v>-1850.363</v>
      </c>
      <c r="BY122" s="71">
        <v>-1962.404</v>
      </c>
      <c r="BZ122" s="71">
        <v>-1305.737</v>
      </c>
      <c r="CA122" s="71">
        <v>-1006.854</v>
      </c>
      <c r="CB122" s="71">
        <v>-907.546</v>
      </c>
      <c r="CC122" s="71">
        <v>-689.0688</v>
      </c>
      <c r="CD122" s="71">
        <v>-661.1088</v>
      </c>
      <c r="CE122" s="71">
        <v>-642.0401</v>
      </c>
      <c r="CF122" s="71">
        <v>-636.8135</v>
      </c>
      <c r="CG122" s="71">
        <v>-651.8585</v>
      </c>
      <c r="CH122" s="71">
        <v>-681.8319</v>
      </c>
      <c r="CI122" s="71">
        <v>-829.3559</v>
      </c>
      <c r="CJ122" s="71">
        <v>-994.9186</v>
      </c>
      <c r="CK122" s="71">
        <v>-1154.63</v>
      </c>
      <c r="CL122" s="71">
        <v>-1293.008</v>
      </c>
      <c r="CM122" s="71">
        <v>-1028.579</v>
      </c>
      <c r="CN122" s="71">
        <v>3861.258</v>
      </c>
      <c r="CO122" s="71">
        <v>3806.905</v>
      </c>
      <c r="CP122" s="71">
        <v>3853.511</v>
      </c>
      <c r="CQ122" s="71">
        <v>3906.757</v>
      </c>
      <c r="CR122" s="71">
        <v>3935.76</v>
      </c>
      <c r="CS122" s="71">
        <v>3918.989</v>
      </c>
      <c r="CT122" s="71">
        <v>3963.27</v>
      </c>
      <c r="CU122" s="71">
        <v>3986.279</v>
      </c>
      <c r="CV122" s="71">
        <v>-1095.698</v>
      </c>
      <c r="CW122" s="71">
        <v>-1593.328</v>
      </c>
      <c r="CX122" s="71">
        <v>-1060.162</v>
      </c>
      <c r="CY122" s="71">
        <v>-817.4911</v>
      </c>
      <c r="CZ122" s="71">
        <v>-736.8605</v>
      </c>
      <c r="DA122" s="71">
        <v>-579.5756</v>
      </c>
      <c r="DB122" s="71">
        <v>-556.0585</v>
      </c>
      <c r="DC122" s="71">
        <v>-540.0198</v>
      </c>
      <c r="DD122" s="71">
        <v>-535.6237</v>
      </c>
      <c r="DE122" s="71">
        <v>-548.2781</v>
      </c>
      <c r="DF122" s="71">
        <v>-573.4887</v>
      </c>
      <c r="DG122" s="71">
        <v>-697.571</v>
      </c>
      <c r="DH122" s="71">
        <v>-836.8258</v>
      </c>
      <c r="DI122" s="71">
        <v>-971.1586</v>
      </c>
      <c r="DJ122" s="71">
        <v>-1087.549</v>
      </c>
      <c r="DK122" s="71">
        <v>-546.7304</v>
      </c>
      <c r="DL122" s="71">
        <v>4185.587</v>
      </c>
      <c r="DM122" s="71">
        <v>4126.668</v>
      </c>
      <c r="DN122" s="71">
        <v>4177.189</v>
      </c>
      <c r="DO122" s="71">
        <v>4234.908</v>
      </c>
      <c r="DP122" s="71">
        <v>4266.347</v>
      </c>
      <c r="DQ122" s="71">
        <v>4248.167</v>
      </c>
      <c r="DR122" s="71">
        <v>4296.167</v>
      </c>
      <c r="DS122" s="71">
        <v>4321.11</v>
      </c>
      <c r="DT122" s="71">
        <v>-582.407</v>
      </c>
      <c r="DU122" s="71">
        <v>-1340.148</v>
      </c>
      <c r="DV122" s="71">
        <v>-891.702</v>
      </c>
      <c r="DW122" s="71">
        <v>-687.5916</v>
      </c>
      <c r="DX122" s="71">
        <v>-619.7732</v>
      </c>
      <c r="DY122" s="71">
        <v>-470.9348</v>
      </c>
      <c r="DZ122" s="71">
        <v>-451.8259</v>
      </c>
      <c r="EA122" s="71">
        <v>-438.7937</v>
      </c>
      <c r="EB122" s="71">
        <v>-435.2216</v>
      </c>
      <c r="EC122" s="71">
        <v>-445.5039</v>
      </c>
      <c r="ED122" s="71">
        <v>-465.9889</v>
      </c>
      <c r="EE122" s="71">
        <v>-566.8121</v>
      </c>
      <c r="EF122" s="71">
        <v>-679.9637</v>
      </c>
      <c r="EG122" s="71">
        <v>-789.1161</v>
      </c>
      <c r="EH122" s="71">
        <v>-883.6892</v>
      </c>
      <c r="EI122" s="71">
        <v>-71.91209</v>
      </c>
      <c r="EJ122" s="71">
        <v>4506.575</v>
      </c>
      <c r="EK122" s="71">
        <v>4443.137</v>
      </c>
      <c r="EL122" s="71">
        <v>4497.533</v>
      </c>
      <c r="EM122" s="71">
        <v>4559.677</v>
      </c>
      <c r="EN122" s="71">
        <v>4593.528</v>
      </c>
      <c r="EO122" s="71">
        <v>4573.954</v>
      </c>
      <c r="EP122" s="71">
        <v>4625.635</v>
      </c>
      <c r="EQ122" s="71">
        <v>4652.49</v>
      </c>
      <c r="ER122" s="71">
        <v>-76.60468</v>
      </c>
      <c r="ES122" s="71">
        <v>-1088.938</v>
      </c>
      <c r="ET122" s="71">
        <v>-724.5534</v>
      </c>
      <c r="EU122" s="71">
        <v>-558.7033</v>
      </c>
      <c r="EV122" s="71">
        <v>-503.5974</v>
      </c>
      <c r="EW122" s="71">
        <v>-315.5585</v>
      </c>
      <c r="EX122" s="71">
        <v>-302.7543</v>
      </c>
      <c r="EY122" s="71">
        <v>-294.0218</v>
      </c>
      <c r="EZ122" s="71">
        <v>-291.6283</v>
      </c>
      <c r="FA122" s="71">
        <v>-298.5181</v>
      </c>
      <c r="FB122" s="71">
        <v>-312.2444</v>
      </c>
      <c r="FC122" s="71">
        <v>-379.8029</v>
      </c>
      <c r="FD122" s="71">
        <v>-455.6222</v>
      </c>
      <c r="FE122" s="71">
        <v>-528.7617</v>
      </c>
      <c r="FF122" s="71">
        <v>-592.1322</v>
      </c>
      <c r="FG122" s="71">
        <v>601.5551</v>
      </c>
      <c r="FH122" s="71">
        <v>4964.238</v>
      </c>
      <c r="FI122" s="71">
        <v>4894.358</v>
      </c>
      <c r="FJ122" s="71">
        <v>4954.278</v>
      </c>
      <c r="FK122" s="71">
        <v>5022.734</v>
      </c>
      <c r="FL122" s="71">
        <v>5060.022</v>
      </c>
      <c r="FM122" s="71">
        <v>5038.46</v>
      </c>
      <c r="FN122" s="71">
        <v>5095.389</v>
      </c>
      <c r="FO122" s="71">
        <v>5124.972</v>
      </c>
      <c r="FP122" s="71">
        <v>640.8092</v>
      </c>
      <c r="FQ122" s="71">
        <v>-729.6632</v>
      </c>
      <c r="FR122" s="71">
        <v>-485.5004</v>
      </c>
      <c r="FS122" s="71">
        <v>-374.3694</v>
      </c>
      <c r="FT122" s="71">
        <v>-337.4447</v>
      </c>
      <c r="FU122" s="71">
        <v>75.52271</v>
      </c>
      <c r="FV122" s="71">
        <v>74.01358</v>
      </c>
      <c r="FW122" s="71">
        <v>73.10216</v>
      </c>
      <c r="FX122" s="71">
        <v>72.28907</v>
      </c>
      <c r="FY122" s="71">
        <v>72.0703</v>
      </c>
      <c r="FZ122" s="71">
        <v>71.73389</v>
      </c>
      <c r="GA122" s="71">
        <v>72.22673</v>
      </c>
      <c r="GB122" s="71">
        <v>74.41451</v>
      </c>
      <c r="GC122" s="71">
        <v>77.73247</v>
      </c>
      <c r="GD122" s="71">
        <v>81.05694</v>
      </c>
      <c r="GE122" s="71">
        <v>83.58072</v>
      </c>
      <c r="GF122" s="71">
        <v>86.22237</v>
      </c>
      <c r="GG122" s="71">
        <v>88.43254</v>
      </c>
      <c r="GH122" s="71">
        <v>89.79352</v>
      </c>
      <c r="GI122" s="71">
        <v>90.48595</v>
      </c>
      <c r="GJ122" s="71">
        <v>90.2142</v>
      </c>
      <c r="GK122" s="71">
        <v>89.25432</v>
      </c>
      <c r="GL122" s="71">
        <v>86.91173</v>
      </c>
      <c r="GM122" s="71">
        <v>84.10982</v>
      </c>
      <c r="GN122" s="71">
        <v>80.37871</v>
      </c>
      <c r="GO122" s="71">
        <v>77.60463</v>
      </c>
      <c r="GP122" s="71">
        <v>76.42439</v>
      </c>
      <c r="GQ122" s="71">
        <v>75.10988</v>
      </c>
      <c r="GR122" s="71">
        <v>73.89433</v>
      </c>
    </row>
    <row r="123" spans="1:200" ht="12.75">
      <c r="A123" s="69" t="s">
        <v>243</v>
      </c>
      <c r="B123" s="69" t="s">
        <v>32</v>
      </c>
      <c r="C123" s="69">
        <v>2011</v>
      </c>
      <c r="D123" s="69" t="s">
        <v>7</v>
      </c>
      <c r="E123" s="69" t="s">
        <v>239</v>
      </c>
      <c r="F123" s="71">
        <v>252</v>
      </c>
      <c r="G123" s="71">
        <v>252</v>
      </c>
      <c r="H123" s="71">
        <v>252</v>
      </c>
      <c r="I123" s="71">
        <v>28496.79</v>
      </c>
      <c r="J123" s="71">
        <v>27710.85</v>
      </c>
      <c r="K123" s="71">
        <v>26871.89</v>
      </c>
      <c r="L123" s="71">
        <v>26536.71</v>
      </c>
      <c r="M123" s="71">
        <v>27021.02</v>
      </c>
      <c r="N123" s="71">
        <v>28211.87</v>
      </c>
      <c r="O123" s="71">
        <v>34010.99</v>
      </c>
      <c r="P123" s="71">
        <v>40962.74</v>
      </c>
      <c r="Q123" s="71">
        <v>47969.71</v>
      </c>
      <c r="R123" s="71">
        <v>53305.45</v>
      </c>
      <c r="S123" s="71">
        <v>66754.07</v>
      </c>
      <c r="T123" s="71">
        <v>68650.39</v>
      </c>
      <c r="U123" s="71">
        <v>67927.74</v>
      </c>
      <c r="V123" s="71">
        <v>68944.66</v>
      </c>
      <c r="W123" s="71">
        <v>69428.6</v>
      </c>
      <c r="X123" s="71">
        <v>69841.93</v>
      </c>
      <c r="Y123" s="71">
        <v>69740.87</v>
      </c>
      <c r="Z123" s="71">
        <v>70798.48</v>
      </c>
      <c r="AA123" s="71">
        <v>71537.88</v>
      </c>
      <c r="AB123" s="71">
        <v>72199.92</v>
      </c>
      <c r="AC123" s="71">
        <v>65515.3</v>
      </c>
      <c r="AD123" s="71">
        <v>43507.72</v>
      </c>
      <c r="AE123" s="71">
        <v>33878.62</v>
      </c>
      <c r="AF123" s="71">
        <v>30629.53</v>
      </c>
      <c r="AG123" s="71">
        <v>29101.1</v>
      </c>
      <c r="AH123" s="71">
        <v>28298.49</v>
      </c>
      <c r="AI123" s="71">
        <v>27441.73</v>
      </c>
      <c r="AJ123" s="71">
        <v>27099.45</v>
      </c>
      <c r="AK123" s="71">
        <v>27594.03</v>
      </c>
      <c r="AL123" s="71">
        <v>28810.13</v>
      </c>
      <c r="AM123" s="71">
        <v>34732.23</v>
      </c>
      <c r="AN123" s="71">
        <v>41831.4</v>
      </c>
      <c r="AO123" s="71">
        <v>48986.97</v>
      </c>
      <c r="AP123" s="71">
        <v>54435.85</v>
      </c>
      <c r="AQ123" s="71">
        <v>67319.56</v>
      </c>
      <c r="AR123" s="71">
        <v>64329</v>
      </c>
      <c r="AS123" s="71">
        <v>63651.84</v>
      </c>
      <c r="AT123" s="71">
        <v>64604.74</v>
      </c>
      <c r="AU123" s="71">
        <v>65058.22</v>
      </c>
      <c r="AV123" s="71">
        <v>65445.53</v>
      </c>
      <c r="AW123" s="71">
        <v>65350.83</v>
      </c>
      <c r="AX123" s="71">
        <v>66341.88</v>
      </c>
      <c r="AY123" s="71">
        <v>67034.73</v>
      </c>
      <c r="AZ123" s="71">
        <v>72811.54</v>
      </c>
      <c r="BA123" s="71">
        <v>66904.63</v>
      </c>
      <c r="BB123" s="71">
        <v>44430.36</v>
      </c>
      <c r="BC123" s="71">
        <v>34597.05</v>
      </c>
      <c r="BD123" s="71">
        <v>31279.07</v>
      </c>
      <c r="BE123" s="71">
        <v>-884.8989</v>
      </c>
      <c r="BF123" s="71">
        <v>-860.4933</v>
      </c>
      <c r="BG123" s="71">
        <v>-834.4414</v>
      </c>
      <c r="BH123" s="71">
        <v>-824.0333</v>
      </c>
      <c r="BI123" s="71">
        <v>-839.0724</v>
      </c>
      <c r="BJ123" s="71">
        <v>-876.0513</v>
      </c>
      <c r="BK123" s="71">
        <v>-1056.129</v>
      </c>
      <c r="BL123" s="71">
        <v>-1271.999</v>
      </c>
      <c r="BM123" s="71">
        <v>-1489.584</v>
      </c>
      <c r="BN123" s="71">
        <v>-1655.272</v>
      </c>
      <c r="BO123" s="71">
        <v>-1796.615</v>
      </c>
      <c r="BP123" s="71">
        <v>3496.872</v>
      </c>
      <c r="BQ123" s="71">
        <v>3460.063</v>
      </c>
      <c r="BR123" s="71">
        <v>3511.861</v>
      </c>
      <c r="BS123" s="71">
        <v>3536.512</v>
      </c>
      <c r="BT123" s="71">
        <v>3557.566</v>
      </c>
      <c r="BU123" s="71">
        <v>3552.418</v>
      </c>
      <c r="BV123" s="71">
        <v>3606.291</v>
      </c>
      <c r="BW123" s="71">
        <v>3643.954</v>
      </c>
      <c r="BX123" s="71">
        <v>-1943.184</v>
      </c>
      <c r="BY123" s="71">
        <v>-2034.419</v>
      </c>
      <c r="BZ123" s="71">
        <v>-1351.027</v>
      </c>
      <c r="CA123" s="71">
        <v>-1052.018</v>
      </c>
      <c r="CB123" s="71">
        <v>-951.1261</v>
      </c>
      <c r="CC123" s="71">
        <v>-718.4727</v>
      </c>
      <c r="CD123" s="71">
        <v>-698.6572</v>
      </c>
      <c r="CE123" s="71">
        <v>-677.5049</v>
      </c>
      <c r="CF123" s="71">
        <v>-669.0542</v>
      </c>
      <c r="CG123" s="71">
        <v>-681.265</v>
      </c>
      <c r="CH123" s="71">
        <v>-711.2891</v>
      </c>
      <c r="CI123" s="71">
        <v>-857.4988</v>
      </c>
      <c r="CJ123" s="71">
        <v>-1032.769</v>
      </c>
      <c r="CK123" s="71">
        <v>-1209.432</v>
      </c>
      <c r="CL123" s="71">
        <v>-1343.959</v>
      </c>
      <c r="CM123" s="71">
        <v>-1063.871</v>
      </c>
      <c r="CN123" s="71">
        <v>3986.543</v>
      </c>
      <c r="CO123" s="71">
        <v>3944.579</v>
      </c>
      <c r="CP123" s="71">
        <v>4003.631</v>
      </c>
      <c r="CQ123" s="71">
        <v>4031.734</v>
      </c>
      <c r="CR123" s="71">
        <v>4055.736</v>
      </c>
      <c r="CS123" s="71">
        <v>4049.868</v>
      </c>
      <c r="CT123" s="71">
        <v>4111.284</v>
      </c>
      <c r="CU123" s="71">
        <v>4154.221</v>
      </c>
      <c r="CV123" s="71">
        <v>-1150.663</v>
      </c>
      <c r="CW123" s="71">
        <v>-1651.798</v>
      </c>
      <c r="CX123" s="71">
        <v>-1096.934</v>
      </c>
      <c r="CY123" s="71">
        <v>-854.1614</v>
      </c>
      <c r="CZ123" s="71">
        <v>-772.2443</v>
      </c>
      <c r="DA123" s="71">
        <v>-604.3073</v>
      </c>
      <c r="DB123" s="71">
        <v>-587.6403</v>
      </c>
      <c r="DC123" s="71">
        <v>-569.8492</v>
      </c>
      <c r="DD123" s="71">
        <v>-562.7414</v>
      </c>
      <c r="DE123" s="71">
        <v>-573.0118</v>
      </c>
      <c r="DF123" s="71">
        <v>-598.2651</v>
      </c>
      <c r="DG123" s="71">
        <v>-721.2421</v>
      </c>
      <c r="DH123" s="71">
        <v>-868.6621</v>
      </c>
      <c r="DI123" s="71">
        <v>-1017.253</v>
      </c>
      <c r="DJ123" s="71">
        <v>-1130.403</v>
      </c>
      <c r="DK123" s="71">
        <v>-565.4896</v>
      </c>
      <c r="DL123" s="71">
        <v>4321.396</v>
      </c>
      <c r="DM123" s="71">
        <v>4275.907</v>
      </c>
      <c r="DN123" s="71">
        <v>4339.919</v>
      </c>
      <c r="DO123" s="71">
        <v>4370.382</v>
      </c>
      <c r="DP123" s="71">
        <v>4396.4</v>
      </c>
      <c r="DQ123" s="71">
        <v>4390.039</v>
      </c>
      <c r="DR123" s="71">
        <v>4456.614</v>
      </c>
      <c r="DS123" s="71">
        <v>4503.158</v>
      </c>
      <c r="DT123" s="71">
        <v>-611.6227</v>
      </c>
      <c r="DU123" s="71">
        <v>-1389.327</v>
      </c>
      <c r="DV123" s="71">
        <v>-922.6312</v>
      </c>
      <c r="DW123" s="71">
        <v>-718.435</v>
      </c>
      <c r="DX123" s="71">
        <v>-649.5345</v>
      </c>
      <c r="DY123" s="71">
        <v>-491.0305</v>
      </c>
      <c r="DZ123" s="71">
        <v>-477.4879</v>
      </c>
      <c r="EA123" s="71">
        <v>-463.0316</v>
      </c>
      <c r="EB123" s="71">
        <v>-457.2561</v>
      </c>
      <c r="EC123" s="71">
        <v>-465.6014</v>
      </c>
      <c r="ED123" s="71">
        <v>-486.121</v>
      </c>
      <c r="EE123" s="71">
        <v>-586.0461</v>
      </c>
      <c r="EF123" s="71">
        <v>-705.8323</v>
      </c>
      <c r="EG123" s="71">
        <v>-826.57</v>
      </c>
      <c r="EH123" s="71">
        <v>-918.5104</v>
      </c>
      <c r="EI123" s="71">
        <v>-74.37952</v>
      </c>
      <c r="EJ123" s="71">
        <v>4652.798</v>
      </c>
      <c r="EK123" s="71">
        <v>4603.821</v>
      </c>
      <c r="EL123" s="71">
        <v>4672.742</v>
      </c>
      <c r="EM123" s="71">
        <v>4705.542</v>
      </c>
      <c r="EN123" s="71">
        <v>4733.555</v>
      </c>
      <c r="EO123" s="71">
        <v>4726.706</v>
      </c>
      <c r="EP123" s="71">
        <v>4798.386</v>
      </c>
      <c r="EQ123" s="71">
        <v>4848.499</v>
      </c>
      <c r="ER123" s="71">
        <v>-80.44746</v>
      </c>
      <c r="ES123" s="71">
        <v>-1128.899</v>
      </c>
      <c r="ET123" s="71">
        <v>-749.6851</v>
      </c>
      <c r="EU123" s="71">
        <v>-583.7651</v>
      </c>
      <c r="EV123" s="71">
        <v>-527.78</v>
      </c>
      <c r="EW123" s="71">
        <v>-329.024</v>
      </c>
      <c r="EX123" s="71">
        <v>-319.9495</v>
      </c>
      <c r="EY123" s="71">
        <v>-310.2629</v>
      </c>
      <c r="EZ123" s="71">
        <v>-306.3929</v>
      </c>
      <c r="FA123" s="71">
        <v>-311.9848</v>
      </c>
      <c r="FB123" s="71">
        <v>-325.7343</v>
      </c>
      <c r="FC123" s="71">
        <v>-392.6909</v>
      </c>
      <c r="FD123" s="71">
        <v>-472.9559</v>
      </c>
      <c r="FE123" s="71">
        <v>-553.8585</v>
      </c>
      <c r="FF123" s="71">
        <v>-615.4648</v>
      </c>
      <c r="FG123" s="71">
        <v>622.1954</v>
      </c>
      <c r="FH123" s="71">
        <v>5125.312</v>
      </c>
      <c r="FI123" s="71">
        <v>5071.36</v>
      </c>
      <c r="FJ123" s="71">
        <v>5147.281</v>
      </c>
      <c r="FK123" s="71">
        <v>5183.411</v>
      </c>
      <c r="FL123" s="71">
        <v>5214.27</v>
      </c>
      <c r="FM123" s="71">
        <v>5206.725</v>
      </c>
      <c r="FN123" s="71">
        <v>5285.685</v>
      </c>
      <c r="FO123" s="71">
        <v>5340.887</v>
      </c>
      <c r="FP123" s="71">
        <v>672.9546</v>
      </c>
      <c r="FQ123" s="71">
        <v>-756.4399</v>
      </c>
      <c r="FR123" s="71">
        <v>-502.3403</v>
      </c>
      <c r="FS123" s="71">
        <v>-391.1626</v>
      </c>
      <c r="FT123" s="71">
        <v>-353.6487</v>
      </c>
      <c r="FU123" s="71">
        <v>75.60092</v>
      </c>
      <c r="FV123" s="71">
        <v>74.32543</v>
      </c>
      <c r="FW123" s="71">
        <v>73.4771</v>
      </c>
      <c r="FX123" s="71">
        <v>72.56846</v>
      </c>
      <c r="FY123" s="71">
        <v>72.13537</v>
      </c>
      <c r="FZ123" s="71">
        <v>71.82673</v>
      </c>
      <c r="GA123" s="71">
        <v>72.61858</v>
      </c>
      <c r="GB123" s="71">
        <v>76.19796</v>
      </c>
      <c r="GC123" s="71">
        <v>79.97056</v>
      </c>
      <c r="GD123" s="71">
        <v>83.31852</v>
      </c>
      <c r="GE123" s="71">
        <v>86.43642</v>
      </c>
      <c r="GF123" s="71">
        <v>88.6784</v>
      </c>
      <c r="GG123" s="71">
        <v>91.05618</v>
      </c>
      <c r="GH123" s="71">
        <v>92.61852</v>
      </c>
      <c r="GI123" s="71">
        <v>92.65185</v>
      </c>
      <c r="GJ123" s="71">
        <v>92.47222</v>
      </c>
      <c r="GK123" s="71">
        <v>91.78703</v>
      </c>
      <c r="GL123" s="71">
        <v>90.2216</v>
      </c>
      <c r="GM123" s="71">
        <v>88.57222</v>
      </c>
      <c r="GN123" s="71">
        <v>85.46697</v>
      </c>
      <c r="GO123" s="71">
        <v>81.43987</v>
      </c>
      <c r="GP123" s="71">
        <v>78.9979</v>
      </c>
      <c r="GQ123" s="71">
        <v>77.40475</v>
      </c>
      <c r="GR123" s="71">
        <v>76.32778</v>
      </c>
    </row>
    <row r="124" spans="1:200" ht="12.75">
      <c r="A124" s="69" t="s">
        <v>243</v>
      </c>
      <c r="B124" s="69" t="s">
        <v>33</v>
      </c>
      <c r="C124" s="69">
        <v>2011</v>
      </c>
      <c r="D124" s="69" t="s">
        <v>7</v>
      </c>
      <c r="E124" s="69" t="s">
        <v>239</v>
      </c>
      <c r="F124" s="71">
        <v>253</v>
      </c>
      <c r="G124" s="71">
        <v>253</v>
      </c>
      <c r="H124" s="71">
        <v>253</v>
      </c>
      <c r="I124" s="71">
        <v>28008.74</v>
      </c>
      <c r="J124" s="71">
        <v>27330.16</v>
      </c>
      <c r="K124" s="71">
        <v>26419.13</v>
      </c>
      <c r="L124" s="71">
        <v>26142.39</v>
      </c>
      <c r="M124" s="71">
        <v>26689.38</v>
      </c>
      <c r="N124" s="71">
        <v>27845.32</v>
      </c>
      <c r="O124" s="71">
        <v>33640.2</v>
      </c>
      <c r="P124" s="71">
        <v>40217.36</v>
      </c>
      <c r="Q124" s="71">
        <v>47415.61</v>
      </c>
      <c r="R124" s="71">
        <v>53589.56</v>
      </c>
      <c r="S124" s="71">
        <v>67590.73</v>
      </c>
      <c r="T124" s="71">
        <v>69927.88</v>
      </c>
      <c r="U124" s="71">
        <v>69074.83</v>
      </c>
      <c r="V124" s="71">
        <v>70182.38</v>
      </c>
      <c r="W124" s="71">
        <v>70990.88</v>
      </c>
      <c r="X124" s="71">
        <v>71059.91</v>
      </c>
      <c r="Y124" s="71">
        <v>70712.95</v>
      </c>
      <c r="Z124" s="71">
        <v>71619.78</v>
      </c>
      <c r="AA124" s="71">
        <v>71811.27</v>
      </c>
      <c r="AB124" s="71">
        <v>71877.33</v>
      </c>
      <c r="AC124" s="71">
        <v>65513.23</v>
      </c>
      <c r="AD124" s="71">
        <v>43372.43</v>
      </c>
      <c r="AE124" s="71">
        <v>33647.03</v>
      </c>
      <c r="AF124" s="71">
        <v>30393.9</v>
      </c>
      <c r="AG124" s="71">
        <v>28602.7</v>
      </c>
      <c r="AH124" s="71">
        <v>27909.72</v>
      </c>
      <c r="AI124" s="71">
        <v>26979.37</v>
      </c>
      <c r="AJ124" s="71">
        <v>26696.77</v>
      </c>
      <c r="AK124" s="71">
        <v>27255.36</v>
      </c>
      <c r="AL124" s="71">
        <v>28435.82</v>
      </c>
      <c r="AM124" s="71">
        <v>34353.58</v>
      </c>
      <c r="AN124" s="71">
        <v>41070.21</v>
      </c>
      <c r="AO124" s="71">
        <v>48421.12</v>
      </c>
      <c r="AP124" s="71">
        <v>54725.98</v>
      </c>
      <c r="AQ124" s="71">
        <v>68163.31</v>
      </c>
      <c r="AR124" s="71">
        <v>65526.07</v>
      </c>
      <c r="AS124" s="71">
        <v>64726.71</v>
      </c>
      <c r="AT124" s="71">
        <v>65764.55</v>
      </c>
      <c r="AU124" s="71">
        <v>66522.16</v>
      </c>
      <c r="AV124" s="71">
        <v>66586.84</v>
      </c>
      <c r="AW124" s="71">
        <v>66261.73</v>
      </c>
      <c r="AX124" s="71">
        <v>67111.47</v>
      </c>
      <c r="AY124" s="71">
        <v>67290.9</v>
      </c>
      <c r="AZ124" s="71">
        <v>72486.21</v>
      </c>
      <c r="BA124" s="71">
        <v>66902.52</v>
      </c>
      <c r="BB124" s="71">
        <v>44292.2</v>
      </c>
      <c r="BC124" s="71">
        <v>34360.55</v>
      </c>
      <c r="BD124" s="71">
        <v>31038.44</v>
      </c>
      <c r="BE124" s="71">
        <v>-869.7437</v>
      </c>
      <c r="BF124" s="71">
        <v>-848.6719</v>
      </c>
      <c r="BG124" s="71">
        <v>-820.3821</v>
      </c>
      <c r="BH124" s="71">
        <v>-811.7887</v>
      </c>
      <c r="BI124" s="71">
        <v>-828.7742</v>
      </c>
      <c r="BJ124" s="71">
        <v>-864.6692</v>
      </c>
      <c r="BK124" s="71">
        <v>-1044.615</v>
      </c>
      <c r="BL124" s="71">
        <v>-1248.853</v>
      </c>
      <c r="BM124" s="71">
        <v>-1472.377</v>
      </c>
      <c r="BN124" s="71">
        <v>-1664.094</v>
      </c>
      <c r="BO124" s="71">
        <v>-1819.133</v>
      </c>
      <c r="BP124" s="71">
        <v>3561.945</v>
      </c>
      <c r="BQ124" s="71">
        <v>3518.492</v>
      </c>
      <c r="BR124" s="71">
        <v>3574.908</v>
      </c>
      <c r="BS124" s="71">
        <v>3616.091</v>
      </c>
      <c r="BT124" s="71">
        <v>3619.607</v>
      </c>
      <c r="BU124" s="71">
        <v>3601.934</v>
      </c>
      <c r="BV124" s="71">
        <v>3648.126</v>
      </c>
      <c r="BW124" s="71">
        <v>3657.879</v>
      </c>
      <c r="BX124" s="71">
        <v>-1934.502</v>
      </c>
      <c r="BY124" s="71">
        <v>-2034.355</v>
      </c>
      <c r="BZ124" s="71">
        <v>-1346.826</v>
      </c>
      <c r="CA124" s="71">
        <v>-1044.827</v>
      </c>
      <c r="CB124" s="71">
        <v>-943.8091</v>
      </c>
      <c r="CC124" s="71">
        <v>-706.1677</v>
      </c>
      <c r="CD124" s="71">
        <v>-689.059</v>
      </c>
      <c r="CE124" s="71">
        <v>-666.0897</v>
      </c>
      <c r="CF124" s="71">
        <v>-659.1126</v>
      </c>
      <c r="CG124" s="71">
        <v>-672.9036</v>
      </c>
      <c r="CH124" s="71">
        <v>-702.0477</v>
      </c>
      <c r="CI124" s="71">
        <v>-848.1505</v>
      </c>
      <c r="CJ124" s="71">
        <v>-1013.976</v>
      </c>
      <c r="CK124" s="71">
        <v>-1195.462</v>
      </c>
      <c r="CL124" s="71">
        <v>-1351.122</v>
      </c>
      <c r="CM124" s="71">
        <v>-1077.205</v>
      </c>
      <c r="CN124" s="71">
        <v>4060.728</v>
      </c>
      <c r="CO124" s="71">
        <v>4011.191</v>
      </c>
      <c r="CP124" s="71">
        <v>4075.506</v>
      </c>
      <c r="CQ124" s="71">
        <v>4122.456</v>
      </c>
      <c r="CR124" s="71">
        <v>4126.465</v>
      </c>
      <c r="CS124" s="71">
        <v>4106.317</v>
      </c>
      <c r="CT124" s="71">
        <v>4158.977</v>
      </c>
      <c r="CU124" s="71">
        <v>4170.096</v>
      </c>
      <c r="CV124" s="71">
        <v>-1145.522</v>
      </c>
      <c r="CW124" s="71">
        <v>-1651.746</v>
      </c>
      <c r="CX124" s="71">
        <v>-1093.523</v>
      </c>
      <c r="CY124" s="71">
        <v>-848.3226</v>
      </c>
      <c r="CZ124" s="71">
        <v>-766.3035</v>
      </c>
      <c r="DA124" s="71">
        <v>-593.9575</v>
      </c>
      <c r="DB124" s="71">
        <v>-579.5674</v>
      </c>
      <c r="DC124" s="71">
        <v>-560.248</v>
      </c>
      <c r="DD124" s="71">
        <v>-554.3795</v>
      </c>
      <c r="DE124" s="71">
        <v>-565.979</v>
      </c>
      <c r="DF124" s="71">
        <v>-590.4921</v>
      </c>
      <c r="DG124" s="71">
        <v>-713.3792</v>
      </c>
      <c r="DH124" s="71">
        <v>-852.8553</v>
      </c>
      <c r="DI124" s="71">
        <v>-1005.503</v>
      </c>
      <c r="DJ124" s="71">
        <v>-1136.428</v>
      </c>
      <c r="DK124" s="71">
        <v>-572.5772</v>
      </c>
      <c r="DL124" s="71">
        <v>4401.812</v>
      </c>
      <c r="DM124" s="71">
        <v>4348.113</v>
      </c>
      <c r="DN124" s="71">
        <v>4417.832</v>
      </c>
      <c r="DO124" s="71">
        <v>4468.725</v>
      </c>
      <c r="DP124" s="71">
        <v>4473.07</v>
      </c>
      <c r="DQ124" s="71">
        <v>4451.23</v>
      </c>
      <c r="DR124" s="71">
        <v>4508.313</v>
      </c>
      <c r="DS124" s="71">
        <v>4520.366</v>
      </c>
      <c r="DT124" s="71">
        <v>-608.89</v>
      </c>
      <c r="DU124" s="71">
        <v>-1389.283</v>
      </c>
      <c r="DV124" s="71">
        <v>-919.7623</v>
      </c>
      <c r="DW124" s="71">
        <v>-713.5239</v>
      </c>
      <c r="DX124" s="71">
        <v>-644.5377</v>
      </c>
      <c r="DY124" s="71">
        <v>-482.6208</v>
      </c>
      <c r="DZ124" s="71">
        <v>-470.9281</v>
      </c>
      <c r="EA124" s="71">
        <v>-455.2301</v>
      </c>
      <c r="EB124" s="71">
        <v>-450.4616</v>
      </c>
      <c r="EC124" s="71">
        <v>-459.8869</v>
      </c>
      <c r="ED124" s="71">
        <v>-479.805</v>
      </c>
      <c r="EE124" s="71">
        <v>-579.657</v>
      </c>
      <c r="EF124" s="71">
        <v>-692.9885</v>
      </c>
      <c r="EG124" s="71">
        <v>-817.0223</v>
      </c>
      <c r="EH124" s="71">
        <v>-923.406</v>
      </c>
      <c r="EI124" s="71">
        <v>-75.31175</v>
      </c>
      <c r="EJ124" s="71">
        <v>4739.381</v>
      </c>
      <c r="EK124" s="71">
        <v>4681.565</v>
      </c>
      <c r="EL124" s="71">
        <v>4756.629</v>
      </c>
      <c r="EM124" s="71">
        <v>4811.426</v>
      </c>
      <c r="EN124" s="71">
        <v>4816.104</v>
      </c>
      <c r="EO124" s="71">
        <v>4792.589</v>
      </c>
      <c r="EP124" s="71">
        <v>4854.05</v>
      </c>
      <c r="EQ124" s="71">
        <v>4867.027</v>
      </c>
      <c r="ER124" s="71">
        <v>-80.08801</v>
      </c>
      <c r="ES124" s="71">
        <v>-1128.864</v>
      </c>
      <c r="ET124" s="71">
        <v>-747.3539</v>
      </c>
      <c r="EU124" s="71">
        <v>-579.7746</v>
      </c>
      <c r="EV124" s="71">
        <v>-523.7198</v>
      </c>
      <c r="EW124" s="71">
        <v>-323.389</v>
      </c>
      <c r="EX124" s="71">
        <v>-315.554</v>
      </c>
      <c r="EY124" s="71">
        <v>-305.0353</v>
      </c>
      <c r="EZ124" s="71">
        <v>-301.8401</v>
      </c>
      <c r="FA124" s="71">
        <v>-308.1557</v>
      </c>
      <c r="FB124" s="71">
        <v>-321.5022</v>
      </c>
      <c r="FC124" s="71">
        <v>-388.4099</v>
      </c>
      <c r="FD124" s="71">
        <v>-464.3497</v>
      </c>
      <c r="FE124" s="71">
        <v>-547.4608</v>
      </c>
      <c r="FF124" s="71">
        <v>-618.7452</v>
      </c>
      <c r="FG124" s="71">
        <v>629.9937</v>
      </c>
      <c r="FH124" s="71">
        <v>5220.687</v>
      </c>
      <c r="FI124" s="71">
        <v>5156.999</v>
      </c>
      <c r="FJ124" s="71">
        <v>5239.687</v>
      </c>
      <c r="FK124" s="71">
        <v>5300.049</v>
      </c>
      <c r="FL124" s="71">
        <v>5305.202</v>
      </c>
      <c r="FM124" s="71">
        <v>5279.298</v>
      </c>
      <c r="FN124" s="71">
        <v>5347.001</v>
      </c>
      <c r="FO124" s="71">
        <v>5361.296</v>
      </c>
      <c r="FP124" s="71">
        <v>669.9478</v>
      </c>
      <c r="FQ124" s="71">
        <v>-756.416</v>
      </c>
      <c r="FR124" s="71">
        <v>-500.7782</v>
      </c>
      <c r="FS124" s="71">
        <v>-388.4886</v>
      </c>
      <c r="FT124" s="71">
        <v>-350.9281</v>
      </c>
      <c r="FU124" s="71">
        <v>76.84963</v>
      </c>
      <c r="FV124" s="71">
        <v>75.59334</v>
      </c>
      <c r="FW124" s="71">
        <v>74.55778</v>
      </c>
      <c r="FX124" s="71">
        <v>73.85648</v>
      </c>
      <c r="FY124" s="71">
        <v>73.0863</v>
      </c>
      <c r="FZ124" s="71">
        <v>72.30105</v>
      </c>
      <c r="GA124" s="71">
        <v>72.51661</v>
      </c>
      <c r="GB124" s="71">
        <v>74.71247</v>
      </c>
      <c r="GC124" s="71">
        <v>79.75704</v>
      </c>
      <c r="GD124" s="71">
        <v>84.72099</v>
      </c>
      <c r="GE124" s="71">
        <v>88.64383</v>
      </c>
      <c r="GF124" s="71">
        <v>91.67716</v>
      </c>
      <c r="GG124" s="71">
        <v>93.69939</v>
      </c>
      <c r="GH124" s="71">
        <v>95.5142</v>
      </c>
      <c r="GI124" s="71">
        <v>96.2142</v>
      </c>
      <c r="GJ124" s="71">
        <v>95.47037</v>
      </c>
      <c r="GK124" s="71">
        <v>94.41728</v>
      </c>
      <c r="GL124" s="71">
        <v>92.41296</v>
      </c>
      <c r="GM124" s="71">
        <v>89.36852</v>
      </c>
      <c r="GN124" s="71">
        <v>85.00371</v>
      </c>
      <c r="GO124" s="71">
        <v>81.91135</v>
      </c>
      <c r="GP124" s="71">
        <v>79.84648</v>
      </c>
      <c r="GQ124" s="71">
        <v>78.30463</v>
      </c>
      <c r="GR124" s="71">
        <v>76.5542</v>
      </c>
    </row>
    <row r="125" spans="1:200" ht="12.75">
      <c r="A125" s="69" t="s">
        <v>243</v>
      </c>
      <c r="B125" s="69" t="s">
        <v>34</v>
      </c>
      <c r="C125" s="69">
        <v>2011</v>
      </c>
      <c r="D125" s="69" t="s">
        <v>7</v>
      </c>
      <c r="E125" s="69" t="s">
        <v>239</v>
      </c>
      <c r="F125" s="71">
        <v>254</v>
      </c>
      <c r="G125" s="71">
        <v>254</v>
      </c>
      <c r="H125" s="71">
        <v>254</v>
      </c>
      <c r="I125" s="71">
        <v>29359.29</v>
      </c>
      <c r="J125" s="71">
        <v>28248.45</v>
      </c>
      <c r="K125" s="71">
        <v>27282.15</v>
      </c>
      <c r="L125" s="71">
        <v>27090.42</v>
      </c>
      <c r="M125" s="71">
        <v>27717.65</v>
      </c>
      <c r="N125" s="71">
        <v>28963.79</v>
      </c>
      <c r="O125" s="71">
        <v>35433.36</v>
      </c>
      <c r="P125" s="71">
        <v>42364.59</v>
      </c>
      <c r="Q125" s="71">
        <v>49176.3</v>
      </c>
      <c r="R125" s="71">
        <v>54419.21</v>
      </c>
      <c r="S125" s="71">
        <v>67908.59</v>
      </c>
      <c r="T125" s="71">
        <v>69605.42</v>
      </c>
      <c r="U125" s="71">
        <v>68810.59</v>
      </c>
      <c r="V125" s="71">
        <v>69602.95</v>
      </c>
      <c r="W125" s="71">
        <v>70419.26</v>
      </c>
      <c r="X125" s="71">
        <v>70995.63</v>
      </c>
      <c r="Y125" s="71">
        <v>70170.66</v>
      </c>
      <c r="Z125" s="71">
        <v>70860.69</v>
      </c>
      <c r="AA125" s="71">
        <v>71029.95</v>
      </c>
      <c r="AB125" s="71">
        <v>71039.96</v>
      </c>
      <c r="AC125" s="71">
        <v>65442.43</v>
      </c>
      <c r="AD125" s="71">
        <v>43945.96</v>
      </c>
      <c r="AE125" s="71">
        <v>33972.83</v>
      </c>
      <c r="AF125" s="71">
        <v>30717.1</v>
      </c>
      <c r="AG125" s="71">
        <v>29981.89</v>
      </c>
      <c r="AH125" s="71">
        <v>28847.49</v>
      </c>
      <c r="AI125" s="71">
        <v>27860.7</v>
      </c>
      <c r="AJ125" s="71">
        <v>27664.9</v>
      </c>
      <c r="AK125" s="71">
        <v>28305.43</v>
      </c>
      <c r="AL125" s="71">
        <v>29578</v>
      </c>
      <c r="AM125" s="71">
        <v>36184.77</v>
      </c>
      <c r="AN125" s="71">
        <v>43262.98</v>
      </c>
      <c r="AO125" s="71">
        <v>50219.14</v>
      </c>
      <c r="AP125" s="71">
        <v>55573.23</v>
      </c>
      <c r="AQ125" s="71">
        <v>68483.85</v>
      </c>
      <c r="AR125" s="71">
        <v>65223.91</v>
      </c>
      <c r="AS125" s="71">
        <v>64479.1</v>
      </c>
      <c r="AT125" s="71">
        <v>65221.59</v>
      </c>
      <c r="AU125" s="71">
        <v>65986.52</v>
      </c>
      <c r="AV125" s="71">
        <v>66526.61</v>
      </c>
      <c r="AW125" s="71">
        <v>65753.56</v>
      </c>
      <c r="AX125" s="71">
        <v>66400.16</v>
      </c>
      <c r="AY125" s="71">
        <v>66558.76</v>
      </c>
      <c r="AZ125" s="71">
        <v>71641.75</v>
      </c>
      <c r="BA125" s="71">
        <v>66830.21</v>
      </c>
      <c r="BB125" s="71">
        <v>44877.88</v>
      </c>
      <c r="BC125" s="71">
        <v>34693.27</v>
      </c>
      <c r="BD125" s="71">
        <v>31368.5</v>
      </c>
      <c r="BE125" s="71">
        <v>-911.6819</v>
      </c>
      <c r="BF125" s="71">
        <v>-877.1874</v>
      </c>
      <c r="BG125" s="71">
        <v>-847.1812</v>
      </c>
      <c r="BH125" s="71">
        <v>-841.2274</v>
      </c>
      <c r="BI125" s="71">
        <v>-860.7045</v>
      </c>
      <c r="BJ125" s="71">
        <v>-899.4005</v>
      </c>
      <c r="BK125" s="71">
        <v>-1100.297</v>
      </c>
      <c r="BL125" s="71">
        <v>-1315.53</v>
      </c>
      <c r="BM125" s="71">
        <v>-1527.051</v>
      </c>
      <c r="BN125" s="71">
        <v>-1689.857</v>
      </c>
      <c r="BO125" s="71">
        <v>-1827.687</v>
      </c>
      <c r="BP125" s="71">
        <v>3545.519</v>
      </c>
      <c r="BQ125" s="71">
        <v>3505.032</v>
      </c>
      <c r="BR125" s="71">
        <v>3545.393</v>
      </c>
      <c r="BS125" s="71">
        <v>3586.974</v>
      </c>
      <c r="BT125" s="71">
        <v>3616.333</v>
      </c>
      <c r="BU125" s="71">
        <v>3574.311</v>
      </c>
      <c r="BV125" s="71">
        <v>3609.459</v>
      </c>
      <c r="BW125" s="71">
        <v>3618.081</v>
      </c>
      <c r="BX125" s="71">
        <v>-1911.965</v>
      </c>
      <c r="BY125" s="71">
        <v>-2032.156</v>
      </c>
      <c r="BZ125" s="71">
        <v>-1364.636</v>
      </c>
      <c r="CA125" s="71">
        <v>-1054.944</v>
      </c>
      <c r="CB125" s="71">
        <v>-953.8453</v>
      </c>
      <c r="CC125" s="71">
        <v>-740.2185</v>
      </c>
      <c r="CD125" s="71">
        <v>-712.2115</v>
      </c>
      <c r="CE125" s="71">
        <v>-687.8486</v>
      </c>
      <c r="CF125" s="71">
        <v>-683.0146</v>
      </c>
      <c r="CG125" s="71">
        <v>-698.8287</v>
      </c>
      <c r="CH125" s="71">
        <v>-730.2469</v>
      </c>
      <c r="CI125" s="71">
        <v>-893.3603</v>
      </c>
      <c r="CJ125" s="71">
        <v>-1068.113</v>
      </c>
      <c r="CK125" s="71">
        <v>-1239.853</v>
      </c>
      <c r="CL125" s="71">
        <v>-1372.039</v>
      </c>
      <c r="CM125" s="71">
        <v>-1082.271</v>
      </c>
      <c r="CN125" s="71">
        <v>4042.002</v>
      </c>
      <c r="CO125" s="71">
        <v>3995.846</v>
      </c>
      <c r="CP125" s="71">
        <v>4041.858</v>
      </c>
      <c r="CQ125" s="71">
        <v>4089.262</v>
      </c>
      <c r="CR125" s="71">
        <v>4122.732</v>
      </c>
      <c r="CS125" s="71">
        <v>4074.825</v>
      </c>
      <c r="CT125" s="71">
        <v>4114.896</v>
      </c>
      <c r="CU125" s="71">
        <v>4124.725</v>
      </c>
      <c r="CV125" s="71">
        <v>-1132.176</v>
      </c>
      <c r="CW125" s="71">
        <v>-1649.961</v>
      </c>
      <c r="CX125" s="71">
        <v>-1107.984</v>
      </c>
      <c r="CY125" s="71">
        <v>-856.5369</v>
      </c>
      <c r="CZ125" s="71">
        <v>-774.4521</v>
      </c>
      <c r="DA125" s="71">
        <v>-622.5976</v>
      </c>
      <c r="DB125" s="71">
        <v>-599.041</v>
      </c>
      <c r="DC125" s="71">
        <v>-578.5494</v>
      </c>
      <c r="DD125" s="71">
        <v>-574.4834</v>
      </c>
      <c r="DE125" s="71">
        <v>-587.7846</v>
      </c>
      <c r="DF125" s="71">
        <v>-614.2105</v>
      </c>
      <c r="DG125" s="71">
        <v>-751.4052</v>
      </c>
      <c r="DH125" s="71">
        <v>-898.3898</v>
      </c>
      <c r="DI125" s="71">
        <v>-1042.84</v>
      </c>
      <c r="DJ125" s="71">
        <v>-1154.022</v>
      </c>
      <c r="DK125" s="71">
        <v>-575.2698</v>
      </c>
      <c r="DL125" s="71">
        <v>4381.513</v>
      </c>
      <c r="DM125" s="71">
        <v>4331.48</v>
      </c>
      <c r="DN125" s="71">
        <v>4381.357</v>
      </c>
      <c r="DO125" s="71">
        <v>4432.743</v>
      </c>
      <c r="DP125" s="71">
        <v>4469.024</v>
      </c>
      <c r="DQ125" s="71">
        <v>4417.093</v>
      </c>
      <c r="DR125" s="71">
        <v>4460.53</v>
      </c>
      <c r="DS125" s="71">
        <v>4471.184</v>
      </c>
      <c r="DT125" s="71">
        <v>-601.7964</v>
      </c>
      <c r="DU125" s="71">
        <v>-1387.782</v>
      </c>
      <c r="DV125" s="71">
        <v>-931.9246</v>
      </c>
      <c r="DW125" s="71">
        <v>-720.433</v>
      </c>
      <c r="DX125" s="71">
        <v>-651.3915</v>
      </c>
      <c r="DY125" s="71">
        <v>-505.8924</v>
      </c>
      <c r="DZ125" s="71">
        <v>-486.7514</v>
      </c>
      <c r="EA125" s="71">
        <v>-470.1009</v>
      </c>
      <c r="EB125" s="71">
        <v>-466.7971</v>
      </c>
      <c r="EC125" s="71">
        <v>-477.605</v>
      </c>
      <c r="ED125" s="71">
        <v>-499.0774</v>
      </c>
      <c r="EE125" s="71">
        <v>-610.5551</v>
      </c>
      <c r="EF125" s="71">
        <v>-729.9877</v>
      </c>
      <c r="EG125" s="71">
        <v>-847.3608</v>
      </c>
      <c r="EH125" s="71">
        <v>-937.7018</v>
      </c>
      <c r="EI125" s="71">
        <v>-75.66592</v>
      </c>
      <c r="EJ125" s="71">
        <v>4717.526</v>
      </c>
      <c r="EK125" s="71">
        <v>4663.655</v>
      </c>
      <c r="EL125" s="71">
        <v>4717.358</v>
      </c>
      <c r="EM125" s="71">
        <v>4772.684</v>
      </c>
      <c r="EN125" s="71">
        <v>4811.748</v>
      </c>
      <c r="EO125" s="71">
        <v>4755.834</v>
      </c>
      <c r="EP125" s="71">
        <v>4802.602</v>
      </c>
      <c r="EQ125" s="71">
        <v>4814.073</v>
      </c>
      <c r="ER125" s="71">
        <v>-79.15499</v>
      </c>
      <c r="ES125" s="71">
        <v>-1127.644</v>
      </c>
      <c r="ET125" s="71">
        <v>-757.2365</v>
      </c>
      <c r="EU125" s="71">
        <v>-585.3886</v>
      </c>
      <c r="EV125" s="71">
        <v>-529.2889</v>
      </c>
      <c r="EW125" s="71">
        <v>-338.9825</v>
      </c>
      <c r="EX125" s="71">
        <v>-326.1567</v>
      </c>
      <c r="EY125" s="71">
        <v>-314.9998</v>
      </c>
      <c r="EZ125" s="71">
        <v>-312.786</v>
      </c>
      <c r="FA125" s="71">
        <v>-320.0281</v>
      </c>
      <c r="FB125" s="71">
        <v>-334.416</v>
      </c>
      <c r="FC125" s="71">
        <v>-409.1137</v>
      </c>
      <c r="FD125" s="71">
        <v>-489.1417</v>
      </c>
      <c r="FE125" s="71">
        <v>-567.7897</v>
      </c>
      <c r="FF125" s="71">
        <v>-628.3243</v>
      </c>
      <c r="FG125" s="71">
        <v>632.9563</v>
      </c>
      <c r="FH125" s="71">
        <v>5196.613</v>
      </c>
      <c r="FI125" s="71">
        <v>5137.271</v>
      </c>
      <c r="FJ125" s="71">
        <v>5196.427</v>
      </c>
      <c r="FK125" s="71">
        <v>5257.372</v>
      </c>
      <c r="FL125" s="71">
        <v>5300.403</v>
      </c>
      <c r="FM125" s="71">
        <v>5238.812</v>
      </c>
      <c r="FN125" s="71">
        <v>5290.328</v>
      </c>
      <c r="FO125" s="71">
        <v>5302.964</v>
      </c>
      <c r="FP125" s="71">
        <v>662.1429</v>
      </c>
      <c r="FQ125" s="71">
        <v>-755.5984</v>
      </c>
      <c r="FR125" s="71">
        <v>-507.4002</v>
      </c>
      <c r="FS125" s="71">
        <v>-392.2504</v>
      </c>
      <c r="FT125" s="71">
        <v>-354.6598</v>
      </c>
      <c r="FU125" s="71">
        <v>78.83043</v>
      </c>
      <c r="FV125" s="71">
        <v>77.53908</v>
      </c>
      <c r="FW125" s="71">
        <v>76.71173</v>
      </c>
      <c r="FX125" s="71">
        <v>76.12883</v>
      </c>
      <c r="FY125" s="71">
        <v>75.63093</v>
      </c>
      <c r="FZ125" s="71">
        <v>75.11506</v>
      </c>
      <c r="GA125" s="71">
        <v>75.09161</v>
      </c>
      <c r="GB125" s="71">
        <v>76.7108</v>
      </c>
      <c r="GC125" s="71">
        <v>80.46691</v>
      </c>
      <c r="GD125" s="71">
        <v>83.71852</v>
      </c>
      <c r="GE125" s="71">
        <v>86.24753</v>
      </c>
      <c r="GF125" s="71">
        <v>87.94568</v>
      </c>
      <c r="GG125" s="71">
        <v>89.33334</v>
      </c>
      <c r="GH125" s="71">
        <v>90.28827</v>
      </c>
      <c r="GI125" s="71">
        <v>90.18951</v>
      </c>
      <c r="GJ125" s="71">
        <v>89.93086</v>
      </c>
      <c r="GK125" s="71">
        <v>88.35062</v>
      </c>
      <c r="GL125" s="71">
        <v>87.03827</v>
      </c>
      <c r="GM125" s="71">
        <v>84.09135</v>
      </c>
      <c r="GN125" s="71">
        <v>80.23716</v>
      </c>
      <c r="GO125" s="71">
        <v>77.34592</v>
      </c>
      <c r="GP125" s="71">
        <v>75.27506</v>
      </c>
      <c r="GQ125" s="71">
        <v>73.14198</v>
      </c>
      <c r="GR125" s="71">
        <v>72.34155</v>
      </c>
    </row>
    <row r="126" spans="1:200" ht="12.75">
      <c r="A126" s="69" t="s">
        <v>243</v>
      </c>
      <c r="B126" s="69" t="s">
        <v>35</v>
      </c>
      <c r="C126" s="69">
        <v>2011</v>
      </c>
      <c r="D126" s="69" t="s">
        <v>7</v>
      </c>
      <c r="E126" s="69" t="s">
        <v>239</v>
      </c>
      <c r="F126" s="71">
        <v>254</v>
      </c>
      <c r="G126" s="71">
        <v>254</v>
      </c>
      <c r="H126" s="71">
        <v>254</v>
      </c>
      <c r="I126" s="71">
        <v>26426.68</v>
      </c>
      <c r="J126" s="71">
        <v>25564.85</v>
      </c>
      <c r="K126" s="71">
        <v>24819.71</v>
      </c>
      <c r="L126" s="71">
        <v>24639.19</v>
      </c>
      <c r="M126" s="71">
        <v>25059.15</v>
      </c>
      <c r="N126" s="71">
        <v>26479.47</v>
      </c>
      <c r="O126" s="71">
        <v>31151.81</v>
      </c>
      <c r="P126" s="71">
        <v>35986.48</v>
      </c>
      <c r="Q126" s="71">
        <v>41529.63</v>
      </c>
      <c r="R126" s="71">
        <v>48409.24</v>
      </c>
      <c r="S126" s="71">
        <v>63984.91</v>
      </c>
      <c r="T126" s="71">
        <v>67149.57</v>
      </c>
      <c r="U126" s="71">
        <v>67334.95</v>
      </c>
      <c r="V126" s="71">
        <v>68187.33</v>
      </c>
      <c r="W126" s="71">
        <v>68709.47</v>
      </c>
      <c r="X126" s="71">
        <v>68757.24</v>
      </c>
      <c r="Y126" s="71">
        <v>68340.32</v>
      </c>
      <c r="Z126" s="71">
        <v>68081.54</v>
      </c>
      <c r="AA126" s="71">
        <v>67261.77</v>
      </c>
      <c r="AB126" s="71">
        <v>67311.69</v>
      </c>
      <c r="AC126" s="71">
        <v>62158.69</v>
      </c>
      <c r="AD126" s="71">
        <v>41426.44</v>
      </c>
      <c r="AE126" s="71">
        <v>31713.36</v>
      </c>
      <c r="AF126" s="71">
        <v>28509.72</v>
      </c>
      <c r="AG126" s="71">
        <v>26987.08</v>
      </c>
      <c r="AH126" s="71">
        <v>26106.98</v>
      </c>
      <c r="AI126" s="71">
        <v>25346.04</v>
      </c>
      <c r="AJ126" s="71">
        <v>25161.69</v>
      </c>
      <c r="AK126" s="71">
        <v>25590.56</v>
      </c>
      <c r="AL126" s="71">
        <v>27041</v>
      </c>
      <c r="AM126" s="71">
        <v>31812.41</v>
      </c>
      <c r="AN126" s="71">
        <v>36749.61</v>
      </c>
      <c r="AO126" s="71">
        <v>42410.31</v>
      </c>
      <c r="AP126" s="71">
        <v>49435.82</v>
      </c>
      <c r="AQ126" s="71">
        <v>64526.94</v>
      </c>
      <c r="AR126" s="71">
        <v>62922.65</v>
      </c>
      <c r="AS126" s="71">
        <v>63096.36</v>
      </c>
      <c r="AT126" s="71">
        <v>63895.08</v>
      </c>
      <c r="AU126" s="71">
        <v>64384.35</v>
      </c>
      <c r="AV126" s="71">
        <v>64429.12</v>
      </c>
      <c r="AW126" s="71">
        <v>64038.44</v>
      </c>
      <c r="AX126" s="71">
        <v>63795.95</v>
      </c>
      <c r="AY126" s="71">
        <v>63027.79</v>
      </c>
      <c r="AZ126" s="71">
        <v>67881.91</v>
      </c>
      <c r="BA126" s="71">
        <v>63476.84</v>
      </c>
      <c r="BB126" s="71">
        <v>42304.94</v>
      </c>
      <c r="BC126" s="71">
        <v>32385.88</v>
      </c>
      <c r="BD126" s="71">
        <v>29114.3</v>
      </c>
      <c r="BE126" s="71">
        <v>-820.6165</v>
      </c>
      <c r="BF126" s="71">
        <v>-793.8545</v>
      </c>
      <c r="BG126" s="71">
        <v>-770.7162</v>
      </c>
      <c r="BH126" s="71">
        <v>-765.1104</v>
      </c>
      <c r="BI126" s="71">
        <v>-778.1513</v>
      </c>
      <c r="BJ126" s="71">
        <v>-822.256</v>
      </c>
      <c r="BK126" s="71">
        <v>-967.344</v>
      </c>
      <c r="BL126" s="71">
        <v>-1117.473</v>
      </c>
      <c r="BM126" s="71">
        <v>-1289.602</v>
      </c>
      <c r="BN126" s="71">
        <v>-1503.232</v>
      </c>
      <c r="BO126" s="71">
        <v>-1722.086</v>
      </c>
      <c r="BP126" s="71">
        <v>3420.425</v>
      </c>
      <c r="BQ126" s="71">
        <v>3429.867</v>
      </c>
      <c r="BR126" s="71">
        <v>3473.285</v>
      </c>
      <c r="BS126" s="71">
        <v>3499.881</v>
      </c>
      <c r="BT126" s="71">
        <v>3502.315</v>
      </c>
      <c r="BU126" s="71">
        <v>3481.078</v>
      </c>
      <c r="BV126" s="71">
        <v>3467.897</v>
      </c>
      <c r="BW126" s="71">
        <v>3426.14</v>
      </c>
      <c r="BX126" s="71">
        <v>-1811.623</v>
      </c>
      <c r="BY126" s="71">
        <v>-1930.188</v>
      </c>
      <c r="BZ126" s="71">
        <v>-1286.398</v>
      </c>
      <c r="CA126" s="71">
        <v>-984.7817</v>
      </c>
      <c r="CB126" s="71">
        <v>-885.3005</v>
      </c>
      <c r="CC126" s="71">
        <v>-666.2802</v>
      </c>
      <c r="CD126" s="71">
        <v>-644.5513</v>
      </c>
      <c r="CE126" s="71">
        <v>-625.7646</v>
      </c>
      <c r="CF126" s="71">
        <v>-621.2132</v>
      </c>
      <c r="CG126" s="71">
        <v>-631.8015</v>
      </c>
      <c r="CH126" s="71">
        <v>-667.6112</v>
      </c>
      <c r="CI126" s="71">
        <v>-785.412</v>
      </c>
      <c r="CJ126" s="71">
        <v>-907.3057</v>
      </c>
      <c r="CK126" s="71">
        <v>-1047.062</v>
      </c>
      <c r="CL126" s="71">
        <v>-1220.514</v>
      </c>
      <c r="CM126" s="71">
        <v>-1019.739</v>
      </c>
      <c r="CN126" s="71">
        <v>3899.39</v>
      </c>
      <c r="CO126" s="71">
        <v>3910.155</v>
      </c>
      <c r="CP126" s="71">
        <v>3959.653</v>
      </c>
      <c r="CQ126" s="71">
        <v>3989.974</v>
      </c>
      <c r="CR126" s="71">
        <v>3992.748</v>
      </c>
      <c r="CS126" s="71">
        <v>3968.537</v>
      </c>
      <c r="CT126" s="71">
        <v>3953.51</v>
      </c>
      <c r="CU126" s="71">
        <v>3905.906</v>
      </c>
      <c r="CV126" s="71">
        <v>-1072.758</v>
      </c>
      <c r="CW126" s="71">
        <v>-1567.17</v>
      </c>
      <c r="CX126" s="71">
        <v>-1044.46</v>
      </c>
      <c r="CY126" s="71">
        <v>-799.5701</v>
      </c>
      <c r="CZ126" s="71">
        <v>-718.7987</v>
      </c>
      <c r="DA126" s="71">
        <v>-560.408</v>
      </c>
      <c r="DB126" s="71">
        <v>-542.132</v>
      </c>
      <c r="DC126" s="71">
        <v>-526.3305</v>
      </c>
      <c r="DD126" s="71">
        <v>-522.5023</v>
      </c>
      <c r="DE126" s="71">
        <v>-531.4081</v>
      </c>
      <c r="DF126" s="71">
        <v>-561.5276</v>
      </c>
      <c r="DG126" s="71">
        <v>-660.6099</v>
      </c>
      <c r="DH126" s="71">
        <v>-763.1346</v>
      </c>
      <c r="DI126" s="71">
        <v>-880.6835</v>
      </c>
      <c r="DJ126" s="71">
        <v>-1026.574</v>
      </c>
      <c r="DK126" s="71">
        <v>-542.0314</v>
      </c>
      <c r="DL126" s="71">
        <v>4226.922</v>
      </c>
      <c r="DM126" s="71">
        <v>4238.591</v>
      </c>
      <c r="DN126" s="71">
        <v>4292.247</v>
      </c>
      <c r="DO126" s="71">
        <v>4325.114</v>
      </c>
      <c r="DP126" s="71">
        <v>4328.122</v>
      </c>
      <c r="DQ126" s="71">
        <v>4301.877</v>
      </c>
      <c r="DR126" s="71">
        <v>4285.588</v>
      </c>
      <c r="DS126" s="71">
        <v>4233.985</v>
      </c>
      <c r="DT126" s="71">
        <v>-570.2134</v>
      </c>
      <c r="DU126" s="71">
        <v>-1318.146</v>
      </c>
      <c r="DV126" s="71">
        <v>-878.4953</v>
      </c>
      <c r="DW126" s="71">
        <v>-672.5183</v>
      </c>
      <c r="DX126" s="71">
        <v>-604.5814</v>
      </c>
      <c r="DY126" s="71">
        <v>-455.3602</v>
      </c>
      <c r="DZ126" s="71">
        <v>-440.5099</v>
      </c>
      <c r="EA126" s="71">
        <v>-427.6704</v>
      </c>
      <c r="EB126" s="71">
        <v>-424.5598</v>
      </c>
      <c r="EC126" s="71">
        <v>-431.7963</v>
      </c>
      <c r="ED126" s="71">
        <v>-456.2699</v>
      </c>
      <c r="EE126" s="71">
        <v>-536.7792</v>
      </c>
      <c r="EF126" s="71">
        <v>-620.0859</v>
      </c>
      <c r="EG126" s="71">
        <v>-715.6004</v>
      </c>
      <c r="EH126" s="71">
        <v>-834.1436</v>
      </c>
      <c r="EI126" s="71">
        <v>-71.29403</v>
      </c>
      <c r="EJ126" s="71">
        <v>4551.08</v>
      </c>
      <c r="EK126" s="71">
        <v>4563.644</v>
      </c>
      <c r="EL126" s="71">
        <v>4621.414</v>
      </c>
      <c r="EM126" s="71">
        <v>4656.802</v>
      </c>
      <c r="EN126" s="71">
        <v>4660.041</v>
      </c>
      <c r="EO126" s="71">
        <v>4631.783</v>
      </c>
      <c r="EP126" s="71">
        <v>4614.245</v>
      </c>
      <c r="EQ126" s="71">
        <v>4558.685</v>
      </c>
      <c r="ER126" s="71">
        <v>-75.00084</v>
      </c>
      <c r="ES126" s="71">
        <v>-1071.061</v>
      </c>
      <c r="ET126" s="71">
        <v>-713.8223</v>
      </c>
      <c r="EU126" s="71">
        <v>-546.4555</v>
      </c>
      <c r="EV126" s="71">
        <v>-491.2533</v>
      </c>
      <c r="EW126" s="71">
        <v>-305.1225</v>
      </c>
      <c r="EX126" s="71">
        <v>-295.1718</v>
      </c>
      <c r="EY126" s="71">
        <v>-286.5685</v>
      </c>
      <c r="EZ126" s="71">
        <v>-284.4841</v>
      </c>
      <c r="FA126" s="71">
        <v>-289.333</v>
      </c>
      <c r="FB126" s="71">
        <v>-305.732</v>
      </c>
      <c r="FC126" s="71">
        <v>-359.6788</v>
      </c>
      <c r="FD126" s="71">
        <v>-415.5</v>
      </c>
      <c r="FE126" s="71">
        <v>-479.5012</v>
      </c>
      <c r="FF126" s="71">
        <v>-558.9332</v>
      </c>
      <c r="FG126" s="71">
        <v>596.3848</v>
      </c>
      <c r="FH126" s="71">
        <v>5013.263</v>
      </c>
      <c r="FI126" s="71">
        <v>5027.103</v>
      </c>
      <c r="FJ126" s="71">
        <v>5090.74</v>
      </c>
      <c r="FK126" s="71">
        <v>5129.722</v>
      </c>
      <c r="FL126" s="71">
        <v>5133.289</v>
      </c>
      <c r="FM126" s="71">
        <v>5102.162</v>
      </c>
      <c r="FN126" s="71">
        <v>5082.842</v>
      </c>
      <c r="FO126" s="71">
        <v>5021.64</v>
      </c>
      <c r="FP126" s="71">
        <v>627.3928</v>
      </c>
      <c r="FQ126" s="71">
        <v>-717.6844</v>
      </c>
      <c r="FR126" s="71">
        <v>-478.3098</v>
      </c>
      <c r="FS126" s="71">
        <v>-366.1625</v>
      </c>
      <c r="FT126" s="71">
        <v>-329.1733</v>
      </c>
      <c r="FU126" s="71">
        <v>68.70574</v>
      </c>
      <c r="FV126" s="71">
        <v>67.93617</v>
      </c>
      <c r="FW126" s="71">
        <v>67.02599</v>
      </c>
      <c r="FX126" s="71">
        <v>66.63988</v>
      </c>
      <c r="FY126" s="71">
        <v>66.05926</v>
      </c>
      <c r="FZ126" s="71">
        <v>65.77475</v>
      </c>
      <c r="GA126" s="71">
        <v>65.30858</v>
      </c>
      <c r="GB126" s="71">
        <v>66.17864</v>
      </c>
      <c r="GC126" s="71">
        <v>70.55574</v>
      </c>
      <c r="GD126" s="71">
        <v>76.95734</v>
      </c>
      <c r="GE126" s="71">
        <v>83.65741</v>
      </c>
      <c r="GF126" s="71">
        <v>88.31235</v>
      </c>
      <c r="GG126" s="71">
        <v>91.0037</v>
      </c>
      <c r="GH126" s="71">
        <v>92.19321</v>
      </c>
      <c r="GI126" s="71">
        <v>92.15803</v>
      </c>
      <c r="GJ126" s="71">
        <v>91.1821</v>
      </c>
      <c r="GK126" s="71">
        <v>89.50062</v>
      </c>
      <c r="GL126" s="71">
        <v>86.05321</v>
      </c>
      <c r="GM126" s="71">
        <v>80.51821</v>
      </c>
      <c r="GN126" s="71">
        <v>76.70562</v>
      </c>
      <c r="GO126" s="71">
        <v>74.20222</v>
      </c>
      <c r="GP126" s="71">
        <v>71.97556</v>
      </c>
      <c r="GQ126" s="71">
        <v>69.89191</v>
      </c>
      <c r="GR126" s="71">
        <v>68.50642</v>
      </c>
    </row>
    <row r="127" spans="1:200" ht="12.75">
      <c r="A127" s="69" t="s">
        <v>243</v>
      </c>
      <c r="B127" s="69" t="s">
        <v>8</v>
      </c>
      <c r="C127" s="69">
        <v>2011</v>
      </c>
      <c r="D127" s="69" t="s">
        <v>7</v>
      </c>
      <c r="E127" s="69" t="s">
        <v>239</v>
      </c>
      <c r="F127" s="71">
        <v>253</v>
      </c>
      <c r="G127" s="71">
        <v>253</v>
      </c>
      <c r="H127" s="71">
        <v>253</v>
      </c>
      <c r="I127" s="71">
        <v>28053.84</v>
      </c>
      <c r="J127" s="71">
        <v>27136.29</v>
      </c>
      <c r="K127" s="71">
        <v>26272.17</v>
      </c>
      <c r="L127" s="71">
        <v>26017.96</v>
      </c>
      <c r="M127" s="71">
        <v>26597.13</v>
      </c>
      <c r="N127" s="71">
        <v>27790.9</v>
      </c>
      <c r="O127" s="71">
        <v>33781.84</v>
      </c>
      <c r="P127" s="71">
        <v>40561.17</v>
      </c>
      <c r="Q127" s="71">
        <v>47427.48</v>
      </c>
      <c r="R127" s="71">
        <v>52990.03</v>
      </c>
      <c r="S127" s="71">
        <v>66550.8</v>
      </c>
      <c r="T127" s="71">
        <v>68528.42</v>
      </c>
      <c r="U127" s="71">
        <v>67691.35</v>
      </c>
      <c r="V127" s="71">
        <v>68606.23</v>
      </c>
      <c r="W127" s="71">
        <v>69362.72</v>
      </c>
      <c r="X127" s="71">
        <v>69743.34</v>
      </c>
      <c r="Y127" s="71">
        <v>69370.18</v>
      </c>
      <c r="Z127" s="71">
        <v>70242.75</v>
      </c>
      <c r="AA127" s="71">
        <v>70619.94</v>
      </c>
      <c r="AB127" s="71">
        <v>70835.91</v>
      </c>
      <c r="AC127" s="71">
        <v>64779.37</v>
      </c>
      <c r="AD127" s="71">
        <v>43010.34</v>
      </c>
      <c r="AE127" s="71">
        <v>33256.95</v>
      </c>
      <c r="AF127" s="71">
        <v>30005.51</v>
      </c>
      <c r="AG127" s="71">
        <v>28648.75</v>
      </c>
      <c r="AH127" s="71">
        <v>27711.75</v>
      </c>
      <c r="AI127" s="71">
        <v>26829.3</v>
      </c>
      <c r="AJ127" s="71">
        <v>26569.7</v>
      </c>
      <c r="AK127" s="71">
        <v>27161.16</v>
      </c>
      <c r="AL127" s="71">
        <v>28380.24</v>
      </c>
      <c r="AM127" s="71">
        <v>34498.22</v>
      </c>
      <c r="AN127" s="71">
        <v>41421.31</v>
      </c>
      <c r="AO127" s="71">
        <v>48433.23</v>
      </c>
      <c r="AP127" s="71">
        <v>54113.75</v>
      </c>
      <c r="AQ127" s="71">
        <v>67114.56</v>
      </c>
      <c r="AR127" s="71">
        <v>64214.71</v>
      </c>
      <c r="AS127" s="71">
        <v>63430.33</v>
      </c>
      <c r="AT127" s="71">
        <v>64287.62</v>
      </c>
      <c r="AU127" s="71">
        <v>64996.48</v>
      </c>
      <c r="AV127" s="71">
        <v>65353.15</v>
      </c>
      <c r="AW127" s="71">
        <v>65003.47</v>
      </c>
      <c r="AX127" s="71">
        <v>65821.12</v>
      </c>
      <c r="AY127" s="71">
        <v>66174.56</v>
      </c>
      <c r="AZ127" s="71">
        <v>71435.97</v>
      </c>
      <c r="BA127" s="71">
        <v>66153.09</v>
      </c>
      <c r="BB127" s="71">
        <v>43922.42</v>
      </c>
      <c r="BC127" s="71">
        <v>33962.2</v>
      </c>
      <c r="BD127" s="71">
        <v>30641.81</v>
      </c>
      <c r="BE127" s="71">
        <v>-871.1441</v>
      </c>
      <c r="BF127" s="71">
        <v>-842.652</v>
      </c>
      <c r="BG127" s="71">
        <v>-815.8185</v>
      </c>
      <c r="BH127" s="71">
        <v>-807.9247</v>
      </c>
      <c r="BI127" s="71">
        <v>-825.9097</v>
      </c>
      <c r="BJ127" s="71">
        <v>-862.9792</v>
      </c>
      <c r="BK127" s="71">
        <v>-1049.013</v>
      </c>
      <c r="BL127" s="71">
        <v>-1259.529</v>
      </c>
      <c r="BM127" s="71">
        <v>-1472.746</v>
      </c>
      <c r="BN127" s="71">
        <v>-1645.477</v>
      </c>
      <c r="BO127" s="71">
        <v>-1791.144</v>
      </c>
      <c r="BP127" s="71">
        <v>3490.66</v>
      </c>
      <c r="BQ127" s="71">
        <v>3448.021</v>
      </c>
      <c r="BR127" s="71">
        <v>3494.623</v>
      </c>
      <c r="BS127" s="71">
        <v>3533.157</v>
      </c>
      <c r="BT127" s="71">
        <v>3552.544</v>
      </c>
      <c r="BU127" s="71">
        <v>3533.536</v>
      </c>
      <c r="BV127" s="71">
        <v>3577.983</v>
      </c>
      <c r="BW127" s="71">
        <v>3597.196</v>
      </c>
      <c r="BX127" s="71">
        <v>-1906.473</v>
      </c>
      <c r="BY127" s="71">
        <v>-2011.567</v>
      </c>
      <c r="BZ127" s="71">
        <v>-1335.582</v>
      </c>
      <c r="CA127" s="71">
        <v>-1032.714</v>
      </c>
      <c r="CB127" s="71">
        <v>-931.7485</v>
      </c>
      <c r="CC127" s="71">
        <v>-707.3047</v>
      </c>
      <c r="CD127" s="71">
        <v>-684.1713</v>
      </c>
      <c r="CE127" s="71">
        <v>-662.3845</v>
      </c>
      <c r="CF127" s="71">
        <v>-655.9753</v>
      </c>
      <c r="CG127" s="71">
        <v>-670.5778</v>
      </c>
      <c r="CH127" s="71">
        <v>-700.6755</v>
      </c>
      <c r="CI127" s="71">
        <v>-851.7214</v>
      </c>
      <c r="CJ127" s="71">
        <v>-1022.645</v>
      </c>
      <c r="CK127" s="71">
        <v>-1195.761</v>
      </c>
      <c r="CL127" s="71">
        <v>-1336.006</v>
      </c>
      <c r="CM127" s="71">
        <v>-1060.632</v>
      </c>
      <c r="CN127" s="71">
        <v>3979.461</v>
      </c>
      <c r="CO127" s="71">
        <v>3930.852</v>
      </c>
      <c r="CP127" s="71">
        <v>3983.979</v>
      </c>
      <c r="CQ127" s="71">
        <v>4027.908</v>
      </c>
      <c r="CR127" s="71">
        <v>4050.011</v>
      </c>
      <c r="CS127" s="71">
        <v>4028.342</v>
      </c>
      <c r="CT127" s="71">
        <v>4079.012</v>
      </c>
      <c r="CU127" s="71">
        <v>4100.916</v>
      </c>
      <c r="CV127" s="71">
        <v>-1128.924</v>
      </c>
      <c r="CW127" s="71">
        <v>-1633.244</v>
      </c>
      <c r="CX127" s="71">
        <v>-1084.394</v>
      </c>
      <c r="CY127" s="71">
        <v>-838.4876</v>
      </c>
      <c r="CZ127" s="71">
        <v>-756.5112</v>
      </c>
      <c r="DA127" s="71">
        <v>-594.9139</v>
      </c>
      <c r="DB127" s="71">
        <v>-575.4563</v>
      </c>
      <c r="DC127" s="71">
        <v>-557.1315</v>
      </c>
      <c r="DD127" s="71">
        <v>-551.7407</v>
      </c>
      <c r="DE127" s="71">
        <v>-564.0228</v>
      </c>
      <c r="DF127" s="71">
        <v>-589.338</v>
      </c>
      <c r="DG127" s="71">
        <v>-716.3828</v>
      </c>
      <c r="DH127" s="71">
        <v>-860.1462</v>
      </c>
      <c r="DI127" s="71">
        <v>-1005.754</v>
      </c>
      <c r="DJ127" s="71">
        <v>-1123.714</v>
      </c>
      <c r="DK127" s="71">
        <v>-563.7676</v>
      </c>
      <c r="DL127" s="71">
        <v>4313.718</v>
      </c>
      <c r="DM127" s="71">
        <v>4261.026</v>
      </c>
      <c r="DN127" s="71">
        <v>4318.616</v>
      </c>
      <c r="DO127" s="71">
        <v>4366.235</v>
      </c>
      <c r="DP127" s="71">
        <v>4390.195</v>
      </c>
      <c r="DQ127" s="71">
        <v>4366.705</v>
      </c>
      <c r="DR127" s="71">
        <v>4421.631</v>
      </c>
      <c r="DS127" s="71">
        <v>4445.375</v>
      </c>
      <c r="DT127" s="71">
        <v>-600.0679</v>
      </c>
      <c r="DU127" s="71">
        <v>-1373.721</v>
      </c>
      <c r="DV127" s="71">
        <v>-912.0836</v>
      </c>
      <c r="DW127" s="71">
        <v>-705.2518</v>
      </c>
      <c r="DX127" s="71">
        <v>-636.3013</v>
      </c>
      <c r="DY127" s="71">
        <v>-483.3979</v>
      </c>
      <c r="DZ127" s="71">
        <v>-467.5877</v>
      </c>
      <c r="EA127" s="71">
        <v>-452.6978</v>
      </c>
      <c r="EB127" s="71">
        <v>-448.3175</v>
      </c>
      <c r="EC127" s="71">
        <v>-458.2974</v>
      </c>
      <c r="ED127" s="71">
        <v>-478.8673</v>
      </c>
      <c r="EE127" s="71">
        <v>-582.0976</v>
      </c>
      <c r="EF127" s="71">
        <v>-698.9128</v>
      </c>
      <c r="EG127" s="71">
        <v>-817.2267</v>
      </c>
      <c r="EH127" s="71">
        <v>-913.0755</v>
      </c>
      <c r="EI127" s="71">
        <v>-74.15302</v>
      </c>
      <c r="EJ127" s="71">
        <v>4644.532</v>
      </c>
      <c r="EK127" s="71">
        <v>4587.799</v>
      </c>
      <c r="EL127" s="71">
        <v>4649.806</v>
      </c>
      <c r="EM127" s="71">
        <v>4701.077</v>
      </c>
      <c r="EN127" s="71">
        <v>4726.874</v>
      </c>
      <c r="EO127" s="71">
        <v>4701.582</v>
      </c>
      <c r="EP127" s="71">
        <v>4760.721</v>
      </c>
      <c r="EQ127" s="71">
        <v>4786.285</v>
      </c>
      <c r="ER127" s="71">
        <v>-78.92764</v>
      </c>
      <c r="ES127" s="71">
        <v>-1116.219</v>
      </c>
      <c r="ET127" s="71">
        <v>-741.1146</v>
      </c>
      <c r="EU127" s="71">
        <v>-573.0531</v>
      </c>
      <c r="EV127" s="71">
        <v>-517.0274</v>
      </c>
      <c r="EW127" s="71">
        <v>-323.9097</v>
      </c>
      <c r="EX127" s="71">
        <v>-313.3157</v>
      </c>
      <c r="EY127" s="71">
        <v>-303.3385</v>
      </c>
      <c r="EZ127" s="71">
        <v>-300.4034</v>
      </c>
      <c r="FA127" s="71">
        <v>-307.0906</v>
      </c>
      <c r="FB127" s="71">
        <v>-320.8738</v>
      </c>
      <c r="FC127" s="71">
        <v>-390.0452</v>
      </c>
      <c r="FD127" s="71">
        <v>-468.3193</v>
      </c>
      <c r="FE127" s="71">
        <v>-547.5978</v>
      </c>
      <c r="FF127" s="71">
        <v>-611.8231</v>
      </c>
      <c r="FG127" s="71">
        <v>620.3007</v>
      </c>
      <c r="FH127" s="71">
        <v>5116.206</v>
      </c>
      <c r="FI127" s="71">
        <v>5053.711</v>
      </c>
      <c r="FJ127" s="71">
        <v>5122.015</v>
      </c>
      <c r="FK127" s="71">
        <v>5178.493</v>
      </c>
      <c r="FL127" s="71">
        <v>5206.909</v>
      </c>
      <c r="FM127" s="71">
        <v>5179.05</v>
      </c>
      <c r="FN127" s="71">
        <v>5244.194</v>
      </c>
      <c r="FO127" s="71">
        <v>5272.354</v>
      </c>
      <c r="FP127" s="71">
        <v>660.241</v>
      </c>
      <c r="FQ127" s="71">
        <v>-747.9428</v>
      </c>
      <c r="FR127" s="71">
        <v>-496.5974</v>
      </c>
      <c r="FS127" s="71">
        <v>-383.9848</v>
      </c>
      <c r="FT127" s="71">
        <v>-346.4437</v>
      </c>
      <c r="FU127" s="71">
        <v>76.70093</v>
      </c>
      <c r="FV127" s="71">
        <v>75.36785</v>
      </c>
      <c r="FW127" s="71">
        <v>74.46219</v>
      </c>
      <c r="FX127" s="71">
        <v>73.71071</v>
      </c>
      <c r="FY127" s="71">
        <v>73.23072</v>
      </c>
      <c r="FZ127" s="71">
        <v>72.74418</v>
      </c>
      <c r="GA127" s="71">
        <v>73.11338</v>
      </c>
      <c r="GB127" s="71">
        <v>75.50893</v>
      </c>
      <c r="GC127" s="71">
        <v>79.48174</v>
      </c>
      <c r="GD127" s="71">
        <v>83.20374</v>
      </c>
      <c r="GE127" s="71">
        <v>86.22712</v>
      </c>
      <c r="GF127" s="71">
        <v>88.6309</v>
      </c>
      <c r="GG127" s="71">
        <v>90.63036</v>
      </c>
      <c r="GH127" s="71">
        <v>92.05363</v>
      </c>
      <c r="GI127" s="71">
        <v>92.38538</v>
      </c>
      <c r="GJ127" s="71">
        <v>92.02191</v>
      </c>
      <c r="GK127" s="71">
        <v>90.95232</v>
      </c>
      <c r="GL127" s="71">
        <v>89.14614</v>
      </c>
      <c r="GM127" s="71">
        <v>86.53548</v>
      </c>
      <c r="GN127" s="71">
        <v>82.77164</v>
      </c>
      <c r="GO127" s="71">
        <v>79.57545</v>
      </c>
      <c r="GP127" s="71">
        <v>77.63596</v>
      </c>
      <c r="GQ127" s="71">
        <v>75.99031</v>
      </c>
      <c r="GR127" s="71">
        <v>74.77946</v>
      </c>
    </row>
    <row r="128" spans="1:200" ht="12.75">
      <c r="A128" s="69" t="s">
        <v>244</v>
      </c>
      <c r="B128" s="69" t="s">
        <v>30</v>
      </c>
      <c r="C128" s="69">
        <v>2011</v>
      </c>
      <c r="D128" s="69" t="s">
        <v>6</v>
      </c>
      <c r="E128" s="69" t="s">
        <v>239</v>
      </c>
      <c r="F128" s="71">
        <v>149</v>
      </c>
      <c r="G128" s="71">
        <v>149</v>
      </c>
      <c r="H128" s="71">
        <v>149</v>
      </c>
      <c r="I128" s="71">
        <v>16127.75</v>
      </c>
      <c r="J128" s="71">
        <v>15574.22</v>
      </c>
      <c r="K128" s="71">
        <v>15193.17</v>
      </c>
      <c r="L128" s="71">
        <v>14904.86</v>
      </c>
      <c r="M128" s="71">
        <v>15031.9</v>
      </c>
      <c r="N128" s="71">
        <v>15852.01</v>
      </c>
      <c r="O128" s="71">
        <v>18790.69</v>
      </c>
      <c r="P128" s="71">
        <v>22022.57</v>
      </c>
      <c r="Q128" s="71">
        <v>25302.26</v>
      </c>
      <c r="R128" s="71">
        <v>28756.24</v>
      </c>
      <c r="S128" s="71">
        <v>36807.56</v>
      </c>
      <c r="T128" s="71">
        <v>38127.13</v>
      </c>
      <c r="U128" s="71">
        <v>37861.03</v>
      </c>
      <c r="V128" s="71">
        <v>38412.43</v>
      </c>
      <c r="W128" s="71">
        <v>38788.09</v>
      </c>
      <c r="X128" s="71">
        <v>38813.86</v>
      </c>
      <c r="Y128" s="71">
        <v>38730.87</v>
      </c>
      <c r="Z128" s="71">
        <v>39401.37</v>
      </c>
      <c r="AA128" s="71">
        <v>39642.45</v>
      </c>
      <c r="AB128" s="71">
        <v>39464.33</v>
      </c>
      <c r="AC128" s="71">
        <v>36208.63</v>
      </c>
      <c r="AD128" s="71">
        <v>24727.48</v>
      </c>
      <c r="AE128" s="71">
        <v>19298.96</v>
      </c>
      <c r="AF128" s="71">
        <v>17435.69</v>
      </c>
      <c r="AG128" s="71">
        <v>16469.76</v>
      </c>
      <c r="AH128" s="71">
        <v>15904.49</v>
      </c>
      <c r="AI128" s="71">
        <v>15515.35</v>
      </c>
      <c r="AJ128" s="71">
        <v>15220.93</v>
      </c>
      <c r="AK128" s="71">
        <v>15350.67</v>
      </c>
      <c r="AL128" s="71">
        <v>16188.17</v>
      </c>
      <c r="AM128" s="71">
        <v>19189.17</v>
      </c>
      <c r="AN128" s="71">
        <v>22489.59</v>
      </c>
      <c r="AO128" s="71">
        <v>25838.82</v>
      </c>
      <c r="AP128" s="71">
        <v>29366.05</v>
      </c>
      <c r="AQ128" s="71">
        <v>37119.37</v>
      </c>
      <c r="AR128" s="71">
        <v>35727.11</v>
      </c>
      <c r="AS128" s="71">
        <v>35477.76</v>
      </c>
      <c r="AT128" s="71">
        <v>35994.45</v>
      </c>
      <c r="AU128" s="71">
        <v>36346.47</v>
      </c>
      <c r="AV128" s="71">
        <v>36370.61</v>
      </c>
      <c r="AW128" s="71">
        <v>36292.84</v>
      </c>
      <c r="AX128" s="71">
        <v>36921.14</v>
      </c>
      <c r="AY128" s="71">
        <v>37147.04</v>
      </c>
      <c r="AZ128" s="71">
        <v>39798.64</v>
      </c>
      <c r="BA128" s="71">
        <v>36976.48</v>
      </c>
      <c r="BB128" s="71">
        <v>25251.86</v>
      </c>
      <c r="BC128" s="71">
        <v>19708.21</v>
      </c>
      <c r="BD128" s="71">
        <v>17805.43</v>
      </c>
      <c r="BE128" s="71">
        <v>-500.8083</v>
      </c>
      <c r="BF128" s="71">
        <v>-483.6199</v>
      </c>
      <c r="BG128" s="71">
        <v>-471.787</v>
      </c>
      <c r="BH128" s="71">
        <v>-462.8344</v>
      </c>
      <c r="BI128" s="71">
        <v>-466.7794</v>
      </c>
      <c r="BJ128" s="71">
        <v>-492.2458</v>
      </c>
      <c r="BK128" s="71">
        <v>-583.4993</v>
      </c>
      <c r="BL128" s="71">
        <v>-683.8577</v>
      </c>
      <c r="BM128" s="71">
        <v>-785.7004</v>
      </c>
      <c r="BN128" s="71">
        <v>-892.9554</v>
      </c>
      <c r="BO128" s="71">
        <v>-990.6364</v>
      </c>
      <c r="BP128" s="71">
        <v>1942.097</v>
      </c>
      <c r="BQ128" s="71">
        <v>1928.542</v>
      </c>
      <c r="BR128" s="71">
        <v>1956.629</v>
      </c>
      <c r="BS128" s="71">
        <v>1975.765</v>
      </c>
      <c r="BT128" s="71">
        <v>1977.077</v>
      </c>
      <c r="BU128" s="71">
        <v>1972.85</v>
      </c>
      <c r="BV128" s="71">
        <v>2007.003</v>
      </c>
      <c r="BW128" s="71">
        <v>2019.283</v>
      </c>
      <c r="BX128" s="71">
        <v>-1062.141</v>
      </c>
      <c r="BY128" s="71">
        <v>-1124.371</v>
      </c>
      <c r="BZ128" s="71">
        <v>-767.8522</v>
      </c>
      <c r="CA128" s="71">
        <v>-599.2824</v>
      </c>
      <c r="CB128" s="71">
        <v>-541.4232</v>
      </c>
      <c r="CC128" s="71">
        <v>-406.6194</v>
      </c>
      <c r="CD128" s="71">
        <v>-392.6637</v>
      </c>
      <c r="CE128" s="71">
        <v>-383.0563</v>
      </c>
      <c r="CF128" s="71">
        <v>-375.7874</v>
      </c>
      <c r="CG128" s="71">
        <v>-378.9904</v>
      </c>
      <c r="CH128" s="71">
        <v>-399.6673</v>
      </c>
      <c r="CI128" s="71">
        <v>-473.7585</v>
      </c>
      <c r="CJ128" s="71">
        <v>-555.2421</v>
      </c>
      <c r="CK128" s="71">
        <v>-637.9308</v>
      </c>
      <c r="CL128" s="71">
        <v>-725.014</v>
      </c>
      <c r="CM128" s="71">
        <v>-586.6086</v>
      </c>
      <c r="CN128" s="71">
        <v>2214.051</v>
      </c>
      <c r="CO128" s="71">
        <v>2198.598</v>
      </c>
      <c r="CP128" s="71">
        <v>2230.618</v>
      </c>
      <c r="CQ128" s="71">
        <v>2252.433</v>
      </c>
      <c r="CR128" s="71">
        <v>2253.929</v>
      </c>
      <c r="CS128" s="71">
        <v>2249.11</v>
      </c>
      <c r="CT128" s="71">
        <v>2288.046</v>
      </c>
      <c r="CU128" s="71">
        <v>2302.045</v>
      </c>
      <c r="CV128" s="71">
        <v>-628.9499</v>
      </c>
      <c r="CW128" s="71">
        <v>-912.9067</v>
      </c>
      <c r="CX128" s="71">
        <v>-623.4394</v>
      </c>
      <c r="CY128" s="71">
        <v>-486.5731</v>
      </c>
      <c r="CZ128" s="71">
        <v>-439.5957</v>
      </c>
      <c r="DA128" s="71">
        <v>-342.0075</v>
      </c>
      <c r="DB128" s="71">
        <v>-330.2693</v>
      </c>
      <c r="DC128" s="71">
        <v>-322.1886</v>
      </c>
      <c r="DD128" s="71">
        <v>-316.0746</v>
      </c>
      <c r="DE128" s="71">
        <v>-318.7688</v>
      </c>
      <c r="DF128" s="71">
        <v>-336.1601</v>
      </c>
      <c r="DG128" s="71">
        <v>-398.4781</v>
      </c>
      <c r="DH128" s="71">
        <v>-467.0139</v>
      </c>
      <c r="DI128" s="71">
        <v>-536.5635</v>
      </c>
      <c r="DJ128" s="71">
        <v>-609.8091</v>
      </c>
      <c r="DK128" s="71">
        <v>-311.8056</v>
      </c>
      <c r="DL128" s="71">
        <v>2400.021</v>
      </c>
      <c r="DM128" s="71">
        <v>2383.271</v>
      </c>
      <c r="DN128" s="71">
        <v>2417.981</v>
      </c>
      <c r="DO128" s="71">
        <v>2441.628</v>
      </c>
      <c r="DP128" s="71">
        <v>2443.25</v>
      </c>
      <c r="DQ128" s="71">
        <v>2438.026</v>
      </c>
      <c r="DR128" s="71">
        <v>2480.232</v>
      </c>
      <c r="DS128" s="71">
        <v>2495.407</v>
      </c>
      <c r="DT128" s="71">
        <v>-334.3117</v>
      </c>
      <c r="DU128" s="71">
        <v>-767.8456</v>
      </c>
      <c r="DV128" s="71">
        <v>-524.3748</v>
      </c>
      <c r="DW128" s="71">
        <v>-409.2565</v>
      </c>
      <c r="DX128" s="71">
        <v>-369.7438</v>
      </c>
      <c r="DY128" s="71">
        <v>-277.8986</v>
      </c>
      <c r="DZ128" s="71">
        <v>-268.3607</v>
      </c>
      <c r="EA128" s="71">
        <v>-261.7947</v>
      </c>
      <c r="EB128" s="71">
        <v>-256.8268</v>
      </c>
      <c r="EC128" s="71">
        <v>-259.0159</v>
      </c>
      <c r="ED128" s="71">
        <v>-273.1472</v>
      </c>
      <c r="EE128" s="71">
        <v>-323.7838</v>
      </c>
      <c r="EF128" s="71">
        <v>-379.4727</v>
      </c>
      <c r="EG128" s="71">
        <v>-435.9852</v>
      </c>
      <c r="EH128" s="71">
        <v>-495.5011</v>
      </c>
      <c r="EI128" s="71">
        <v>-41.01217</v>
      </c>
      <c r="EJ128" s="71">
        <v>2584.076</v>
      </c>
      <c r="EK128" s="71">
        <v>2566.041</v>
      </c>
      <c r="EL128" s="71">
        <v>2603.413</v>
      </c>
      <c r="EM128" s="71">
        <v>2628.874</v>
      </c>
      <c r="EN128" s="71">
        <v>2630.62</v>
      </c>
      <c r="EO128" s="71">
        <v>2624.995</v>
      </c>
      <c r="EP128" s="71">
        <v>2670.438</v>
      </c>
      <c r="EQ128" s="71">
        <v>2686.777</v>
      </c>
      <c r="ER128" s="71">
        <v>-43.97242</v>
      </c>
      <c r="ES128" s="71">
        <v>-623.9138</v>
      </c>
      <c r="ET128" s="71">
        <v>-426.0813</v>
      </c>
      <c r="EU128" s="71">
        <v>-332.5419</v>
      </c>
      <c r="EV128" s="71">
        <v>-300.4358</v>
      </c>
      <c r="EW128" s="71">
        <v>-186.211</v>
      </c>
      <c r="EX128" s="71">
        <v>-179.82</v>
      </c>
      <c r="EY128" s="71">
        <v>-175.4203</v>
      </c>
      <c r="EZ128" s="71">
        <v>-172.0915</v>
      </c>
      <c r="FA128" s="71">
        <v>-173.5584</v>
      </c>
      <c r="FB128" s="71">
        <v>-183.0274</v>
      </c>
      <c r="FC128" s="71">
        <v>-216.9573</v>
      </c>
      <c r="FD128" s="71">
        <v>-254.2727</v>
      </c>
      <c r="FE128" s="71">
        <v>-292.1399</v>
      </c>
      <c r="FF128" s="71">
        <v>-332.0196</v>
      </c>
      <c r="FG128" s="71">
        <v>343.0726</v>
      </c>
      <c r="FH128" s="71">
        <v>2846.501</v>
      </c>
      <c r="FI128" s="71">
        <v>2826.635</v>
      </c>
      <c r="FJ128" s="71">
        <v>2867.801</v>
      </c>
      <c r="FK128" s="71">
        <v>2895.848</v>
      </c>
      <c r="FL128" s="71">
        <v>2897.771</v>
      </c>
      <c r="FM128" s="71">
        <v>2891.575</v>
      </c>
      <c r="FN128" s="71">
        <v>2941.634</v>
      </c>
      <c r="FO128" s="71">
        <v>2959.632</v>
      </c>
      <c r="FP128" s="71">
        <v>367.8356</v>
      </c>
      <c r="FQ128" s="71">
        <v>-418.0649</v>
      </c>
      <c r="FR128" s="71">
        <v>-285.5036</v>
      </c>
      <c r="FS128" s="71">
        <v>-222.8258</v>
      </c>
      <c r="FT128" s="71">
        <v>-201.3125</v>
      </c>
      <c r="FU128" s="71">
        <v>66.68022</v>
      </c>
      <c r="FV128" s="71">
        <v>65.62173</v>
      </c>
      <c r="FW128" s="71">
        <v>64.71339</v>
      </c>
      <c r="FX128" s="71">
        <v>63.68256</v>
      </c>
      <c r="FY128" s="71">
        <v>62.91346</v>
      </c>
      <c r="FZ128" s="71">
        <v>62.24053</v>
      </c>
      <c r="GA128" s="71">
        <v>63.29714</v>
      </c>
      <c r="GB128" s="71">
        <v>66.74519</v>
      </c>
      <c r="GC128" s="71">
        <v>71.22962</v>
      </c>
      <c r="GD128" s="71">
        <v>75.95774</v>
      </c>
      <c r="GE128" s="71">
        <v>80.02075</v>
      </c>
      <c r="GF128" s="71">
        <v>83.32932</v>
      </c>
      <c r="GG128" s="71">
        <v>85.13383</v>
      </c>
      <c r="GH128" s="71">
        <v>85.84361</v>
      </c>
      <c r="GI128" s="71">
        <v>85.97519</v>
      </c>
      <c r="GJ128" s="71">
        <v>85.41128</v>
      </c>
      <c r="GK128" s="71">
        <v>85.02158</v>
      </c>
      <c r="GL128" s="71">
        <v>84.85729</v>
      </c>
      <c r="GM128" s="71">
        <v>82.16113</v>
      </c>
      <c r="GN128" s="71">
        <v>76.74985</v>
      </c>
      <c r="GO128" s="71">
        <v>72.93729</v>
      </c>
      <c r="GP128" s="71">
        <v>70.84286</v>
      </c>
      <c r="GQ128" s="71">
        <v>69.47256</v>
      </c>
      <c r="GR128" s="71">
        <v>68.1688</v>
      </c>
    </row>
    <row r="129" spans="1:200" ht="12.75">
      <c r="A129" s="69" t="s">
        <v>244</v>
      </c>
      <c r="B129" s="69" t="s">
        <v>31</v>
      </c>
      <c r="C129" s="69">
        <v>2011</v>
      </c>
      <c r="D129" s="69" t="s">
        <v>6</v>
      </c>
      <c r="E129" s="69" t="s">
        <v>239</v>
      </c>
      <c r="F129" s="71">
        <v>207</v>
      </c>
      <c r="G129" s="71">
        <v>207</v>
      </c>
      <c r="H129" s="71">
        <v>207</v>
      </c>
      <c r="I129" s="71">
        <v>23274.09</v>
      </c>
      <c r="J129" s="71">
        <v>22387.32</v>
      </c>
      <c r="K129" s="71">
        <v>21818.02</v>
      </c>
      <c r="L129" s="71">
        <v>21518.23</v>
      </c>
      <c r="M129" s="71">
        <v>21669.95</v>
      </c>
      <c r="N129" s="71">
        <v>22679.67</v>
      </c>
      <c r="O129" s="71">
        <v>26765.61</v>
      </c>
      <c r="P129" s="71">
        <v>30822.46</v>
      </c>
      <c r="Q129" s="71">
        <v>35554.09</v>
      </c>
      <c r="R129" s="71">
        <v>40191.97</v>
      </c>
      <c r="S129" s="71">
        <v>50922.38</v>
      </c>
      <c r="T129" s="71">
        <v>52654.64</v>
      </c>
      <c r="U129" s="71">
        <v>52000.2</v>
      </c>
      <c r="V129" s="71">
        <v>52829.26</v>
      </c>
      <c r="W129" s="71">
        <v>53874.4</v>
      </c>
      <c r="X129" s="71">
        <v>54648.06</v>
      </c>
      <c r="Y129" s="71">
        <v>54663.88</v>
      </c>
      <c r="Z129" s="71">
        <v>55511.16</v>
      </c>
      <c r="AA129" s="71">
        <v>55853.87</v>
      </c>
      <c r="AB129" s="71">
        <v>56185.56</v>
      </c>
      <c r="AC129" s="71">
        <v>51498.21</v>
      </c>
      <c r="AD129" s="71">
        <v>35162.41</v>
      </c>
      <c r="AE129" s="71">
        <v>27728.76</v>
      </c>
      <c r="AF129" s="71">
        <v>25116.19</v>
      </c>
      <c r="AG129" s="71">
        <v>23767.64</v>
      </c>
      <c r="AH129" s="71">
        <v>22862.07</v>
      </c>
      <c r="AI129" s="71">
        <v>22280.7</v>
      </c>
      <c r="AJ129" s="71">
        <v>21974.55</v>
      </c>
      <c r="AK129" s="71">
        <v>22129.48</v>
      </c>
      <c r="AL129" s="71">
        <v>23160.62</v>
      </c>
      <c r="AM129" s="71">
        <v>27333.2</v>
      </c>
      <c r="AN129" s="71">
        <v>31476.08</v>
      </c>
      <c r="AO129" s="71">
        <v>36308.05</v>
      </c>
      <c r="AP129" s="71">
        <v>41044.29</v>
      </c>
      <c r="AQ129" s="71">
        <v>51353.75</v>
      </c>
      <c r="AR129" s="71">
        <v>49340.15</v>
      </c>
      <c r="AS129" s="71">
        <v>48726.9</v>
      </c>
      <c r="AT129" s="71">
        <v>49503.77</v>
      </c>
      <c r="AU129" s="71">
        <v>50483.12</v>
      </c>
      <c r="AV129" s="71">
        <v>51208.08</v>
      </c>
      <c r="AW129" s="71">
        <v>51222.9</v>
      </c>
      <c r="AX129" s="71">
        <v>52016.85</v>
      </c>
      <c r="AY129" s="71">
        <v>52337.98</v>
      </c>
      <c r="AZ129" s="71">
        <v>56661.52</v>
      </c>
      <c r="BA129" s="71">
        <v>52590.29</v>
      </c>
      <c r="BB129" s="71">
        <v>35908.07</v>
      </c>
      <c r="BC129" s="71">
        <v>28316.78</v>
      </c>
      <c r="BD129" s="71">
        <v>25648.8</v>
      </c>
      <c r="BE129" s="71">
        <v>-722.7206</v>
      </c>
      <c r="BF129" s="71">
        <v>-695.1841</v>
      </c>
      <c r="BG129" s="71">
        <v>-677.5059</v>
      </c>
      <c r="BH129" s="71">
        <v>-668.1967</v>
      </c>
      <c r="BI129" s="71">
        <v>-672.9079</v>
      </c>
      <c r="BJ129" s="71">
        <v>-704.2622</v>
      </c>
      <c r="BK129" s="71">
        <v>-831.1413</v>
      </c>
      <c r="BL129" s="71">
        <v>-957.117</v>
      </c>
      <c r="BM129" s="71">
        <v>-1104.046</v>
      </c>
      <c r="BN129" s="71">
        <v>-1248.065</v>
      </c>
      <c r="BO129" s="71">
        <v>-1370.522</v>
      </c>
      <c r="BP129" s="71">
        <v>2682.091</v>
      </c>
      <c r="BQ129" s="71">
        <v>2648.755</v>
      </c>
      <c r="BR129" s="71">
        <v>2690.985</v>
      </c>
      <c r="BS129" s="71">
        <v>2744.222</v>
      </c>
      <c r="BT129" s="71">
        <v>2783.63</v>
      </c>
      <c r="BU129" s="71">
        <v>2784.436</v>
      </c>
      <c r="BV129" s="71">
        <v>2827.594</v>
      </c>
      <c r="BW129" s="71">
        <v>2845.051</v>
      </c>
      <c r="BX129" s="71">
        <v>-1512.175</v>
      </c>
      <c r="BY129" s="71">
        <v>-1599.152</v>
      </c>
      <c r="BZ129" s="71">
        <v>-1091.884</v>
      </c>
      <c r="CA129" s="71">
        <v>-861.0496</v>
      </c>
      <c r="CB129" s="71">
        <v>-779.9224</v>
      </c>
      <c r="CC129" s="71">
        <v>-586.7959</v>
      </c>
      <c r="CD129" s="71">
        <v>-564.4382</v>
      </c>
      <c r="CE129" s="71">
        <v>-550.0848</v>
      </c>
      <c r="CF129" s="71">
        <v>-542.5264</v>
      </c>
      <c r="CG129" s="71">
        <v>-546.3516</v>
      </c>
      <c r="CH129" s="71">
        <v>-571.809</v>
      </c>
      <c r="CI129" s="71">
        <v>-674.8254</v>
      </c>
      <c r="CJ129" s="71">
        <v>-777.1084</v>
      </c>
      <c r="CK129" s="71">
        <v>-896.4041</v>
      </c>
      <c r="CL129" s="71">
        <v>-1013.336</v>
      </c>
      <c r="CM129" s="71">
        <v>-811.5589</v>
      </c>
      <c r="CN129" s="71">
        <v>3057.667</v>
      </c>
      <c r="CO129" s="71">
        <v>3019.663</v>
      </c>
      <c r="CP129" s="71">
        <v>3067.807</v>
      </c>
      <c r="CQ129" s="71">
        <v>3128.498</v>
      </c>
      <c r="CR129" s="71">
        <v>3173.425</v>
      </c>
      <c r="CS129" s="71">
        <v>3174.343</v>
      </c>
      <c r="CT129" s="71">
        <v>3223.545</v>
      </c>
      <c r="CU129" s="71">
        <v>3243.446</v>
      </c>
      <c r="CV129" s="71">
        <v>-895.4391</v>
      </c>
      <c r="CW129" s="71">
        <v>-1298.394</v>
      </c>
      <c r="CX129" s="71">
        <v>-886.529</v>
      </c>
      <c r="CY129" s="71">
        <v>-699.1088</v>
      </c>
      <c r="CZ129" s="71">
        <v>-633.2395</v>
      </c>
      <c r="DA129" s="71">
        <v>-493.5539</v>
      </c>
      <c r="DB129" s="71">
        <v>-474.7489</v>
      </c>
      <c r="DC129" s="71">
        <v>-462.6762</v>
      </c>
      <c r="DD129" s="71">
        <v>-456.3188</v>
      </c>
      <c r="DE129" s="71">
        <v>-459.5362</v>
      </c>
      <c r="DF129" s="71">
        <v>-480.9484</v>
      </c>
      <c r="DG129" s="71">
        <v>-567.5955</v>
      </c>
      <c r="DH129" s="71">
        <v>-653.6257</v>
      </c>
      <c r="DI129" s="71">
        <v>-753.9653</v>
      </c>
      <c r="DJ129" s="71">
        <v>-852.317</v>
      </c>
      <c r="DK129" s="71">
        <v>-431.3756</v>
      </c>
      <c r="DL129" s="71">
        <v>3314.498</v>
      </c>
      <c r="DM129" s="71">
        <v>3273.302</v>
      </c>
      <c r="DN129" s="71">
        <v>3325.489</v>
      </c>
      <c r="DO129" s="71">
        <v>3391.279</v>
      </c>
      <c r="DP129" s="71">
        <v>3439.979</v>
      </c>
      <c r="DQ129" s="71">
        <v>3440.975</v>
      </c>
      <c r="DR129" s="71">
        <v>3494.31</v>
      </c>
      <c r="DS129" s="71">
        <v>3515.882</v>
      </c>
      <c r="DT129" s="71">
        <v>-475.9613</v>
      </c>
      <c r="DU129" s="71">
        <v>-1092.079</v>
      </c>
      <c r="DV129" s="71">
        <v>-745.6594</v>
      </c>
      <c r="DW129" s="71">
        <v>-588.0203</v>
      </c>
      <c r="DX129" s="71">
        <v>-532.6176</v>
      </c>
      <c r="DY129" s="71">
        <v>-401.0378</v>
      </c>
      <c r="DZ129" s="71">
        <v>-385.7577</v>
      </c>
      <c r="EA129" s="71">
        <v>-375.9481</v>
      </c>
      <c r="EB129" s="71">
        <v>-370.7823</v>
      </c>
      <c r="EC129" s="71">
        <v>-373.3966</v>
      </c>
      <c r="ED129" s="71">
        <v>-390.7952</v>
      </c>
      <c r="EE129" s="71">
        <v>-461.2004</v>
      </c>
      <c r="EF129" s="71">
        <v>-531.1043</v>
      </c>
      <c r="EG129" s="71">
        <v>-612.6353</v>
      </c>
      <c r="EH129" s="71">
        <v>-692.5511</v>
      </c>
      <c r="EI129" s="71">
        <v>-56.73934</v>
      </c>
      <c r="EJ129" s="71">
        <v>3568.683</v>
      </c>
      <c r="EK129" s="71">
        <v>3524.327</v>
      </c>
      <c r="EL129" s="71">
        <v>3580.517</v>
      </c>
      <c r="EM129" s="71">
        <v>3651.352</v>
      </c>
      <c r="EN129" s="71">
        <v>3703.787</v>
      </c>
      <c r="EO129" s="71">
        <v>3704.858</v>
      </c>
      <c r="EP129" s="71">
        <v>3762.284</v>
      </c>
      <c r="EQ129" s="71">
        <v>3785.51</v>
      </c>
      <c r="ER129" s="71">
        <v>-62.60375</v>
      </c>
      <c r="ES129" s="71">
        <v>-887.3699</v>
      </c>
      <c r="ET129" s="71">
        <v>-605.8864</v>
      </c>
      <c r="EU129" s="71">
        <v>-477.7965</v>
      </c>
      <c r="EV129" s="71">
        <v>-432.779</v>
      </c>
      <c r="EW129" s="71">
        <v>-268.7227</v>
      </c>
      <c r="EX129" s="71">
        <v>-258.4841</v>
      </c>
      <c r="EY129" s="71">
        <v>-251.9109</v>
      </c>
      <c r="EZ129" s="71">
        <v>-248.4496</v>
      </c>
      <c r="FA129" s="71">
        <v>-250.2013</v>
      </c>
      <c r="FB129" s="71">
        <v>-261.8595</v>
      </c>
      <c r="FC129" s="71">
        <v>-309.0358</v>
      </c>
      <c r="FD129" s="71">
        <v>-355.8762</v>
      </c>
      <c r="FE129" s="71">
        <v>-410.5076</v>
      </c>
      <c r="FF129" s="71">
        <v>-464.0566</v>
      </c>
      <c r="FG129" s="71">
        <v>474.6328</v>
      </c>
      <c r="FH129" s="71">
        <v>3931.099</v>
      </c>
      <c r="FI129" s="71">
        <v>3882.239</v>
      </c>
      <c r="FJ129" s="71">
        <v>3944.135</v>
      </c>
      <c r="FK129" s="71">
        <v>4022.163</v>
      </c>
      <c r="FL129" s="71">
        <v>4079.923</v>
      </c>
      <c r="FM129" s="71">
        <v>4081.104</v>
      </c>
      <c r="FN129" s="71">
        <v>4144.361</v>
      </c>
      <c r="FO129" s="71">
        <v>4169.947</v>
      </c>
      <c r="FP129" s="71">
        <v>523.6894</v>
      </c>
      <c r="FQ129" s="71">
        <v>-594.5985</v>
      </c>
      <c r="FR129" s="71">
        <v>-405.9853</v>
      </c>
      <c r="FS129" s="71">
        <v>-320.1564</v>
      </c>
      <c r="FT129" s="71">
        <v>-289.9915</v>
      </c>
      <c r="FU129" s="71">
        <v>66.51985</v>
      </c>
      <c r="FV129" s="71">
        <v>65.58053</v>
      </c>
      <c r="FW129" s="71">
        <v>65.2721</v>
      </c>
      <c r="FX129" s="71">
        <v>64.08241</v>
      </c>
      <c r="FY129" s="71">
        <v>63.1409</v>
      </c>
      <c r="FZ129" s="71">
        <v>62.77053</v>
      </c>
      <c r="GA129" s="71">
        <v>63.3918</v>
      </c>
      <c r="GB129" s="71">
        <v>66.42113</v>
      </c>
      <c r="GC129" s="71">
        <v>70.61</v>
      </c>
      <c r="GD129" s="71">
        <v>74.57218</v>
      </c>
      <c r="GE129" s="71">
        <v>77.60932</v>
      </c>
      <c r="GF129" s="71">
        <v>80.43909</v>
      </c>
      <c r="GG129" s="71">
        <v>83.28819</v>
      </c>
      <c r="GH129" s="71">
        <v>84.82263</v>
      </c>
      <c r="GI129" s="71">
        <v>86.17113</v>
      </c>
      <c r="GJ129" s="71">
        <v>87.26496</v>
      </c>
      <c r="GK129" s="71">
        <v>86.98128</v>
      </c>
      <c r="GL129" s="71">
        <v>85.29421</v>
      </c>
      <c r="GM129" s="71">
        <v>82.10188</v>
      </c>
      <c r="GN129" s="71">
        <v>78.44173</v>
      </c>
      <c r="GO129" s="71">
        <v>74.66526</v>
      </c>
      <c r="GP129" s="71">
        <v>72.79421</v>
      </c>
      <c r="GQ129" s="71">
        <v>71.1103</v>
      </c>
      <c r="GR129" s="71">
        <v>69.27045</v>
      </c>
    </row>
    <row r="130" spans="1:200" ht="12.75">
      <c r="A130" s="69" t="s">
        <v>244</v>
      </c>
      <c r="B130" s="69" t="s">
        <v>32</v>
      </c>
      <c r="C130" s="69">
        <v>2011</v>
      </c>
      <c r="D130" s="69" t="s">
        <v>6</v>
      </c>
      <c r="E130" s="69" t="s">
        <v>239</v>
      </c>
      <c r="F130" s="71">
        <v>207</v>
      </c>
      <c r="G130" s="71">
        <v>207</v>
      </c>
      <c r="H130" s="71">
        <v>207</v>
      </c>
      <c r="I130" s="71">
        <v>24467.13</v>
      </c>
      <c r="J130" s="71">
        <v>23756.77</v>
      </c>
      <c r="K130" s="71">
        <v>23176.41</v>
      </c>
      <c r="L130" s="71">
        <v>22876.95</v>
      </c>
      <c r="M130" s="71">
        <v>22983.65</v>
      </c>
      <c r="N130" s="71">
        <v>24025.96</v>
      </c>
      <c r="O130" s="71">
        <v>28702.45</v>
      </c>
      <c r="P130" s="71">
        <v>34109.24</v>
      </c>
      <c r="Q130" s="71">
        <v>39233.06</v>
      </c>
      <c r="R130" s="71">
        <v>43496.61</v>
      </c>
      <c r="S130" s="71">
        <v>54404.13</v>
      </c>
      <c r="T130" s="71">
        <v>55572.84</v>
      </c>
      <c r="U130" s="71">
        <v>54822.7</v>
      </c>
      <c r="V130" s="71">
        <v>55576.93</v>
      </c>
      <c r="W130" s="71">
        <v>56134.14</v>
      </c>
      <c r="X130" s="71">
        <v>56575.52</v>
      </c>
      <c r="Y130" s="71">
        <v>56351.42</v>
      </c>
      <c r="Z130" s="71">
        <v>57630.55</v>
      </c>
      <c r="AA130" s="71">
        <v>58536.89</v>
      </c>
      <c r="AB130" s="71">
        <v>59461.84</v>
      </c>
      <c r="AC130" s="71">
        <v>53893.95</v>
      </c>
      <c r="AD130" s="71">
        <v>36506.59</v>
      </c>
      <c r="AE130" s="71">
        <v>28651.04</v>
      </c>
      <c r="AF130" s="71">
        <v>26115.23</v>
      </c>
      <c r="AG130" s="71">
        <v>24985.98</v>
      </c>
      <c r="AH130" s="71">
        <v>24260.56</v>
      </c>
      <c r="AI130" s="71">
        <v>23667.89</v>
      </c>
      <c r="AJ130" s="71">
        <v>23362.08</v>
      </c>
      <c r="AK130" s="71">
        <v>23471.05</v>
      </c>
      <c r="AL130" s="71">
        <v>24535.46</v>
      </c>
      <c r="AM130" s="71">
        <v>29311.12</v>
      </c>
      <c r="AN130" s="71">
        <v>34832.56</v>
      </c>
      <c r="AO130" s="71">
        <v>40065.04</v>
      </c>
      <c r="AP130" s="71">
        <v>44419.01</v>
      </c>
      <c r="AQ130" s="71">
        <v>54865</v>
      </c>
      <c r="AR130" s="71">
        <v>52074.65</v>
      </c>
      <c r="AS130" s="71">
        <v>51371.73</v>
      </c>
      <c r="AT130" s="71">
        <v>52078.48</v>
      </c>
      <c r="AU130" s="71">
        <v>52600.62</v>
      </c>
      <c r="AV130" s="71">
        <v>53014.22</v>
      </c>
      <c r="AW130" s="71">
        <v>52804.21</v>
      </c>
      <c r="AX130" s="71">
        <v>54002.84</v>
      </c>
      <c r="AY130" s="71">
        <v>54852.12</v>
      </c>
      <c r="AZ130" s="71">
        <v>59965.56</v>
      </c>
      <c r="BA130" s="71">
        <v>55036.84</v>
      </c>
      <c r="BB130" s="71">
        <v>37280.75</v>
      </c>
      <c r="BC130" s="71">
        <v>29258.62</v>
      </c>
      <c r="BD130" s="71">
        <v>26669.04</v>
      </c>
      <c r="BE130" s="71">
        <v>-759.7675</v>
      </c>
      <c r="BF130" s="71">
        <v>-737.7089</v>
      </c>
      <c r="BG130" s="71">
        <v>-719.6873</v>
      </c>
      <c r="BH130" s="71">
        <v>-710.3884</v>
      </c>
      <c r="BI130" s="71">
        <v>-713.7018</v>
      </c>
      <c r="BJ130" s="71">
        <v>-746.0683</v>
      </c>
      <c r="BK130" s="71">
        <v>-891.2853</v>
      </c>
      <c r="BL130" s="71">
        <v>-1059.18</v>
      </c>
      <c r="BM130" s="71">
        <v>-1218.288</v>
      </c>
      <c r="BN130" s="71">
        <v>-1350.682</v>
      </c>
      <c r="BO130" s="71">
        <v>-1464.229</v>
      </c>
      <c r="BP130" s="71">
        <v>2830.736</v>
      </c>
      <c r="BQ130" s="71">
        <v>2792.526</v>
      </c>
      <c r="BR130" s="71">
        <v>2830.945</v>
      </c>
      <c r="BS130" s="71">
        <v>2859.327</v>
      </c>
      <c r="BT130" s="71">
        <v>2881.81</v>
      </c>
      <c r="BU130" s="71">
        <v>2870.395</v>
      </c>
      <c r="BV130" s="71">
        <v>2935.551</v>
      </c>
      <c r="BW130" s="71">
        <v>2981.717</v>
      </c>
      <c r="BX130" s="71">
        <v>-1600.352</v>
      </c>
      <c r="BY130" s="71">
        <v>-1673.546</v>
      </c>
      <c r="BZ130" s="71">
        <v>-1133.624</v>
      </c>
      <c r="CA130" s="71">
        <v>-889.6889</v>
      </c>
      <c r="CB130" s="71">
        <v>-810.9454</v>
      </c>
      <c r="CC130" s="71">
        <v>-616.8752</v>
      </c>
      <c r="CD130" s="71">
        <v>-598.9653</v>
      </c>
      <c r="CE130" s="71">
        <v>-584.3331</v>
      </c>
      <c r="CF130" s="71">
        <v>-576.783</v>
      </c>
      <c r="CG130" s="71">
        <v>-579.4733</v>
      </c>
      <c r="CH130" s="71">
        <v>-605.7524</v>
      </c>
      <c r="CI130" s="71">
        <v>-723.658</v>
      </c>
      <c r="CJ130" s="71">
        <v>-859.976</v>
      </c>
      <c r="CK130" s="71">
        <v>-989.1598</v>
      </c>
      <c r="CL130" s="71">
        <v>-1096.654</v>
      </c>
      <c r="CM130" s="71">
        <v>-867.0481</v>
      </c>
      <c r="CN130" s="71">
        <v>3227.127</v>
      </c>
      <c r="CO130" s="71">
        <v>3183.566</v>
      </c>
      <c r="CP130" s="71">
        <v>3227.365</v>
      </c>
      <c r="CQ130" s="71">
        <v>3259.722</v>
      </c>
      <c r="CR130" s="71">
        <v>3285.353</v>
      </c>
      <c r="CS130" s="71">
        <v>3272.339</v>
      </c>
      <c r="CT130" s="71">
        <v>3346.619</v>
      </c>
      <c r="CU130" s="71">
        <v>3399.25</v>
      </c>
      <c r="CV130" s="71">
        <v>-947.6538</v>
      </c>
      <c r="CW130" s="71">
        <v>-1358.796</v>
      </c>
      <c r="CX130" s="71">
        <v>-920.4191</v>
      </c>
      <c r="CY130" s="71">
        <v>-722.3618</v>
      </c>
      <c r="CZ130" s="71">
        <v>-658.4279</v>
      </c>
      <c r="DA130" s="71">
        <v>-518.8535</v>
      </c>
      <c r="DB130" s="71">
        <v>-503.7896</v>
      </c>
      <c r="DC130" s="71">
        <v>-491.4824</v>
      </c>
      <c r="DD130" s="71">
        <v>-485.132</v>
      </c>
      <c r="DE130" s="71">
        <v>-487.3948</v>
      </c>
      <c r="DF130" s="71">
        <v>-509.4982</v>
      </c>
      <c r="DG130" s="71">
        <v>-608.6686</v>
      </c>
      <c r="DH130" s="71">
        <v>-723.3256</v>
      </c>
      <c r="DI130" s="71">
        <v>-831.9821</v>
      </c>
      <c r="DJ130" s="71">
        <v>-922.3956</v>
      </c>
      <c r="DK130" s="71">
        <v>-460.8703</v>
      </c>
      <c r="DL130" s="71">
        <v>3498.192</v>
      </c>
      <c r="DM130" s="71">
        <v>3450.972</v>
      </c>
      <c r="DN130" s="71">
        <v>3498.449</v>
      </c>
      <c r="DO130" s="71">
        <v>3533.524</v>
      </c>
      <c r="DP130" s="71">
        <v>3561.309</v>
      </c>
      <c r="DQ130" s="71">
        <v>3547.202</v>
      </c>
      <c r="DR130" s="71">
        <v>3627.721</v>
      </c>
      <c r="DS130" s="71">
        <v>3684.773</v>
      </c>
      <c r="DT130" s="71">
        <v>-503.7155</v>
      </c>
      <c r="DU130" s="71">
        <v>-1142.883</v>
      </c>
      <c r="DV130" s="71">
        <v>-774.1642</v>
      </c>
      <c r="DW130" s="71">
        <v>-607.5784</v>
      </c>
      <c r="DX130" s="71">
        <v>-553.8036</v>
      </c>
      <c r="DY130" s="71">
        <v>-421.595</v>
      </c>
      <c r="DZ130" s="71">
        <v>-409.3548</v>
      </c>
      <c r="EA130" s="71">
        <v>-399.3546</v>
      </c>
      <c r="EB130" s="71">
        <v>-394.1945</v>
      </c>
      <c r="EC130" s="71">
        <v>-396.0332</v>
      </c>
      <c r="ED130" s="71">
        <v>-413.9933</v>
      </c>
      <c r="EE130" s="71">
        <v>-494.5743</v>
      </c>
      <c r="EF130" s="71">
        <v>-587.739</v>
      </c>
      <c r="EG130" s="71">
        <v>-676.028</v>
      </c>
      <c r="EH130" s="71">
        <v>-749.4936</v>
      </c>
      <c r="EI130" s="71">
        <v>-60.61882</v>
      </c>
      <c r="EJ130" s="71">
        <v>3766.464</v>
      </c>
      <c r="EK130" s="71">
        <v>3715.623</v>
      </c>
      <c r="EL130" s="71">
        <v>3766.742</v>
      </c>
      <c r="EM130" s="71">
        <v>3804.506</v>
      </c>
      <c r="EN130" s="71">
        <v>3834.421</v>
      </c>
      <c r="EO130" s="71">
        <v>3819.232</v>
      </c>
      <c r="EP130" s="71">
        <v>3905.926</v>
      </c>
      <c r="EQ130" s="71">
        <v>3967.353</v>
      </c>
      <c r="ER130" s="71">
        <v>-66.25429</v>
      </c>
      <c r="ES130" s="71">
        <v>-928.6511</v>
      </c>
      <c r="ET130" s="71">
        <v>-629.048</v>
      </c>
      <c r="EU130" s="71">
        <v>-493.6885</v>
      </c>
      <c r="EV130" s="71">
        <v>-449.9937</v>
      </c>
      <c r="EW130" s="71">
        <v>-282.4975</v>
      </c>
      <c r="EX130" s="71">
        <v>-274.2957</v>
      </c>
      <c r="EY130" s="71">
        <v>-267.5949</v>
      </c>
      <c r="EZ130" s="71">
        <v>-264.1373</v>
      </c>
      <c r="FA130" s="71">
        <v>-265.3694</v>
      </c>
      <c r="FB130" s="71">
        <v>-277.4039</v>
      </c>
      <c r="FC130" s="71">
        <v>-331.3986</v>
      </c>
      <c r="FD130" s="71">
        <v>-393.8253</v>
      </c>
      <c r="FE130" s="71">
        <v>-452.985</v>
      </c>
      <c r="FF130" s="71">
        <v>-502.212</v>
      </c>
      <c r="FG130" s="71">
        <v>507.0851</v>
      </c>
      <c r="FH130" s="71">
        <v>4148.966</v>
      </c>
      <c r="FI130" s="71">
        <v>4092.962</v>
      </c>
      <c r="FJ130" s="71">
        <v>4149.271</v>
      </c>
      <c r="FK130" s="71">
        <v>4190.871</v>
      </c>
      <c r="FL130" s="71">
        <v>4223.824</v>
      </c>
      <c r="FM130" s="71">
        <v>4207.093</v>
      </c>
      <c r="FN130" s="71">
        <v>4302.591</v>
      </c>
      <c r="FO130" s="71">
        <v>4370.256</v>
      </c>
      <c r="FP130" s="71">
        <v>554.2267</v>
      </c>
      <c r="FQ130" s="71">
        <v>-622.2597</v>
      </c>
      <c r="FR130" s="71">
        <v>-421.5052</v>
      </c>
      <c r="FS130" s="71">
        <v>-330.805</v>
      </c>
      <c r="FT130" s="71">
        <v>-301.5266</v>
      </c>
      <c r="FU130" s="71">
        <v>72.75587</v>
      </c>
      <c r="FV130" s="71">
        <v>70.90932</v>
      </c>
      <c r="FW130" s="71">
        <v>69.7597</v>
      </c>
      <c r="FX130" s="71">
        <v>68.6312</v>
      </c>
      <c r="FY130" s="71">
        <v>67.97639</v>
      </c>
      <c r="FZ130" s="71">
        <v>67.79533</v>
      </c>
      <c r="GA130" s="71">
        <v>69.16354</v>
      </c>
      <c r="GB130" s="71">
        <v>73.10263</v>
      </c>
      <c r="GC130" s="71">
        <v>77.58346</v>
      </c>
      <c r="GD130" s="71">
        <v>80.9203</v>
      </c>
      <c r="GE130" s="71">
        <v>83.10752</v>
      </c>
      <c r="GF130" s="71">
        <v>84.82481</v>
      </c>
      <c r="GG130" s="71">
        <v>87.34812</v>
      </c>
      <c r="GH130" s="71">
        <v>89.46391</v>
      </c>
      <c r="GI130" s="71">
        <v>90.04135</v>
      </c>
      <c r="GJ130" s="71">
        <v>90.17142</v>
      </c>
      <c r="GK130" s="71">
        <v>89.68271</v>
      </c>
      <c r="GL130" s="71">
        <v>88.82782</v>
      </c>
      <c r="GM130" s="71">
        <v>87.06842</v>
      </c>
      <c r="GN130" s="71">
        <v>84.34526</v>
      </c>
      <c r="GO130" s="71">
        <v>79.94646</v>
      </c>
      <c r="GP130" s="71">
        <v>76.55842</v>
      </c>
      <c r="GQ130" s="71">
        <v>74.36158</v>
      </c>
      <c r="GR130" s="71">
        <v>72.69421</v>
      </c>
    </row>
    <row r="131" spans="1:200" ht="12.75">
      <c r="A131" s="69" t="s">
        <v>244</v>
      </c>
      <c r="B131" s="69" t="s">
        <v>33</v>
      </c>
      <c r="C131" s="69">
        <v>2011</v>
      </c>
      <c r="D131" s="69" t="s">
        <v>6</v>
      </c>
      <c r="E131" s="69" t="s">
        <v>239</v>
      </c>
      <c r="F131" s="71">
        <v>208</v>
      </c>
      <c r="G131" s="71">
        <v>208</v>
      </c>
      <c r="H131" s="71">
        <v>208</v>
      </c>
      <c r="I131" s="71">
        <v>24036.63</v>
      </c>
      <c r="J131" s="71">
        <v>23349.02</v>
      </c>
      <c r="K131" s="71">
        <v>22849.38</v>
      </c>
      <c r="L131" s="71">
        <v>22474.67</v>
      </c>
      <c r="M131" s="71">
        <v>22695.92</v>
      </c>
      <c r="N131" s="71">
        <v>23695.78</v>
      </c>
      <c r="O131" s="71">
        <v>28492.59</v>
      </c>
      <c r="P131" s="71">
        <v>33838.84</v>
      </c>
      <c r="Q131" s="71">
        <v>39415.05</v>
      </c>
      <c r="R131" s="71">
        <v>44054.59</v>
      </c>
      <c r="S131" s="71">
        <v>55195.07</v>
      </c>
      <c r="T131" s="71">
        <v>56855.41</v>
      </c>
      <c r="U131" s="71">
        <v>55893.16</v>
      </c>
      <c r="V131" s="71">
        <v>56851.58</v>
      </c>
      <c r="W131" s="71">
        <v>57405.33</v>
      </c>
      <c r="X131" s="71">
        <v>57785.14</v>
      </c>
      <c r="Y131" s="71">
        <v>57467.27</v>
      </c>
      <c r="Z131" s="71">
        <v>58620.12</v>
      </c>
      <c r="AA131" s="71">
        <v>59177.26</v>
      </c>
      <c r="AB131" s="71">
        <v>59355.58</v>
      </c>
      <c r="AC131" s="71">
        <v>53675.44</v>
      </c>
      <c r="AD131" s="71">
        <v>36190.33</v>
      </c>
      <c r="AE131" s="71">
        <v>28563.49</v>
      </c>
      <c r="AF131" s="71">
        <v>25896.84</v>
      </c>
      <c r="AG131" s="71">
        <v>24546.35</v>
      </c>
      <c r="AH131" s="71">
        <v>23844.16</v>
      </c>
      <c r="AI131" s="71">
        <v>23333.93</v>
      </c>
      <c r="AJ131" s="71">
        <v>22951.28</v>
      </c>
      <c r="AK131" s="71">
        <v>23177.21</v>
      </c>
      <c r="AL131" s="71">
        <v>24198.28</v>
      </c>
      <c r="AM131" s="71">
        <v>29096.81</v>
      </c>
      <c r="AN131" s="71">
        <v>34556.43</v>
      </c>
      <c r="AO131" s="71">
        <v>40250.89</v>
      </c>
      <c r="AP131" s="71">
        <v>44988.82</v>
      </c>
      <c r="AQ131" s="71">
        <v>55662.64</v>
      </c>
      <c r="AR131" s="71">
        <v>53276.48</v>
      </c>
      <c r="AS131" s="71">
        <v>52374.8</v>
      </c>
      <c r="AT131" s="71">
        <v>53272.89</v>
      </c>
      <c r="AU131" s="71">
        <v>53791.79</v>
      </c>
      <c r="AV131" s="71">
        <v>54147.69</v>
      </c>
      <c r="AW131" s="71">
        <v>53849.84</v>
      </c>
      <c r="AX131" s="71">
        <v>54930.1</v>
      </c>
      <c r="AY131" s="71">
        <v>55452.17</v>
      </c>
      <c r="AZ131" s="71">
        <v>59858.4</v>
      </c>
      <c r="BA131" s="71">
        <v>54813.69</v>
      </c>
      <c r="BB131" s="71">
        <v>36957.79</v>
      </c>
      <c r="BC131" s="71">
        <v>29169.21</v>
      </c>
      <c r="BD131" s="71">
        <v>26446.02</v>
      </c>
      <c r="BE131" s="71">
        <v>-746.3994</v>
      </c>
      <c r="BF131" s="71">
        <v>-725.0474</v>
      </c>
      <c r="BG131" s="71">
        <v>-709.5324</v>
      </c>
      <c r="BH131" s="71">
        <v>-697.8966</v>
      </c>
      <c r="BI131" s="71">
        <v>-704.7668</v>
      </c>
      <c r="BJ131" s="71">
        <v>-735.8151</v>
      </c>
      <c r="BK131" s="71">
        <v>-884.7686</v>
      </c>
      <c r="BL131" s="71">
        <v>-1050.783</v>
      </c>
      <c r="BM131" s="71">
        <v>-1223.939</v>
      </c>
      <c r="BN131" s="71">
        <v>-1368.009</v>
      </c>
      <c r="BO131" s="71">
        <v>-1485.517</v>
      </c>
      <c r="BP131" s="71">
        <v>2896.067</v>
      </c>
      <c r="BQ131" s="71">
        <v>2847.052</v>
      </c>
      <c r="BR131" s="71">
        <v>2895.871</v>
      </c>
      <c r="BS131" s="71">
        <v>2924.078</v>
      </c>
      <c r="BT131" s="71">
        <v>2943.425</v>
      </c>
      <c r="BU131" s="71">
        <v>2927.234</v>
      </c>
      <c r="BV131" s="71">
        <v>2985.956</v>
      </c>
      <c r="BW131" s="71">
        <v>3014.335</v>
      </c>
      <c r="BX131" s="71">
        <v>-1597.492</v>
      </c>
      <c r="BY131" s="71">
        <v>-1666.761</v>
      </c>
      <c r="BZ131" s="71">
        <v>-1123.803</v>
      </c>
      <c r="CA131" s="71">
        <v>-886.9702</v>
      </c>
      <c r="CB131" s="71">
        <v>-804.1638</v>
      </c>
      <c r="CC131" s="71">
        <v>-606.0212</v>
      </c>
      <c r="CD131" s="71">
        <v>-588.685</v>
      </c>
      <c r="CE131" s="71">
        <v>-576.088</v>
      </c>
      <c r="CF131" s="71">
        <v>-566.6406</v>
      </c>
      <c r="CG131" s="71">
        <v>-572.2188</v>
      </c>
      <c r="CH131" s="71">
        <v>-597.4276</v>
      </c>
      <c r="CI131" s="71">
        <v>-718.3668</v>
      </c>
      <c r="CJ131" s="71">
        <v>-853.1586</v>
      </c>
      <c r="CK131" s="71">
        <v>-993.7482</v>
      </c>
      <c r="CL131" s="71">
        <v>-1110.722</v>
      </c>
      <c r="CM131" s="71">
        <v>-879.6534</v>
      </c>
      <c r="CN131" s="71">
        <v>3301.606</v>
      </c>
      <c r="CO131" s="71">
        <v>3245.728</v>
      </c>
      <c r="CP131" s="71">
        <v>3301.384</v>
      </c>
      <c r="CQ131" s="71">
        <v>3333.54</v>
      </c>
      <c r="CR131" s="71">
        <v>3355.596</v>
      </c>
      <c r="CS131" s="71">
        <v>3337.137</v>
      </c>
      <c r="CT131" s="71">
        <v>3404.083</v>
      </c>
      <c r="CU131" s="71">
        <v>3436.436</v>
      </c>
      <c r="CV131" s="71">
        <v>-945.9604</v>
      </c>
      <c r="CW131" s="71">
        <v>-1353.287</v>
      </c>
      <c r="CX131" s="71">
        <v>-912.4453</v>
      </c>
      <c r="CY131" s="71">
        <v>-720.1544</v>
      </c>
      <c r="CZ131" s="71">
        <v>-652.9218</v>
      </c>
      <c r="DA131" s="71">
        <v>-509.7243</v>
      </c>
      <c r="DB131" s="71">
        <v>-495.1428</v>
      </c>
      <c r="DC131" s="71">
        <v>-484.5475</v>
      </c>
      <c r="DD131" s="71">
        <v>-476.6013</v>
      </c>
      <c r="DE131" s="71">
        <v>-481.293</v>
      </c>
      <c r="DF131" s="71">
        <v>-502.4962</v>
      </c>
      <c r="DG131" s="71">
        <v>-604.2182</v>
      </c>
      <c r="DH131" s="71">
        <v>-717.5916</v>
      </c>
      <c r="DI131" s="71">
        <v>-835.8414</v>
      </c>
      <c r="DJ131" s="71">
        <v>-934.2282</v>
      </c>
      <c r="DK131" s="71">
        <v>-467.5706</v>
      </c>
      <c r="DL131" s="71">
        <v>3578.927</v>
      </c>
      <c r="DM131" s="71">
        <v>3518.355</v>
      </c>
      <c r="DN131" s="71">
        <v>3578.686</v>
      </c>
      <c r="DO131" s="71">
        <v>3613.543</v>
      </c>
      <c r="DP131" s="71">
        <v>3637.452</v>
      </c>
      <c r="DQ131" s="71">
        <v>3617.442</v>
      </c>
      <c r="DR131" s="71">
        <v>3690.012</v>
      </c>
      <c r="DS131" s="71">
        <v>3725.083</v>
      </c>
      <c r="DT131" s="71">
        <v>-502.8153</v>
      </c>
      <c r="DU131" s="71">
        <v>-1138.249</v>
      </c>
      <c r="DV131" s="71">
        <v>-767.4575</v>
      </c>
      <c r="DW131" s="71">
        <v>-605.7217</v>
      </c>
      <c r="DX131" s="71">
        <v>-549.1724</v>
      </c>
      <c r="DY131" s="71">
        <v>-414.1771</v>
      </c>
      <c r="DZ131" s="71">
        <v>-402.3289</v>
      </c>
      <c r="EA131" s="71">
        <v>-393.7196</v>
      </c>
      <c r="EB131" s="71">
        <v>-387.2629</v>
      </c>
      <c r="EC131" s="71">
        <v>-391.0752</v>
      </c>
      <c r="ED131" s="71">
        <v>-408.3039</v>
      </c>
      <c r="EE131" s="71">
        <v>-490.9581</v>
      </c>
      <c r="EF131" s="71">
        <v>-583.0798</v>
      </c>
      <c r="EG131" s="71">
        <v>-679.1639</v>
      </c>
      <c r="EH131" s="71">
        <v>-759.1082</v>
      </c>
      <c r="EI131" s="71">
        <v>-61.50011</v>
      </c>
      <c r="EJ131" s="71">
        <v>3853.39</v>
      </c>
      <c r="EK131" s="71">
        <v>3788.173</v>
      </c>
      <c r="EL131" s="71">
        <v>3853.13</v>
      </c>
      <c r="EM131" s="71">
        <v>3890.661</v>
      </c>
      <c r="EN131" s="71">
        <v>3916.404</v>
      </c>
      <c r="EO131" s="71">
        <v>3894.86</v>
      </c>
      <c r="EP131" s="71">
        <v>3972.994</v>
      </c>
      <c r="EQ131" s="71">
        <v>4010.754</v>
      </c>
      <c r="ER131" s="71">
        <v>-66.13589</v>
      </c>
      <c r="ES131" s="71">
        <v>-924.8859</v>
      </c>
      <c r="ET131" s="71">
        <v>-623.5984</v>
      </c>
      <c r="EU131" s="71">
        <v>-492.1798</v>
      </c>
      <c r="EV131" s="71">
        <v>-446.2306</v>
      </c>
      <c r="EW131" s="71">
        <v>-277.527</v>
      </c>
      <c r="EX131" s="71">
        <v>-269.5879</v>
      </c>
      <c r="EY131" s="71">
        <v>-263.8191</v>
      </c>
      <c r="EZ131" s="71">
        <v>-259.4926</v>
      </c>
      <c r="FA131" s="71">
        <v>-262.0471</v>
      </c>
      <c r="FB131" s="71">
        <v>-273.5915</v>
      </c>
      <c r="FC131" s="71">
        <v>-328.9756</v>
      </c>
      <c r="FD131" s="71">
        <v>-390.7033</v>
      </c>
      <c r="FE131" s="71">
        <v>-455.0862</v>
      </c>
      <c r="FF131" s="71">
        <v>-508.6544</v>
      </c>
      <c r="FG131" s="71">
        <v>514.4573</v>
      </c>
      <c r="FH131" s="71">
        <v>4244.72</v>
      </c>
      <c r="FI131" s="71">
        <v>4172.88</v>
      </c>
      <c r="FJ131" s="71">
        <v>4244.434</v>
      </c>
      <c r="FK131" s="71">
        <v>4285.776</v>
      </c>
      <c r="FL131" s="71">
        <v>4314.133</v>
      </c>
      <c r="FM131" s="71">
        <v>4290.401</v>
      </c>
      <c r="FN131" s="71">
        <v>4376.47</v>
      </c>
      <c r="FO131" s="71">
        <v>4418.065</v>
      </c>
      <c r="FP131" s="71">
        <v>553.2362</v>
      </c>
      <c r="FQ131" s="71">
        <v>-619.7368</v>
      </c>
      <c r="FR131" s="71">
        <v>-417.8536</v>
      </c>
      <c r="FS131" s="71">
        <v>-329.7941</v>
      </c>
      <c r="FT131" s="71">
        <v>-299.005</v>
      </c>
      <c r="FU131" s="71">
        <v>73.70924</v>
      </c>
      <c r="FV131" s="71">
        <v>73.11489</v>
      </c>
      <c r="FW131" s="71">
        <v>71.40195</v>
      </c>
      <c r="FX131" s="71">
        <v>71.04511</v>
      </c>
      <c r="FY131" s="71">
        <v>69.9388</v>
      </c>
      <c r="FZ131" s="71">
        <v>69.43166</v>
      </c>
      <c r="GA131" s="71">
        <v>69.59872</v>
      </c>
      <c r="GB131" s="71">
        <v>72.76203</v>
      </c>
      <c r="GC131" s="71">
        <v>78.38346</v>
      </c>
      <c r="GD131" s="71">
        <v>83.15789</v>
      </c>
      <c r="GE131" s="71">
        <v>87.06692</v>
      </c>
      <c r="GF131" s="71">
        <v>89.59775</v>
      </c>
      <c r="GG131" s="71">
        <v>92.07895</v>
      </c>
      <c r="GH131" s="71">
        <v>94.34286</v>
      </c>
      <c r="GI131" s="71">
        <v>94.48797</v>
      </c>
      <c r="GJ131" s="71">
        <v>94.70376</v>
      </c>
      <c r="GK131" s="71">
        <v>93.84436</v>
      </c>
      <c r="GL131" s="71">
        <v>92.2188</v>
      </c>
      <c r="GM131" s="71">
        <v>89.77218</v>
      </c>
      <c r="GN131" s="71">
        <v>85.35</v>
      </c>
      <c r="GO131" s="71">
        <v>81.28767</v>
      </c>
      <c r="GP131" s="71">
        <v>78.54654</v>
      </c>
      <c r="GQ131" s="71">
        <v>75.97285</v>
      </c>
      <c r="GR131" s="71">
        <v>74.17316</v>
      </c>
    </row>
    <row r="132" spans="1:200" ht="12.75">
      <c r="A132" s="69" t="s">
        <v>244</v>
      </c>
      <c r="B132" s="69" t="s">
        <v>34</v>
      </c>
      <c r="C132" s="69">
        <v>2011</v>
      </c>
      <c r="D132" s="69" t="s">
        <v>6</v>
      </c>
      <c r="E132" s="69" t="s">
        <v>239</v>
      </c>
      <c r="F132" s="71">
        <v>209</v>
      </c>
      <c r="G132" s="71">
        <v>209</v>
      </c>
      <c r="H132" s="71">
        <v>209</v>
      </c>
      <c r="I132" s="71">
        <v>25173.53</v>
      </c>
      <c r="J132" s="71">
        <v>24484.99</v>
      </c>
      <c r="K132" s="71">
        <v>23992.9</v>
      </c>
      <c r="L132" s="71">
        <v>23875.15</v>
      </c>
      <c r="M132" s="71">
        <v>24076.58</v>
      </c>
      <c r="N132" s="71">
        <v>25309.79</v>
      </c>
      <c r="O132" s="71">
        <v>29833.66</v>
      </c>
      <c r="P132" s="71">
        <v>35150.43</v>
      </c>
      <c r="Q132" s="71">
        <v>40401.09</v>
      </c>
      <c r="R132" s="71">
        <v>45482.79</v>
      </c>
      <c r="S132" s="71">
        <v>57683.96</v>
      </c>
      <c r="T132" s="71">
        <v>59348.37</v>
      </c>
      <c r="U132" s="71">
        <v>58209.39</v>
      </c>
      <c r="V132" s="71">
        <v>58623.19</v>
      </c>
      <c r="W132" s="71">
        <v>59142.77</v>
      </c>
      <c r="X132" s="71">
        <v>59186.66</v>
      </c>
      <c r="Y132" s="71">
        <v>58741.75</v>
      </c>
      <c r="Z132" s="71">
        <v>59101.25</v>
      </c>
      <c r="AA132" s="71">
        <v>59331.22</v>
      </c>
      <c r="AB132" s="71">
        <v>59786.05</v>
      </c>
      <c r="AC132" s="71">
        <v>54803.77</v>
      </c>
      <c r="AD132" s="71">
        <v>37383.48</v>
      </c>
      <c r="AE132" s="71">
        <v>29808.87</v>
      </c>
      <c r="AF132" s="71">
        <v>27269.75</v>
      </c>
      <c r="AG132" s="71">
        <v>25707.37</v>
      </c>
      <c r="AH132" s="71">
        <v>25004.23</v>
      </c>
      <c r="AI132" s="71">
        <v>24501.69</v>
      </c>
      <c r="AJ132" s="71">
        <v>24381.46</v>
      </c>
      <c r="AK132" s="71">
        <v>24587.15</v>
      </c>
      <c r="AL132" s="71">
        <v>25846.51</v>
      </c>
      <c r="AM132" s="71">
        <v>30466.32</v>
      </c>
      <c r="AN132" s="71">
        <v>35895.83</v>
      </c>
      <c r="AO132" s="71">
        <v>41257.84</v>
      </c>
      <c r="AP132" s="71">
        <v>46447.3</v>
      </c>
      <c r="AQ132" s="71">
        <v>58172.61</v>
      </c>
      <c r="AR132" s="71">
        <v>55612.52</v>
      </c>
      <c r="AS132" s="71">
        <v>54545.24</v>
      </c>
      <c r="AT132" s="71">
        <v>54932.98</v>
      </c>
      <c r="AU132" s="71">
        <v>55419.86</v>
      </c>
      <c r="AV132" s="71">
        <v>55460.99</v>
      </c>
      <c r="AW132" s="71">
        <v>55044.08</v>
      </c>
      <c r="AX132" s="71">
        <v>55380.96</v>
      </c>
      <c r="AY132" s="71">
        <v>55596.45</v>
      </c>
      <c r="AZ132" s="71">
        <v>60292.51</v>
      </c>
      <c r="BA132" s="71">
        <v>55965.95</v>
      </c>
      <c r="BB132" s="71">
        <v>38176.24</v>
      </c>
      <c r="BC132" s="71">
        <v>30441</v>
      </c>
      <c r="BD132" s="71">
        <v>27848.04</v>
      </c>
      <c r="BE132" s="71">
        <v>-781.7032</v>
      </c>
      <c r="BF132" s="71">
        <v>-760.3223</v>
      </c>
      <c r="BG132" s="71">
        <v>-745.0414</v>
      </c>
      <c r="BH132" s="71">
        <v>-741.3852</v>
      </c>
      <c r="BI132" s="71">
        <v>-747.64</v>
      </c>
      <c r="BJ132" s="71">
        <v>-785.9342</v>
      </c>
      <c r="BK132" s="71">
        <v>-926.4121</v>
      </c>
      <c r="BL132" s="71">
        <v>-1091.511</v>
      </c>
      <c r="BM132" s="71">
        <v>-1254.558</v>
      </c>
      <c r="BN132" s="71">
        <v>-1412.358</v>
      </c>
      <c r="BO132" s="71">
        <v>-1552.502</v>
      </c>
      <c r="BP132" s="71">
        <v>3023.052</v>
      </c>
      <c r="BQ132" s="71">
        <v>2965.035</v>
      </c>
      <c r="BR132" s="71">
        <v>2986.113</v>
      </c>
      <c r="BS132" s="71">
        <v>3012.579</v>
      </c>
      <c r="BT132" s="71">
        <v>3014.815</v>
      </c>
      <c r="BU132" s="71">
        <v>2992.152</v>
      </c>
      <c r="BV132" s="71">
        <v>3010.464</v>
      </c>
      <c r="BW132" s="71">
        <v>3022.178</v>
      </c>
      <c r="BX132" s="71">
        <v>-1609.078</v>
      </c>
      <c r="BY132" s="71">
        <v>-1701.799</v>
      </c>
      <c r="BZ132" s="71">
        <v>-1160.854</v>
      </c>
      <c r="CA132" s="71">
        <v>-925.6423</v>
      </c>
      <c r="CB132" s="71">
        <v>-846.7961</v>
      </c>
      <c r="CC132" s="71">
        <v>-634.6854</v>
      </c>
      <c r="CD132" s="71">
        <v>-617.3257</v>
      </c>
      <c r="CE132" s="71">
        <v>-604.9186</v>
      </c>
      <c r="CF132" s="71">
        <v>-601.9501</v>
      </c>
      <c r="CG132" s="71">
        <v>-607.0286</v>
      </c>
      <c r="CH132" s="71">
        <v>-638.1206</v>
      </c>
      <c r="CI132" s="71">
        <v>-752.1784</v>
      </c>
      <c r="CJ132" s="71">
        <v>-886.2268</v>
      </c>
      <c r="CK132" s="71">
        <v>-1018.609</v>
      </c>
      <c r="CL132" s="71">
        <v>-1146.731</v>
      </c>
      <c r="CM132" s="71">
        <v>-919.3193</v>
      </c>
      <c r="CN132" s="71">
        <v>3446.373</v>
      </c>
      <c r="CO132" s="71">
        <v>3380.232</v>
      </c>
      <c r="CP132" s="71">
        <v>3404.262</v>
      </c>
      <c r="CQ132" s="71">
        <v>3434.434</v>
      </c>
      <c r="CR132" s="71">
        <v>3436.983</v>
      </c>
      <c r="CS132" s="71">
        <v>3411.146</v>
      </c>
      <c r="CT132" s="71">
        <v>3432.023</v>
      </c>
      <c r="CU132" s="71">
        <v>3445.377</v>
      </c>
      <c r="CV132" s="71">
        <v>-952.8209</v>
      </c>
      <c r="CW132" s="71">
        <v>-1381.735</v>
      </c>
      <c r="CX132" s="71">
        <v>-942.5276</v>
      </c>
      <c r="CY132" s="71">
        <v>-751.5533</v>
      </c>
      <c r="CZ132" s="71">
        <v>-687.536</v>
      </c>
      <c r="DA132" s="71">
        <v>-533.8337</v>
      </c>
      <c r="DB132" s="71">
        <v>-519.2325</v>
      </c>
      <c r="DC132" s="71">
        <v>-508.7969</v>
      </c>
      <c r="DD132" s="71">
        <v>-506.3001</v>
      </c>
      <c r="DE132" s="71">
        <v>-510.5716</v>
      </c>
      <c r="DF132" s="71">
        <v>-536.7231</v>
      </c>
      <c r="DG132" s="71">
        <v>-632.657</v>
      </c>
      <c r="DH132" s="71">
        <v>-745.4052</v>
      </c>
      <c r="DI132" s="71">
        <v>-856.7516</v>
      </c>
      <c r="DJ132" s="71">
        <v>-964.5148</v>
      </c>
      <c r="DK132" s="71">
        <v>-488.6545</v>
      </c>
      <c r="DL132" s="71">
        <v>3735.854</v>
      </c>
      <c r="DM132" s="71">
        <v>3664.158</v>
      </c>
      <c r="DN132" s="71">
        <v>3690.205</v>
      </c>
      <c r="DO132" s="71">
        <v>3722.911</v>
      </c>
      <c r="DP132" s="71">
        <v>3725.675</v>
      </c>
      <c r="DQ132" s="71">
        <v>3697.668</v>
      </c>
      <c r="DR132" s="71">
        <v>3720.298</v>
      </c>
      <c r="DS132" s="71">
        <v>3734.774</v>
      </c>
      <c r="DT132" s="71">
        <v>-506.4619</v>
      </c>
      <c r="DU132" s="71">
        <v>-1162.177</v>
      </c>
      <c r="DV132" s="71">
        <v>-792.7597</v>
      </c>
      <c r="DW132" s="71">
        <v>-632.1313</v>
      </c>
      <c r="DX132" s="71">
        <v>-578.2864</v>
      </c>
      <c r="DY132" s="71">
        <v>-433.7672</v>
      </c>
      <c r="DZ132" s="71">
        <v>-421.9029</v>
      </c>
      <c r="EA132" s="71">
        <v>-413.4235</v>
      </c>
      <c r="EB132" s="71">
        <v>-411.3947</v>
      </c>
      <c r="EC132" s="71">
        <v>-414.8655</v>
      </c>
      <c r="ED132" s="71">
        <v>-436.115</v>
      </c>
      <c r="EE132" s="71">
        <v>-514.0662</v>
      </c>
      <c r="EF132" s="71">
        <v>-605.6798</v>
      </c>
      <c r="EG132" s="71">
        <v>-696.1545</v>
      </c>
      <c r="EH132" s="71">
        <v>-783.7176</v>
      </c>
      <c r="EI132" s="71">
        <v>-64.27331</v>
      </c>
      <c r="EJ132" s="71">
        <v>4022.352</v>
      </c>
      <c r="EK132" s="71">
        <v>3945.157</v>
      </c>
      <c r="EL132" s="71">
        <v>3973.202</v>
      </c>
      <c r="EM132" s="71">
        <v>4008.417</v>
      </c>
      <c r="EN132" s="71">
        <v>4011.392</v>
      </c>
      <c r="EO132" s="71">
        <v>3981.238</v>
      </c>
      <c r="EP132" s="71">
        <v>4005.603</v>
      </c>
      <c r="EQ132" s="71">
        <v>4021.189</v>
      </c>
      <c r="ER132" s="71">
        <v>-66.61553</v>
      </c>
      <c r="ES132" s="71">
        <v>-944.3282</v>
      </c>
      <c r="ET132" s="71">
        <v>-644.1578</v>
      </c>
      <c r="EU132" s="71">
        <v>-513.639</v>
      </c>
      <c r="EV132" s="71">
        <v>-469.8872</v>
      </c>
      <c r="EW132" s="71">
        <v>-290.6537</v>
      </c>
      <c r="EX132" s="71">
        <v>-282.7038</v>
      </c>
      <c r="EY132" s="71">
        <v>-277.0221</v>
      </c>
      <c r="EZ132" s="71">
        <v>-275.6626</v>
      </c>
      <c r="FA132" s="71">
        <v>-277.9883</v>
      </c>
      <c r="FB132" s="71">
        <v>-292.2268</v>
      </c>
      <c r="FC132" s="71">
        <v>-344.4595</v>
      </c>
      <c r="FD132" s="71">
        <v>-405.8469</v>
      </c>
      <c r="FE132" s="71">
        <v>-466.4711</v>
      </c>
      <c r="FF132" s="71">
        <v>-525.1444</v>
      </c>
      <c r="FG132" s="71">
        <v>537.6555</v>
      </c>
      <c r="FH132" s="71">
        <v>4430.84</v>
      </c>
      <c r="FI132" s="71">
        <v>4345.806</v>
      </c>
      <c r="FJ132" s="71">
        <v>4376.699</v>
      </c>
      <c r="FK132" s="71">
        <v>4415.49</v>
      </c>
      <c r="FL132" s="71">
        <v>4418.768</v>
      </c>
      <c r="FM132" s="71">
        <v>4385.551</v>
      </c>
      <c r="FN132" s="71">
        <v>4412.391</v>
      </c>
      <c r="FO132" s="71">
        <v>4429.56</v>
      </c>
      <c r="FP132" s="71">
        <v>557.2485</v>
      </c>
      <c r="FQ132" s="71">
        <v>-632.7645</v>
      </c>
      <c r="FR132" s="71">
        <v>-431.6298</v>
      </c>
      <c r="FS132" s="71">
        <v>-344.1732</v>
      </c>
      <c r="FT132" s="71">
        <v>-314.8566</v>
      </c>
      <c r="FU132" s="71">
        <v>71.83601</v>
      </c>
      <c r="FV132" s="71">
        <v>71.22962</v>
      </c>
      <c r="FW132" s="71">
        <v>70.00195</v>
      </c>
      <c r="FX132" s="71">
        <v>69.63579</v>
      </c>
      <c r="FY132" s="71">
        <v>69.22617</v>
      </c>
      <c r="FZ132" s="71">
        <v>69.31699</v>
      </c>
      <c r="GA132" s="71">
        <v>69.34225</v>
      </c>
      <c r="GB132" s="71">
        <v>71.47496</v>
      </c>
      <c r="GC132" s="71">
        <v>77.14286</v>
      </c>
      <c r="GD132" s="71">
        <v>83.26166</v>
      </c>
      <c r="GE132" s="71">
        <v>88.57819</v>
      </c>
      <c r="GF132" s="71">
        <v>92.06918</v>
      </c>
      <c r="GG132" s="71">
        <v>93.76541</v>
      </c>
      <c r="GH132" s="71">
        <v>94.67068</v>
      </c>
      <c r="GI132" s="71">
        <v>94.60752</v>
      </c>
      <c r="GJ132" s="71">
        <v>93.6376</v>
      </c>
      <c r="GK132" s="71">
        <v>92.46767</v>
      </c>
      <c r="GL132" s="71">
        <v>89.32857</v>
      </c>
      <c r="GM132" s="71">
        <v>85.42857</v>
      </c>
      <c r="GN132" s="71">
        <v>81.88496</v>
      </c>
      <c r="GO132" s="71">
        <v>79.67549</v>
      </c>
      <c r="GP132" s="71">
        <v>78.77128</v>
      </c>
      <c r="GQ132" s="71">
        <v>77.78647</v>
      </c>
      <c r="GR132" s="71">
        <v>76.26691</v>
      </c>
    </row>
    <row r="133" spans="1:200" ht="12.75">
      <c r="A133" s="69" t="s">
        <v>244</v>
      </c>
      <c r="B133" s="69" t="s">
        <v>35</v>
      </c>
      <c r="C133" s="69">
        <v>2011</v>
      </c>
      <c r="D133" s="69" t="s">
        <v>6</v>
      </c>
      <c r="E133" s="69" t="s">
        <v>239</v>
      </c>
      <c r="F133" s="71">
        <v>209</v>
      </c>
      <c r="G133" s="71">
        <v>209</v>
      </c>
      <c r="H133" s="71">
        <v>209</v>
      </c>
      <c r="I133" s="71">
        <v>23295.42</v>
      </c>
      <c r="J133" s="71">
        <v>22274.32</v>
      </c>
      <c r="K133" s="71">
        <v>21880.93</v>
      </c>
      <c r="L133" s="71">
        <v>21655.98</v>
      </c>
      <c r="M133" s="71">
        <v>21860.64</v>
      </c>
      <c r="N133" s="71">
        <v>23089.51</v>
      </c>
      <c r="O133" s="71">
        <v>27337.15</v>
      </c>
      <c r="P133" s="71">
        <v>31719.64</v>
      </c>
      <c r="Q133" s="71">
        <v>36255.22</v>
      </c>
      <c r="R133" s="71">
        <v>41579.56</v>
      </c>
      <c r="S133" s="71">
        <v>54082.08</v>
      </c>
      <c r="T133" s="71">
        <v>55895.75</v>
      </c>
      <c r="U133" s="71">
        <v>55576.39</v>
      </c>
      <c r="V133" s="71">
        <v>55945.41</v>
      </c>
      <c r="W133" s="71">
        <v>56624.25</v>
      </c>
      <c r="X133" s="71">
        <v>56678.71</v>
      </c>
      <c r="Y133" s="71">
        <v>56343.03</v>
      </c>
      <c r="Z133" s="71">
        <v>56558.72</v>
      </c>
      <c r="AA133" s="71">
        <v>56694.13</v>
      </c>
      <c r="AB133" s="71">
        <v>57026.33</v>
      </c>
      <c r="AC133" s="71">
        <v>52177.68</v>
      </c>
      <c r="AD133" s="71">
        <v>35339.82</v>
      </c>
      <c r="AE133" s="71">
        <v>27757.64</v>
      </c>
      <c r="AF133" s="71">
        <v>25416.31</v>
      </c>
      <c r="AG133" s="71">
        <v>23789.43</v>
      </c>
      <c r="AH133" s="71">
        <v>22746.67</v>
      </c>
      <c r="AI133" s="71">
        <v>22344.94</v>
      </c>
      <c r="AJ133" s="71">
        <v>22115.22</v>
      </c>
      <c r="AK133" s="71">
        <v>22324.22</v>
      </c>
      <c r="AL133" s="71">
        <v>23579.15</v>
      </c>
      <c r="AM133" s="71">
        <v>27916.87</v>
      </c>
      <c r="AN133" s="71">
        <v>32392.29</v>
      </c>
      <c r="AO133" s="71">
        <v>37024.05</v>
      </c>
      <c r="AP133" s="71">
        <v>42461.3</v>
      </c>
      <c r="AQ133" s="71">
        <v>54540.22</v>
      </c>
      <c r="AR133" s="71">
        <v>52377.23</v>
      </c>
      <c r="AS133" s="71">
        <v>52077.97</v>
      </c>
      <c r="AT133" s="71">
        <v>52423.76</v>
      </c>
      <c r="AU133" s="71">
        <v>53059.87</v>
      </c>
      <c r="AV133" s="71">
        <v>53110.91</v>
      </c>
      <c r="AW133" s="71">
        <v>52796.36</v>
      </c>
      <c r="AX133" s="71">
        <v>52998.47</v>
      </c>
      <c r="AY133" s="71">
        <v>53125.35</v>
      </c>
      <c r="AZ133" s="71">
        <v>57509.42</v>
      </c>
      <c r="BA133" s="71">
        <v>53284.17</v>
      </c>
      <c r="BB133" s="71">
        <v>36089.24</v>
      </c>
      <c r="BC133" s="71">
        <v>28346.27</v>
      </c>
      <c r="BD133" s="71">
        <v>25955.3</v>
      </c>
      <c r="BE133" s="71">
        <v>-723.3831</v>
      </c>
      <c r="BF133" s="71">
        <v>-691.675</v>
      </c>
      <c r="BG133" s="71">
        <v>-679.4593</v>
      </c>
      <c r="BH133" s="71">
        <v>-672.4741</v>
      </c>
      <c r="BI133" s="71">
        <v>-678.8293</v>
      </c>
      <c r="BJ133" s="71">
        <v>-716.989</v>
      </c>
      <c r="BK133" s="71">
        <v>-848.8892</v>
      </c>
      <c r="BL133" s="71">
        <v>-984.9766</v>
      </c>
      <c r="BM133" s="71">
        <v>-1125.818</v>
      </c>
      <c r="BN133" s="71">
        <v>-1291.153</v>
      </c>
      <c r="BO133" s="71">
        <v>-1455.562</v>
      </c>
      <c r="BP133" s="71">
        <v>2847.184</v>
      </c>
      <c r="BQ133" s="71">
        <v>2830.917</v>
      </c>
      <c r="BR133" s="71">
        <v>2849.713</v>
      </c>
      <c r="BS133" s="71">
        <v>2884.292</v>
      </c>
      <c r="BT133" s="71">
        <v>2887.066</v>
      </c>
      <c r="BU133" s="71">
        <v>2869.967</v>
      </c>
      <c r="BV133" s="71">
        <v>2880.954</v>
      </c>
      <c r="BW133" s="71">
        <v>2887.851</v>
      </c>
      <c r="BX133" s="71">
        <v>-1534.803</v>
      </c>
      <c r="BY133" s="71">
        <v>-1620.252</v>
      </c>
      <c r="BZ133" s="71">
        <v>-1097.393</v>
      </c>
      <c r="CA133" s="71">
        <v>-861.9464</v>
      </c>
      <c r="CB133" s="71">
        <v>-789.2422</v>
      </c>
      <c r="CC133" s="71">
        <v>-587.3337</v>
      </c>
      <c r="CD133" s="71">
        <v>-561.5891</v>
      </c>
      <c r="CE133" s="71">
        <v>-551.6708</v>
      </c>
      <c r="CF133" s="71">
        <v>-545.9995</v>
      </c>
      <c r="CG133" s="71">
        <v>-551.1593</v>
      </c>
      <c r="CH133" s="71">
        <v>-582.1422</v>
      </c>
      <c r="CI133" s="71">
        <v>-689.2354</v>
      </c>
      <c r="CJ133" s="71">
        <v>-799.7284</v>
      </c>
      <c r="CK133" s="71">
        <v>-914.0813</v>
      </c>
      <c r="CL133" s="71">
        <v>-1048.321</v>
      </c>
      <c r="CM133" s="71">
        <v>-861.9156</v>
      </c>
      <c r="CN133" s="71">
        <v>3245.879</v>
      </c>
      <c r="CO133" s="71">
        <v>3227.333</v>
      </c>
      <c r="CP133" s="71">
        <v>3248.762</v>
      </c>
      <c r="CQ133" s="71">
        <v>3288.182</v>
      </c>
      <c r="CR133" s="71">
        <v>3291.345</v>
      </c>
      <c r="CS133" s="71">
        <v>3271.852</v>
      </c>
      <c r="CT133" s="71">
        <v>3284.378</v>
      </c>
      <c r="CU133" s="71">
        <v>3292.24</v>
      </c>
      <c r="CV133" s="71">
        <v>-908.8386</v>
      </c>
      <c r="CW133" s="71">
        <v>-1315.525</v>
      </c>
      <c r="CX133" s="71">
        <v>-891.0019</v>
      </c>
      <c r="CY133" s="71">
        <v>-699.837</v>
      </c>
      <c r="CZ133" s="71">
        <v>-640.8065</v>
      </c>
      <c r="DA133" s="71">
        <v>-494.0062</v>
      </c>
      <c r="DB133" s="71">
        <v>-472.3525</v>
      </c>
      <c r="DC133" s="71">
        <v>-464.0102</v>
      </c>
      <c r="DD133" s="71">
        <v>-459.24</v>
      </c>
      <c r="DE133" s="71">
        <v>-463.58</v>
      </c>
      <c r="DF133" s="71">
        <v>-489.6397</v>
      </c>
      <c r="DG133" s="71">
        <v>-579.7158</v>
      </c>
      <c r="DH133" s="71">
        <v>-672.6514</v>
      </c>
      <c r="DI133" s="71">
        <v>-768.8336</v>
      </c>
      <c r="DJ133" s="71">
        <v>-881.7424</v>
      </c>
      <c r="DK133" s="71">
        <v>-458.1422</v>
      </c>
      <c r="DL133" s="71">
        <v>3518.518</v>
      </c>
      <c r="DM133" s="71">
        <v>3498.415</v>
      </c>
      <c r="DN133" s="71">
        <v>3521.644</v>
      </c>
      <c r="DO133" s="71">
        <v>3564.376</v>
      </c>
      <c r="DP133" s="71">
        <v>3567.804</v>
      </c>
      <c r="DQ133" s="71">
        <v>3546.674</v>
      </c>
      <c r="DR133" s="71">
        <v>3560.251</v>
      </c>
      <c r="DS133" s="71">
        <v>3568.774</v>
      </c>
      <c r="DT133" s="71">
        <v>-483.0837</v>
      </c>
      <c r="DU133" s="71">
        <v>-1106.488</v>
      </c>
      <c r="DV133" s="71">
        <v>-749.4214</v>
      </c>
      <c r="DW133" s="71">
        <v>-588.6327</v>
      </c>
      <c r="DX133" s="71">
        <v>-538.9822</v>
      </c>
      <c r="DY133" s="71">
        <v>-401.4053</v>
      </c>
      <c r="DZ133" s="71">
        <v>-383.8105</v>
      </c>
      <c r="EA133" s="71">
        <v>-377.032</v>
      </c>
      <c r="EB133" s="71">
        <v>-373.1559</v>
      </c>
      <c r="EC133" s="71">
        <v>-376.6824</v>
      </c>
      <c r="ED133" s="71">
        <v>-397.8573</v>
      </c>
      <c r="EE133" s="71">
        <v>-471.0487</v>
      </c>
      <c r="EF133" s="71">
        <v>-546.5637</v>
      </c>
      <c r="EG133" s="71">
        <v>-624.7166</v>
      </c>
      <c r="EH133" s="71">
        <v>-716.4608</v>
      </c>
      <c r="EI133" s="71">
        <v>-60.25998</v>
      </c>
      <c r="EJ133" s="71">
        <v>3788.349</v>
      </c>
      <c r="EK133" s="71">
        <v>3766.705</v>
      </c>
      <c r="EL133" s="71">
        <v>3791.715</v>
      </c>
      <c r="EM133" s="71">
        <v>3837.723</v>
      </c>
      <c r="EN133" s="71">
        <v>3841.415</v>
      </c>
      <c r="EO133" s="71">
        <v>3818.664</v>
      </c>
      <c r="EP133" s="71">
        <v>3833.282</v>
      </c>
      <c r="EQ133" s="71">
        <v>3842.459</v>
      </c>
      <c r="ER133" s="71">
        <v>-63.54057</v>
      </c>
      <c r="ES133" s="71">
        <v>-899.0778</v>
      </c>
      <c r="ET133" s="71">
        <v>-608.9433</v>
      </c>
      <c r="EU133" s="71">
        <v>-478.2941</v>
      </c>
      <c r="EV133" s="71">
        <v>-437.9506</v>
      </c>
      <c r="EW133" s="71">
        <v>-268.969</v>
      </c>
      <c r="EX133" s="71">
        <v>-257.1793</v>
      </c>
      <c r="EY133" s="71">
        <v>-252.6373</v>
      </c>
      <c r="EZ133" s="71">
        <v>-250.04</v>
      </c>
      <c r="FA133" s="71">
        <v>-252.403</v>
      </c>
      <c r="FB133" s="71">
        <v>-266.5916</v>
      </c>
      <c r="FC133" s="71">
        <v>-315.6349</v>
      </c>
      <c r="FD133" s="71">
        <v>-366.235</v>
      </c>
      <c r="FE133" s="71">
        <v>-418.6028</v>
      </c>
      <c r="FF133" s="71">
        <v>-480.0777</v>
      </c>
      <c r="FG133" s="71">
        <v>504.0834</v>
      </c>
      <c r="FH133" s="71">
        <v>4173.074</v>
      </c>
      <c r="FI133" s="71">
        <v>4149.231</v>
      </c>
      <c r="FJ133" s="71">
        <v>4176.781</v>
      </c>
      <c r="FK133" s="71">
        <v>4227.462</v>
      </c>
      <c r="FL133" s="71">
        <v>4231.528</v>
      </c>
      <c r="FM133" s="71">
        <v>4206.467</v>
      </c>
      <c r="FN133" s="71">
        <v>4222.57</v>
      </c>
      <c r="FO133" s="71">
        <v>4232.679</v>
      </c>
      <c r="FP133" s="71">
        <v>531.5259</v>
      </c>
      <c r="FQ133" s="71">
        <v>-602.4437</v>
      </c>
      <c r="FR133" s="71">
        <v>-408.0337</v>
      </c>
      <c r="FS133" s="71">
        <v>-320.4898</v>
      </c>
      <c r="FT133" s="71">
        <v>-293.4568</v>
      </c>
      <c r="FU133" s="71">
        <v>74.57895</v>
      </c>
      <c r="FV133" s="71">
        <v>72.60158</v>
      </c>
      <c r="FW133" s="71">
        <v>70.173</v>
      </c>
      <c r="FX133" s="71">
        <v>67.65767</v>
      </c>
      <c r="FY133" s="71">
        <v>66.36068</v>
      </c>
      <c r="FZ133" s="71">
        <v>65.05692</v>
      </c>
      <c r="GA133" s="71">
        <v>65.16489</v>
      </c>
      <c r="GB133" s="71">
        <v>66.31496</v>
      </c>
      <c r="GC133" s="71">
        <v>71.25759</v>
      </c>
      <c r="GD133" s="71">
        <v>78.09399</v>
      </c>
      <c r="GE133" s="71">
        <v>83.38571</v>
      </c>
      <c r="GF133" s="71">
        <v>86.91428</v>
      </c>
      <c r="GG133" s="71">
        <v>88.13609</v>
      </c>
      <c r="GH133" s="71">
        <v>89.06091</v>
      </c>
      <c r="GI133" s="71">
        <v>89.64661</v>
      </c>
      <c r="GJ133" s="71">
        <v>89.09925</v>
      </c>
      <c r="GK133" s="71">
        <v>88.16993</v>
      </c>
      <c r="GL133" s="71">
        <v>86.23383</v>
      </c>
      <c r="GM133" s="71">
        <v>82.66985</v>
      </c>
      <c r="GN133" s="71">
        <v>79.13226</v>
      </c>
      <c r="GO133" s="71">
        <v>75.85587</v>
      </c>
      <c r="GP133" s="71">
        <v>73.22211</v>
      </c>
      <c r="GQ133" s="71">
        <v>71.36789</v>
      </c>
      <c r="GR133" s="71">
        <v>69.71797</v>
      </c>
    </row>
    <row r="134" spans="1:200" ht="12.75">
      <c r="A134" s="69" t="s">
        <v>244</v>
      </c>
      <c r="B134" s="69" t="s">
        <v>8</v>
      </c>
      <c r="C134" s="69">
        <v>2011</v>
      </c>
      <c r="D134" s="69" t="s">
        <v>6</v>
      </c>
      <c r="E134" s="69" t="s">
        <v>239</v>
      </c>
      <c r="F134" s="71">
        <v>208</v>
      </c>
      <c r="G134" s="71">
        <v>208</v>
      </c>
      <c r="H134" s="71">
        <v>208</v>
      </c>
      <c r="I134" s="71">
        <v>23969.61</v>
      </c>
      <c r="J134" s="71">
        <v>23236.29</v>
      </c>
      <c r="K134" s="71">
        <v>22697.74</v>
      </c>
      <c r="L134" s="71">
        <v>22427.16</v>
      </c>
      <c r="M134" s="71">
        <v>22604.42</v>
      </c>
      <c r="N134" s="71">
        <v>23674.9</v>
      </c>
      <c r="O134" s="71">
        <v>28198.82</v>
      </c>
      <c r="P134" s="71">
        <v>33230.65</v>
      </c>
      <c r="Q134" s="71">
        <v>38412.45</v>
      </c>
      <c r="R134" s="71">
        <v>43067.2</v>
      </c>
      <c r="S134" s="71">
        <v>54326.05</v>
      </c>
      <c r="T134" s="71">
        <v>55887.17</v>
      </c>
      <c r="U134" s="71">
        <v>54986.03</v>
      </c>
      <c r="V134" s="71">
        <v>55709</v>
      </c>
      <c r="W134" s="71">
        <v>56396.25</v>
      </c>
      <c r="X134" s="71">
        <v>56818.2</v>
      </c>
      <c r="Y134" s="71">
        <v>56576.88</v>
      </c>
      <c r="Z134" s="71">
        <v>57501.63</v>
      </c>
      <c r="AA134" s="71">
        <v>58013.45</v>
      </c>
      <c r="AB134" s="71">
        <v>58484.32</v>
      </c>
      <c r="AC134" s="71">
        <v>53249.14</v>
      </c>
      <c r="AD134" s="71">
        <v>36046.06</v>
      </c>
      <c r="AE134" s="71">
        <v>28412.75</v>
      </c>
      <c r="AF134" s="71">
        <v>25824.53</v>
      </c>
      <c r="AG134" s="71">
        <v>24477.91</v>
      </c>
      <c r="AH134" s="71">
        <v>23729.05</v>
      </c>
      <c r="AI134" s="71">
        <v>23179.07</v>
      </c>
      <c r="AJ134" s="71">
        <v>22902.75</v>
      </c>
      <c r="AK134" s="71">
        <v>23083.77</v>
      </c>
      <c r="AL134" s="71">
        <v>24176.96</v>
      </c>
      <c r="AM134" s="71">
        <v>28796.81</v>
      </c>
      <c r="AN134" s="71">
        <v>33935.34</v>
      </c>
      <c r="AO134" s="71">
        <v>39227.03</v>
      </c>
      <c r="AP134" s="71">
        <v>43980.48</v>
      </c>
      <c r="AQ134" s="71">
        <v>54786.26</v>
      </c>
      <c r="AR134" s="71">
        <v>52369.19</v>
      </c>
      <c r="AS134" s="71">
        <v>51524.78</v>
      </c>
      <c r="AT134" s="71">
        <v>52202.24</v>
      </c>
      <c r="AU134" s="71">
        <v>52846.23</v>
      </c>
      <c r="AV134" s="71">
        <v>53241.61</v>
      </c>
      <c r="AW134" s="71">
        <v>53015.49</v>
      </c>
      <c r="AX134" s="71">
        <v>53882.03</v>
      </c>
      <c r="AY134" s="71">
        <v>54361.62</v>
      </c>
      <c r="AZ134" s="71">
        <v>58979.76</v>
      </c>
      <c r="BA134" s="71">
        <v>54378.35</v>
      </c>
      <c r="BB134" s="71">
        <v>36810.46</v>
      </c>
      <c r="BC134" s="71">
        <v>29015.28</v>
      </c>
      <c r="BD134" s="71">
        <v>26372.17</v>
      </c>
      <c r="BE134" s="71">
        <v>-744.3181</v>
      </c>
      <c r="BF134" s="71">
        <v>-721.5469</v>
      </c>
      <c r="BG134" s="71">
        <v>-704.8233</v>
      </c>
      <c r="BH134" s="71">
        <v>-696.4211</v>
      </c>
      <c r="BI134" s="71">
        <v>-701.9255</v>
      </c>
      <c r="BJ134" s="71">
        <v>-735.1669</v>
      </c>
      <c r="BK134" s="71">
        <v>-875.6462</v>
      </c>
      <c r="BL134" s="71">
        <v>-1031.897</v>
      </c>
      <c r="BM134" s="71">
        <v>-1192.806</v>
      </c>
      <c r="BN134" s="71">
        <v>-1337.348</v>
      </c>
      <c r="BO134" s="71">
        <v>-1462.128</v>
      </c>
      <c r="BP134" s="71">
        <v>2846.747</v>
      </c>
      <c r="BQ134" s="71">
        <v>2800.846</v>
      </c>
      <c r="BR134" s="71">
        <v>2837.672</v>
      </c>
      <c r="BS134" s="71">
        <v>2872.678</v>
      </c>
      <c r="BT134" s="71">
        <v>2894.171</v>
      </c>
      <c r="BU134" s="71">
        <v>2881.879</v>
      </c>
      <c r="BV134" s="71">
        <v>2928.984</v>
      </c>
      <c r="BW134" s="71">
        <v>2955.054</v>
      </c>
      <c r="BX134" s="71">
        <v>-1574.043</v>
      </c>
      <c r="BY134" s="71">
        <v>-1653.523</v>
      </c>
      <c r="BZ134" s="71">
        <v>-1119.323</v>
      </c>
      <c r="CA134" s="71">
        <v>-882.2893</v>
      </c>
      <c r="CB134" s="71">
        <v>-801.9184</v>
      </c>
      <c r="CC134" s="71">
        <v>-604.3314</v>
      </c>
      <c r="CD134" s="71">
        <v>-585.8429</v>
      </c>
      <c r="CE134" s="71">
        <v>-572.2646</v>
      </c>
      <c r="CF134" s="71">
        <v>-565.4426</v>
      </c>
      <c r="CG134" s="71">
        <v>-569.9117</v>
      </c>
      <c r="CH134" s="71">
        <v>-596.9013</v>
      </c>
      <c r="CI134" s="71">
        <v>-710.9601</v>
      </c>
      <c r="CJ134" s="71">
        <v>-837.8246</v>
      </c>
      <c r="CK134" s="71">
        <v>-968.4703</v>
      </c>
      <c r="CL134" s="71">
        <v>-1085.828</v>
      </c>
      <c r="CM134" s="71">
        <v>-865.8038</v>
      </c>
      <c r="CN134" s="71">
        <v>3245.38</v>
      </c>
      <c r="CO134" s="71">
        <v>3193.051</v>
      </c>
      <c r="CP134" s="71">
        <v>3235.034</v>
      </c>
      <c r="CQ134" s="71">
        <v>3274.943</v>
      </c>
      <c r="CR134" s="71">
        <v>3299.445</v>
      </c>
      <c r="CS134" s="71">
        <v>3285.432</v>
      </c>
      <c r="CT134" s="71">
        <v>3339.133</v>
      </c>
      <c r="CU134" s="71">
        <v>3368.854</v>
      </c>
      <c r="CV134" s="71">
        <v>-932.0749</v>
      </c>
      <c r="CW134" s="71">
        <v>-1342.539</v>
      </c>
      <c r="CX134" s="71">
        <v>-908.808</v>
      </c>
      <c r="CY134" s="71">
        <v>-716.3538</v>
      </c>
      <c r="CZ134" s="71">
        <v>-651.0986</v>
      </c>
      <c r="DA134" s="71">
        <v>-508.303</v>
      </c>
      <c r="DB134" s="71">
        <v>-492.7523</v>
      </c>
      <c r="DC134" s="71">
        <v>-481.3316</v>
      </c>
      <c r="DD134" s="71">
        <v>-475.5937</v>
      </c>
      <c r="DE134" s="71">
        <v>-479.3527</v>
      </c>
      <c r="DF134" s="71">
        <v>-502.0535</v>
      </c>
      <c r="DG134" s="71">
        <v>-597.9885</v>
      </c>
      <c r="DH134" s="71">
        <v>-704.6941</v>
      </c>
      <c r="DI134" s="71">
        <v>-814.5802</v>
      </c>
      <c r="DJ134" s="71">
        <v>-913.2895</v>
      </c>
      <c r="DK134" s="71">
        <v>-460.2089</v>
      </c>
      <c r="DL134" s="71">
        <v>3517.978</v>
      </c>
      <c r="DM134" s="71">
        <v>3461.254</v>
      </c>
      <c r="DN134" s="71">
        <v>3506.763</v>
      </c>
      <c r="DO134" s="71">
        <v>3550.024</v>
      </c>
      <c r="DP134" s="71">
        <v>3576.584</v>
      </c>
      <c r="DQ134" s="71">
        <v>3561.394</v>
      </c>
      <c r="DR134" s="71">
        <v>3619.605</v>
      </c>
      <c r="DS134" s="71">
        <v>3651.823</v>
      </c>
      <c r="DT134" s="71">
        <v>-495.4346</v>
      </c>
      <c r="DU134" s="71">
        <v>-1129.209</v>
      </c>
      <c r="DV134" s="71">
        <v>-764.3983</v>
      </c>
      <c r="DW134" s="71">
        <v>-602.525</v>
      </c>
      <c r="DX134" s="71">
        <v>-547.6389</v>
      </c>
      <c r="DY134" s="71">
        <v>-413.0222</v>
      </c>
      <c r="DZ134" s="71">
        <v>-400.3864</v>
      </c>
      <c r="EA134" s="71">
        <v>-391.1065</v>
      </c>
      <c r="EB134" s="71">
        <v>-386.4442</v>
      </c>
      <c r="EC134" s="71">
        <v>-389.4986</v>
      </c>
      <c r="ED134" s="71">
        <v>-407.9442</v>
      </c>
      <c r="EE134" s="71">
        <v>-485.8962</v>
      </c>
      <c r="EF134" s="71">
        <v>-572.6</v>
      </c>
      <c r="EG134" s="71">
        <v>-661.8881</v>
      </c>
      <c r="EH134" s="71">
        <v>-742.0943</v>
      </c>
      <c r="EI134" s="71">
        <v>-60.53182</v>
      </c>
      <c r="EJ134" s="71">
        <v>3787.768</v>
      </c>
      <c r="EK134" s="71">
        <v>3726.693</v>
      </c>
      <c r="EL134" s="71">
        <v>3775.693</v>
      </c>
      <c r="EM134" s="71">
        <v>3822.271</v>
      </c>
      <c r="EN134" s="71">
        <v>3850.868</v>
      </c>
      <c r="EO134" s="71">
        <v>3834.513</v>
      </c>
      <c r="EP134" s="71">
        <v>3897.188</v>
      </c>
      <c r="EQ134" s="71">
        <v>3931.877</v>
      </c>
      <c r="ER134" s="71">
        <v>-65.1651</v>
      </c>
      <c r="ES134" s="71">
        <v>-917.5401</v>
      </c>
      <c r="ET134" s="71">
        <v>-621.1127</v>
      </c>
      <c r="EU134" s="71">
        <v>-489.5824</v>
      </c>
      <c r="EV134" s="71">
        <v>-444.9846</v>
      </c>
      <c r="EW134" s="71">
        <v>-276.7531</v>
      </c>
      <c r="EX134" s="71">
        <v>-268.2863</v>
      </c>
      <c r="EY134" s="71">
        <v>-262.0681</v>
      </c>
      <c r="EZ134" s="71">
        <v>-258.944</v>
      </c>
      <c r="FA134" s="71">
        <v>-260.9907</v>
      </c>
      <c r="FB134" s="71">
        <v>-273.3505</v>
      </c>
      <c r="FC134" s="71">
        <v>-325.5836</v>
      </c>
      <c r="FD134" s="71">
        <v>-383.6811</v>
      </c>
      <c r="FE134" s="71">
        <v>-443.5103</v>
      </c>
      <c r="FF134" s="71">
        <v>-497.254</v>
      </c>
      <c r="FG134" s="71">
        <v>506.3574</v>
      </c>
      <c r="FH134" s="71">
        <v>4172.433</v>
      </c>
      <c r="FI134" s="71">
        <v>4105.156</v>
      </c>
      <c r="FJ134" s="71">
        <v>4159.131</v>
      </c>
      <c r="FK134" s="71">
        <v>4210.44</v>
      </c>
      <c r="FL134" s="71">
        <v>4241.941</v>
      </c>
      <c r="FM134" s="71">
        <v>4223.926</v>
      </c>
      <c r="FN134" s="71">
        <v>4292.966</v>
      </c>
      <c r="FO134" s="71">
        <v>4331.177</v>
      </c>
      <c r="FP134" s="71">
        <v>545.1154</v>
      </c>
      <c r="FQ134" s="71">
        <v>-614.8147</v>
      </c>
      <c r="FR134" s="71">
        <v>-416.188</v>
      </c>
      <c r="FS134" s="71">
        <v>-328.0537</v>
      </c>
      <c r="FT134" s="71">
        <v>-298.1701</v>
      </c>
      <c r="FU134" s="71">
        <v>71.20525</v>
      </c>
      <c r="FV134" s="71">
        <v>70.2086</v>
      </c>
      <c r="FW134" s="71">
        <v>69.10892</v>
      </c>
      <c r="FX134" s="71">
        <v>68.34863</v>
      </c>
      <c r="FY134" s="71">
        <v>67.57056</v>
      </c>
      <c r="FZ134" s="71">
        <v>67.32863</v>
      </c>
      <c r="GA134" s="71">
        <v>67.87408</v>
      </c>
      <c r="GB134" s="71">
        <v>70.94019</v>
      </c>
      <c r="GC134" s="71">
        <v>75.92995</v>
      </c>
      <c r="GD134" s="71">
        <v>80.478</v>
      </c>
      <c r="GE134" s="71">
        <v>84.09049</v>
      </c>
      <c r="GF134" s="71">
        <v>86.7327</v>
      </c>
      <c r="GG134" s="71">
        <v>89.12017</v>
      </c>
      <c r="GH134" s="71">
        <v>90.82502</v>
      </c>
      <c r="GI134" s="71">
        <v>91.327</v>
      </c>
      <c r="GJ134" s="71">
        <v>91.44444</v>
      </c>
      <c r="GK134" s="71">
        <v>90.744</v>
      </c>
      <c r="GL134" s="71">
        <v>88.91735</v>
      </c>
      <c r="GM134" s="71">
        <v>86.09277</v>
      </c>
      <c r="GN134" s="71">
        <v>82.50549</v>
      </c>
      <c r="GO134" s="71">
        <v>78.89372</v>
      </c>
      <c r="GP134" s="71">
        <v>76.66761</v>
      </c>
      <c r="GQ134" s="71">
        <v>74.8078</v>
      </c>
      <c r="GR134" s="71">
        <v>73.10119</v>
      </c>
    </row>
    <row r="135" spans="1:200" ht="12.75">
      <c r="A135" s="69" t="s">
        <v>244</v>
      </c>
      <c r="B135" s="69" t="s">
        <v>30</v>
      </c>
      <c r="C135" s="69">
        <v>2011</v>
      </c>
      <c r="D135" s="69" t="s">
        <v>7</v>
      </c>
      <c r="E135" s="69" t="s">
        <v>239</v>
      </c>
      <c r="F135" s="71">
        <v>149</v>
      </c>
      <c r="G135" s="71">
        <v>149</v>
      </c>
      <c r="H135" s="71">
        <v>149</v>
      </c>
      <c r="I135" s="71">
        <v>16716.29</v>
      </c>
      <c r="J135" s="71">
        <v>16096.03</v>
      </c>
      <c r="K135" s="71">
        <v>15626.63</v>
      </c>
      <c r="L135" s="71">
        <v>15375.27</v>
      </c>
      <c r="M135" s="71">
        <v>15400.97</v>
      </c>
      <c r="N135" s="71">
        <v>16157.5</v>
      </c>
      <c r="O135" s="71">
        <v>19741.43</v>
      </c>
      <c r="P135" s="71">
        <v>23696.59</v>
      </c>
      <c r="Q135" s="71">
        <v>27181.99</v>
      </c>
      <c r="R135" s="71">
        <v>30178.1</v>
      </c>
      <c r="S135" s="71">
        <v>37941.31</v>
      </c>
      <c r="T135" s="71">
        <v>38818.48</v>
      </c>
      <c r="U135" s="71">
        <v>38323.19</v>
      </c>
      <c r="V135" s="71">
        <v>38795.48</v>
      </c>
      <c r="W135" s="71">
        <v>39203.96</v>
      </c>
      <c r="X135" s="71">
        <v>39293.15</v>
      </c>
      <c r="Y135" s="71">
        <v>38742.71</v>
      </c>
      <c r="Z135" s="71">
        <v>38982.06</v>
      </c>
      <c r="AA135" s="71">
        <v>39304.15</v>
      </c>
      <c r="AB135" s="71">
        <v>39560.25</v>
      </c>
      <c r="AC135" s="71">
        <v>36129.52</v>
      </c>
      <c r="AD135" s="71">
        <v>24581.08</v>
      </c>
      <c r="AE135" s="71">
        <v>19177.84</v>
      </c>
      <c r="AF135" s="71">
        <v>17449.39</v>
      </c>
      <c r="AG135" s="71">
        <v>17070.77</v>
      </c>
      <c r="AH135" s="71">
        <v>16437.37</v>
      </c>
      <c r="AI135" s="71">
        <v>15958.01</v>
      </c>
      <c r="AJ135" s="71">
        <v>15701.32</v>
      </c>
      <c r="AK135" s="71">
        <v>15727.57</v>
      </c>
      <c r="AL135" s="71">
        <v>16500.14</v>
      </c>
      <c r="AM135" s="71">
        <v>20160.07</v>
      </c>
      <c r="AN135" s="71">
        <v>24199.1</v>
      </c>
      <c r="AO135" s="71">
        <v>27758.42</v>
      </c>
      <c r="AP135" s="71">
        <v>30818.07</v>
      </c>
      <c r="AQ135" s="71">
        <v>38262.72</v>
      </c>
      <c r="AR135" s="71">
        <v>36374.94</v>
      </c>
      <c r="AS135" s="71">
        <v>35910.82</v>
      </c>
      <c r="AT135" s="71">
        <v>36353.38</v>
      </c>
      <c r="AU135" s="71">
        <v>36736.16</v>
      </c>
      <c r="AV135" s="71">
        <v>36819.73</v>
      </c>
      <c r="AW135" s="71">
        <v>36303.94</v>
      </c>
      <c r="AX135" s="71">
        <v>36528.22</v>
      </c>
      <c r="AY135" s="71">
        <v>36830.04</v>
      </c>
      <c r="AZ135" s="71">
        <v>39895.37</v>
      </c>
      <c r="BA135" s="71">
        <v>36895.69</v>
      </c>
      <c r="BB135" s="71">
        <v>25102.35</v>
      </c>
      <c r="BC135" s="71">
        <v>19584.53</v>
      </c>
      <c r="BD135" s="71">
        <v>17819.43</v>
      </c>
      <c r="BE135" s="71">
        <v>-519.0838</v>
      </c>
      <c r="BF135" s="71">
        <v>-499.8234</v>
      </c>
      <c r="BG135" s="71">
        <v>-485.2471</v>
      </c>
      <c r="BH135" s="71">
        <v>-477.442</v>
      </c>
      <c r="BI135" s="71">
        <v>-478.24</v>
      </c>
      <c r="BJ135" s="71">
        <v>-501.7321</v>
      </c>
      <c r="BK135" s="71">
        <v>-613.0223</v>
      </c>
      <c r="BL135" s="71">
        <v>-735.8402</v>
      </c>
      <c r="BM135" s="71">
        <v>-844.071</v>
      </c>
      <c r="BN135" s="71">
        <v>-937.108</v>
      </c>
      <c r="BO135" s="71">
        <v>-1021.15</v>
      </c>
      <c r="BP135" s="71">
        <v>1977.313</v>
      </c>
      <c r="BQ135" s="71">
        <v>1952.083</v>
      </c>
      <c r="BR135" s="71">
        <v>1976.141</v>
      </c>
      <c r="BS135" s="71">
        <v>1996.948</v>
      </c>
      <c r="BT135" s="71">
        <v>2001.491</v>
      </c>
      <c r="BU135" s="71">
        <v>1973.453</v>
      </c>
      <c r="BV135" s="71">
        <v>1985.645</v>
      </c>
      <c r="BW135" s="71">
        <v>2002.051</v>
      </c>
      <c r="BX135" s="71">
        <v>-1064.722</v>
      </c>
      <c r="BY135" s="71">
        <v>-1121.915</v>
      </c>
      <c r="BZ135" s="71">
        <v>-763.3058</v>
      </c>
      <c r="CA135" s="71">
        <v>-595.5214</v>
      </c>
      <c r="CB135" s="71">
        <v>-541.8486</v>
      </c>
      <c r="CC135" s="71">
        <v>-421.4578</v>
      </c>
      <c r="CD135" s="71">
        <v>-405.8198</v>
      </c>
      <c r="CE135" s="71">
        <v>-393.9849</v>
      </c>
      <c r="CF135" s="71">
        <v>-387.6477</v>
      </c>
      <c r="CG135" s="71">
        <v>-388.2956</v>
      </c>
      <c r="CH135" s="71">
        <v>-407.3695</v>
      </c>
      <c r="CI135" s="71">
        <v>-497.7289</v>
      </c>
      <c r="CJ135" s="71">
        <v>-597.448</v>
      </c>
      <c r="CK135" s="71">
        <v>-685.3235</v>
      </c>
      <c r="CL135" s="71">
        <v>-760.8626</v>
      </c>
      <c r="CM135" s="71">
        <v>-604.6773</v>
      </c>
      <c r="CN135" s="71">
        <v>2254.198</v>
      </c>
      <c r="CO135" s="71">
        <v>2225.436</v>
      </c>
      <c r="CP135" s="71">
        <v>2252.862</v>
      </c>
      <c r="CQ135" s="71">
        <v>2276.583</v>
      </c>
      <c r="CR135" s="71">
        <v>2281.762</v>
      </c>
      <c r="CS135" s="71">
        <v>2249.798</v>
      </c>
      <c r="CT135" s="71">
        <v>2263.697</v>
      </c>
      <c r="CU135" s="71">
        <v>2282.401</v>
      </c>
      <c r="CV135" s="71">
        <v>-630.4787</v>
      </c>
      <c r="CW135" s="71">
        <v>-910.9123</v>
      </c>
      <c r="CX135" s="71">
        <v>-619.7481</v>
      </c>
      <c r="CY135" s="71">
        <v>-483.5195</v>
      </c>
      <c r="CZ135" s="71">
        <v>-439.9412</v>
      </c>
      <c r="DA135" s="71">
        <v>-354.488</v>
      </c>
      <c r="DB135" s="71">
        <v>-341.3349</v>
      </c>
      <c r="DC135" s="71">
        <v>-331.3806</v>
      </c>
      <c r="DD135" s="71">
        <v>-326.0504</v>
      </c>
      <c r="DE135" s="71">
        <v>-326.5953</v>
      </c>
      <c r="DF135" s="71">
        <v>-342.6384</v>
      </c>
      <c r="DG135" s="71">
        <v>-418.6397</v>
      </c>
      <c r="DH135" s="71">
        <v>-502.5134</v>
      </c>
      <c r="DI135" s="71">
        <v>-576.4254</v>
      </c>
      <c r="DJ135" s="71">
        <v>-639.9614</v>
      </c>
      <c r="DK135" s="71">
        <v>-321.4099</v>
      </c>
      <c r="DL135" s="71">
        <v>2443.541</v>
      </c>
      <c r="DM135" s="71">
        <v>2412.363</v>
      </c>
      <c r="DN135" s="71">
        <v>2442.093</v>
      </c>
      <c r="DO135" s="71">
        <v>2467.806</v>
      </c>
      <c r="DP135" s="71">
        <v>2473.42</v>
      </c>
      <c r="DQ135" s="71">
        <v>2438.771</v>
      </c>
      <c r="DR135" s="71">
        <v>2453.838</v>
      </c>
      <c r="DS135" s="71">
        <v>2474.113</v>
      </c>
      <c r="DT135" s="71">
        <v>-335.1243</v>
      </c>
      <c r="DU135" s="71">
        <v>-766.1681</v>
      </c>
      <c r="DV135" s="71">
        <v>-521.27</v>
      </c>
      <c r="DW135" s="71">
        <v>-406.6881</v>
      </c>
      <c r="DX135" s="71">
        <v>-370.0344</v>
      </c>
      <c r="DY135" s="71">
        <v>-288.0397</v>
      </c>
      <c r="DZ135" s="71">
        <v>-277.3521</v>
      </c>
      <c r="EA135" s="71">
        <v>-269.2637</v>
      </c>
      <c r="EB135" s="71">
        <v>-264.9326</v>
      </c>
      <c r="EC135" s="71">
        <v>-265.3754</v>
      </c>
      <c r="ED135" s="71">
        <v>-278.4112</v>
      </c>
      <c r="EE135" s="71">
        <v>-340.1661</v>
      </c>
      <c r="EF135" s="71">
        <v>-408.3178</v>
      </c>
      <c r="EG135" s="71">
        <v>-468.3751</v>
      </c>
      <c r="EH135" s="71">
        <v>-520.0013</v>
      </c>
      <c r="EI135" s="71">
        <v>-42.27542</v>
      </c>
      <c r="EJ135" s="71">
        <v>2630.933</v>
      </c>
      <c r="EK135" s="71">
        <v>2597.364</v>
      </c>
      <c r="EL135" s="71">
        <v>2629.374</v>
      </c>
      <c r="EM135" s="71">
        <v>2657.059</v>
      </c>
      <c r="EN135" s="71">
        <v>2663.104</v>
      </c>
      <c r="EO135" s="71">
        <v>2625.797</v>
      </c>
      <c r="EP135" s="71">
        <v>2642.02</v>
      </c>
      <c r="EQ135" s="71">
        <v>2663.849</v>
      </c>
      <c r="ER135" s="71">
        <v>-44.0793</v>
      </c>
      <c r="ES135" s="71">
        <v>-622.5508</v>
      </c>
      <c r="ET135" s="71">
        <v>-423.5585</v>
      </c>
      <c r="EU135" s="71">
        <v>-330.4549</v>
      </c>
      <c r="EV135" s="71">
        <v>-300.6718</v>
      </c>
      <c r="EW135" s="71">
        <v>-193.0063</v>
      </c>
      <c r="EX135" s="71">
        <v>-185.8449</v>
      </c>
      <c r="EY135" s="71">
        <v>-180.4251</v>
      </c>
      <c r="EZ135" s="71">
        <v>-177.523</v>
      </c>
      <c r="FA135" s="71">
        <v>-177.8197</v>
      </c>
      <c r="FB135" s="71">
        <v>-186.5546</v>
      </c>
      <c r="FC135" s="71">
        <v>-227.9346</v>
      </c>
      <c r="FD135" s="71">
        <v>-273.6009</v>
      </c>
      <c r="FE135" s="71">
        <v>-313.8433</v>
      </c>
      <c r="FF135" s="71">
        <v>-348.4365</v>
      </c>
      <c r="FG135" s="71">
        <v>353.64</v>
      </c>
      <c r="FH135" s="71">
        <v>2898.116</v>
      </c>
      <c r="FI135" s="71">
        <v>2861.139</v>
      </c>
      <c r="FJ135" s="71">
        <v>2896.399</v>
      </c>
      <c r="FK135" s="71">
        <v>2926.896</v>
      </c>
      <c r="FL135" s="71">
        <v>2933.554</v>
      </c>
      <c r="FM135" s="71">
        <v>2892.459</v>
      </c>
      <c r="FN135" s="71">
        <v>2910.329</v>
      </c>
      <c r="FO135" s="71">
        <v>2934.376</v>
      </c>
      <c r="FP135" s="71">
        <v>368.7296</v>
      </c>
      <c r="FQ135" s="71">
        <v>-417.1516</v>
      </c>
      <c r="FR135" s="71">
        <v>-283.8132</v>
      </c>
      <c r="FS135" s="71">
        <v>-221.4274</v>
      </c>
      <c r="FT135" s="71">
        <v>-201.4707</v>
      </c>
      <c r="FU135" s="71">
        <v>73.33722</v>
      </c>
      <c r="FV135" s="71">
        <v>71.44346</v>
      </c>
      <c r="FW135" s="71">
        <v>70.64579</v>
      </c>
      <c r="FX135" s="71">
        <v>70.33646</v>
      </c>
      <c r="FY135" s="71">
        <v>69.47752</v>
      </c>
      <c r="FZ135" s="71">
        <v>68.90369</v>
      </c>
      <c r="GA135" s="71">
        <v>69.9697</v>
      </c>
      <c r="GB135" s="71">
        <v>74.14526</v>
      </c>
      <c r="GC135" s="71">
        <v>78.26948</v>
      </c>
      <c r="GD135" s="71">
        <v>81.94338</v>
      </c>
      <c r="GE135" s="71">
        <v>84.42587</v>
      </c>
      <c r="GF135" s="71">
        <v>86.06955</v>
      </c>
      <c r="GG135" s="71">
        <v>87.6218</v>
      </c>
      <c r="GH135" s="71">
        <v>89.10827</v>
      </c>
      <c r="GI135" s="71">
        <v>89.49188</v>
      </c>
      <c r="GJ135" s="71">
        <v>89.16714</v>
      </c>
      <c r="GK135" s="71">
        <v>86.92384</v>
      </c>
      <c r="GL135" s="71">
        <v>84.56128</v>
      </c>
      <c r="GM135" s="71">
        <v>81.50346</v>
      </c>
      <c r="GN135" s="71">
        <v>77.5818</v>
      </c>
      <c r="GO135" s="71">
        <v>73.43443</v>
      </c>
      <c r="GP135" s="71">
        <v>71.64361</v>
      </c>
      <c r="GQ135" s="71">
        <v>69.18361</v>
      </c>
      <c r="GR135" s="71">
        <v>67.85955</v>
      </c>
    </row>
    <row r="136" spans="1:200" ht="12.75">
      <c r="A136" s="69" t="s">
        <v>244</v>
      </c>
      <c r="B136" s="69" t="s">
        <v>31</v>
      </c>
      <c r="C136" s="69">
        <v>2011</v>
      </c>
      <c r="D136" s="69" t="s">
        <v>7</v>
      </c>
      <c r="E136" s="69" t="s">
        <v>239</v>
      </c>
      <c r="F136" s="71">
        <v>207</v>
      </c>
      <c r="G136" s="71">
        <v>207</v>
      </c>
      <c r="H136" s="71">
        <v>207</v>
      </c>
      <c r="I136" s="71">
        <v>24050.52</v>
      </c>
      <c r="J136" s="71">
        <v>23179.26</v>
      </c>
      <c r="K136" s="71">
        <v>22722.63</v>
      </c>
      <c r="L136" s="71">
        <v>22516.68</v>
      </c>
      <c r="M136" s="71">
        <v>22801.48</v>
      </c>
      <c r="N136" s="71">
        <v>23769.21</v>
      </c>
      <c r="O136" s="71">
        <v>28833.65</v>
      </c>
      <c r="P136" s="71">
        <v>34343.16</v>
      </c>
      <c r="Q136" s="71">
        <v>38978.3</v>
      </c>
      <c r="R136" s="71">
        <v>42883.68</v>
      </c>
      <c r="S136" s="71">
        <v>53593.55</v>
      </c>
      <c r="T136" s="71">
        <v>55006.79</v>
      </c>
      <c r="U136" s="71">
        <v>53807.64</v>
      </c>
      <c r="V136" s="71">
        <v>54403.61</v>
      </c>
      <c r="W136" s="71">
        <v>55199.69</v>
      </c>
      <c r="X136" s="71">
        <v>55576.57</v>
      </c>
      <c r="Y136" s="71">
        <v>55204.8</v>
      </c>
      <c r="Z136" s="71">
        <v>56040.83</v>
      </c>
      <c r="AA136" s="71">
        <v>56603.16</v>
      </c>
      <c r="AB136" s="71">
        <v>56926.75</v>
      </c>
      <c r="AC136" s="71">
        <v>52164.31</v>
      </c>
      <c r="AD136" s="71">
        <v>35417.17</v>
      </c>
      <c r="AE136" s="71">
        <v>27978.21</v>
      </c>
      <c r="AF136" s="71">
        <v>25491.83</v>
      </c>
      <c r="AG136" s="71">
        <v>24560.54</v>
      </c>
      <c r="AH136" s="71">
        <v>23670.8</v>
      </c>
      <c r="AI136" s="71">
        <v>23204.49</v>
      </c>
      <c r="AJ136" s="71">
        <v>22994.18</v>
      </c>
      <c r="AK136" s="71">
        <v>23285.01</v>
      </c>
      <c r="AL136" s="71">
        <v>24273.27</v>
      </c>
      <c r="AM136" s="71">
        <v>29445.1</v>
      </c>
      <c r="AN136" s="71">
        <v>35071.45</v>
      </c>
      <c r="AO136" s="71">
        <v>39804.88</v>
      </c>
      <c r="AP136" s="71">
        <v>43793.08</v>
      </c>
      <c r="AQ136" s="71">
        <v>54047.55</v>
      </c>
      <c r="AR136" s="71">
        <v>51544.23</v>
      </c>
      <c r="AS136" s="71">
        <v>50420.57</v>
      </c>
      <c r="AT136" s="71">
        <v>50979.02</v>
      </c>
      <c r="AU136" s="71">
        <v>51724.98</v>
      </c>
      <c r="AV136" s="71">
        <v>52078.14</v>
      </c>
      <c r="AW136" s="71">
        <v>51729.78</v>
      </c>
      <c r="AX136" s="71">
        <v>52513.18</v>
      </c>
      <c r="AY136" s="71">
        <v>53040.11</v>
      </c>
      <c r="AZ136" s="71">
        <v>57408.99</v>
      </c>
      <c r="BA136" s="71">
        <v>53270.52</v>
      </c>
      <c r="BB136" s="71">
        <v>36168.23</v>
      </c>
      <c r="BC136" s="71">
        <v>28571.52</v>
      </c>
      <c r="BD136" s="71">
        <v>26032.41</v>
      </c>
      <c r="BE136" s="71">
        <v>-746.8308</v>
      </c>
      <c r="BF136" s="71">
        <v>-719.7758</v>
      </c>
      <c r="BG136" s="71">
        <v>-705.5963</v>
      </c>
      <c r="BH136" s="71">
        <v>-699.2012</v>
      </c>
      <c r="BI136" s="71">
        <v>-708.0448</v>
      </c>
      <c r="BJ136" s="71">
        <v>-738.0955</v>
      </c>
      <c r="BK136" s="71">
        <v>-895.3594</v>
      </c>
      <c r="BL136" s="71">
        <v>-1066.444</v>
      </c>
      <c r="BM136" s="71">
        <v>-1210.377</v>
      </c>
      <c r="BN136" s="71">
        <v>-1331.649</v>
      </c>
      <c r="BO136" s="71">
        <v>-1442.413</v>
      </c>
      <c r="BP136" s="71">
        <v>2801.903</v>
      </c>
      <c r="BQ136" s="71">
        <v>2740.822</v>
      </c>
      <c r="BR136" s="71">
        <v>2771.178</v>
      </c>
      <c r="BS136" s="71">
        <v>2811.729</v>
      </c>
      <c r="BT136" s="71">
        <v>2830.926</v>
      </c>
      <c r="BU136" s="71">
        <v>2811.989</v>
      </c>
      <c r="BV136" s="71">
        <v>2854.574</v>
      </c>
      <c r="BW136" s="71">
        <v>2883.218</v>
      </c>
      <c r="BX136" s="71">
        <v>-1532.123</v>
      </c>
      <c r="BY136" s="71">
        <v>-1619.837</v>
      </c>
      <c r="BZ136" s="71">
        <v>-1099.795</v>
      </c>
      <c r="CA136" s="71">
        <v>-868.7957</v>
      </c>
      <c r="CB136" s="71">
        <v>-791.5871</v>
      </c>
      <c r="CC136" s="71">
        <v>-606.3716</v>
      </c>
      <c r="CD136" s="71">
        <v>-584.4048</v>
      </c>
      <c r="CE136" s="71">
        <v>-572.8922</v>
      </c>
      <c r="CF136" s="71">
        <v>-567.6998</v>
      </c>
      <c r="CG136" s="71">
        <v>-574.8801</v>
      </c>
      <c r="CH136" s="71">
        <v>-599.2791</v>
      </c>
      <c r="CI136" s="71">
        <v>-726.9658</v>
      </c>
      <c r="CJ136" s="71">
        <v>-865.8737</v>
      </c>
      <c r="CK136" s="71">
        <v>-982.7368</v>
      </c>
      <c r="CL136" s="71">
        <v>-1081.201</v>
      </c>
      <c r="CM136" s="71">
        <v>-854.1299</v>
      </c>
      <c r="CN136" s="71">
        <v>3194.256</v>
      </c>
      <c r="CO136" s="71">
        <v>3124.622</v>
      </c>
      <c r="CP136" s="71">
        <v>3159.229</v>
      </c>
      <c r="CQ136" s="71">
        <v>3205.458</v>
      </c>
      <c r="CR136" s="71">
        <v>3227.344</v>
      </c>
      <c r="CS136" s="71">
        <v>3205.755</v>
      </c>
      <c r="CT136" s="71">
        <v>3254.303</v>
      </c>
      <c r="CU136" s="71">
        <v>3286.958</v>
      </c>
      <c r="CV136" s="71">
        <v>-907.2516</v>
      </c>
      <c r="CW136" s="71">
        <v>-1315.188</v>
      </c>
      <c r="CX136" s="71">
        <v>-892.9521</v>
      </c>
      <c r="CY136" s="71">
        <v>-705.3981</v>
      </c>
      <c r="CZ136" s="71">
        <v>-642.7103</v>
      </c>
      <c r="DA136" s="71">
        <v>-510.019</v>
      </c>
      <c r="DB136" s="71">
        <v>-491.5428</v>
      </c>
      <c r="DC136" s="71">
        <v>-481.8594</v>
      </c>
      <c r="DD136" s="71">
        <v>-477.4922</v>
      </c>
      <c r="DE136" s="71">
        <v>-483.5316</v>
      </c>
      <c r="DF136" s="71">
        <v>-504.0535</v>
      </c>
      <c r="DG136" s="71">
        <v>-611.4507</v>
      </c>
      <c r="DH136" s="71">
        <v>-728.2862</v>
      </c>
      <c r="DI136" s="71">
        <v>-826.5797</v>
      </c>
      <c r="DJ136" s="71">
        <v>-909.3978</v>
      </c>
      <c r="DK136" s="71">
        <v>-454.0037</v>
      </c>
      <c r="DL136" s="71">
        <v>3462.56</v>
      </c>
      <c r="DM136" s="71">
        <v>3387.076</v>
      </c>
      <c r="DN136" s="71">
        <v>3424.591</v>
      </c>
      <c r="DO136" s="71">
        <v>3474.703</v>
      </c>
      <c r="DP136" s="71">
        <v>3498.427</v>
      </c>
      <c r="DQ136" s="71">
        <v>3475.024</v>
      </c>
      <c r="DR136" s="71">
        <v>3527.651</v>
      </c>
      <c r="DS136" s="71">
        <v>3563.048</v>
      </c>
      <c r="DT136" s="71">
        <v>-482.2401</v>
      </c>
      <c r="DU136" s="71">
        <v>-1106.204</v>
      </c>
      <c r="DV136" s="71">
        <v>-751.0618</v>
      </c>
      <c r="DW136" s="71">
        <v>-593.3102</v>
      </c>
      <c r="DX136" s="71">
        <v>-540.5835</v>
      </c>
      <c r="DY136" s="71">
        <v>-414.4165</v>
      </c>
      <c r="DZ136" s="71">
        <v>-399.4037</v>
      </c>
      <c r="EA136" s="71">
        <v>-391.5354</v>
      </c>
      <c r="EB136" s="71">
        <v>-387.9868</v>
      </c>
      <c r="EC136" s="71">
        <v>-392.8941</v>
      </c>
      <c r="ED136" s="71">
        <v>-409.5693</v>
      </c>
      <c r="EE136" s="71">
        <v>-496.835</v>
      </c>
      <c r="EF136" s="71">
        <v>-591.7698</v>
      </c>
      <c r="EG136" s="71">
        <v>-671.6382</v>
      </c>
      <c r="EH136" s="71">
        <v>-738.9321</v>
      </c>
      <c r="EI136" s="71">
        <v>-59.71564</v>
      </c>
      <c r="EJ136" s="71">
        <v>3728.1</v>
      </c>
      <c r="EK136" s="71">
        <v>3646.827</v>
      </c>
      <c r="EL136" s="71">
        <v>3687.219</v>
      </c>
      <c r="EM136" s="71">
        <v>3741.173</v>
      </c>
      <c r="EN136" s="71">
        <v>3766.717</v>
      </c>
      <c r="EO136" s="71">
        <v>3741.52</v>
      </c>
      <c r="EP136" s="71">
        <v>3798.182</v>
      </c>
      <c r="EQ136" s="71">
        <v>3836.294</v>
      </c>
      <c r="ER136" s="71">
        <v>-63.42961</v>
      </c>
      <c r="ES136" s="71">
        <v>-898.8475</v>
      </c>
      <c r="ET136" s="71">
        <v>-610.2761</v>
      </c>
      <c r="EU136" s="71">
        <v>-482.0948</v>
      </c>
      <c r="EV136" s="71">
        <v>-439.2517</v>
      </c>
      <c r="EW136" s="71">
        <v>-277.6874</v>
      </c>
      <c r="EX136" s="71">
        <v>-267.6278</v>
      </c>
      <c r="EY136" s="71">
        <v>-262.3555</v>
      </c>
      <c r="EZ136" s="71">
        <v>-259.9777</v>
      </c>
      <c r="FA136" s="71">
        <v>-263.2659</v>
      </c>
      <c r="FB136" s="71">
        <v>-274.4394</v>
      </c>
      <c r="FC136" s="71">
        <v>-332.9134</v>
      </c>
      <c r="FD136" s="71">
        <v>-396.5262</v>
      </c>
      <c r="FE136" s="71">
        <v>-450.0436</v>
      </c>
      <c r="FF136" s="71">
        <v>-495.1351</v>
      </c>
      <c r="FG136" s="71">
        <v>499.53</v>
      </c>
      <c r="FH136" s="71">
        <v>4106.706</v>
      </c>
      <c r="FI136" s="71">
        <v>4017.179</v>
      </c>
      <c r="FJ136" s="71">
        <v>4061.673</v>
      </c>
      <c r="FK136" s="71">
        <v>4121.107</v>
      </c>
      <c r="FL136" s="71">
        <v>4149.244</v>
      </c>
      <c r="FM136" s="71">
        <v>4121.488</v>
      </c>
      <c r="FN136" s="71">
        <v>4183.905</v>
      </c>
      <c r="FO136" s="71">
        <v>4225.887</v>
      </c>
      <c r="FP136" s="71">
        <v>530.5978</v>
      </c>
      <c r="FQ136" s="71">
        <v>-602.2893</v>
      </c>
      <c r="FR136" s="71">
        <v>-408.9268</v>
      </c>
      <c r="FS136" s="71">
        <v>-323.0365</v>
      </c>
      <c r="FT136" s="71">
        <v>-294.3287</v>
      </c>
      <c r="FU136" s="71">
        <v>76.21519</v>
      </c>
      <c r="FV136" s="71">
        <v>74.63383</v>
      </c>
      <c r="FW136" s="71">
        <v>74.09955</v>
      </c>
      <c r="FX136" s="71">
        <v>73.51293</v>
      </c>
      <c r="FY136" s="71">
        <v>73.28105</v>
      </c>
      <c r="FZ136" s="71">
        <v>72.87699</v>
      </c>
      <c r="GA136" s="71">
        <v>73.16782</v>
      </c>
      <c r="GB136" s="71">
        <v>75.41729</v>
      </c>
      <c r="GC136" s="71">
        <v>78.48354</v>
      </c>
      <c r="GD136" s="71">
        <v>81.26778</v>
      </c>
      <c r="GE136" s="71">
        <v>83.29381</v>
      </c>
      <c r="GF136" s="71">
        <v>85.9265</v>
      </c>
      <c r="GG136" s="71">
        <v>88.31632</v>
      </c>
      <c r="GH136" s="71">
        <v>89.9079</v>
      </c>
      <c r="GI136" s="71">
        <v>90.61899</v>
      </c>
      <c r="GJ136" s="71">
        <v>90.2812</v>
      </c>
      <c r="GK136" s="71">
        <v>89.32105</v>
      </c>
      <c r="GL136" s="71">
        <v>86.99774</v>
      </c>
      <c r="GM136" s="71">
        <v>84.21098</v>
      </c>
      <c r="GN136" s="71">
        <v>80.41669</v>
      </c>
      <c r="GO136" s="71">
        <v>77.77654</v>
      </c>
      <c r="GP136" s="71">
        <v>76.82609</v>
      </c>
      <c r="GQ136" s="71">
        <v>75.68248</v>
      </c>
      <c r="GR136" s="71">
        <v>74.52895</v>
      </c>
    </row>
    <row r="137" spans="1:200" ht="12.75">
      <c r="A137" s="69" t="s">
        <v>244</v>
      </c>
      <c r="B137" s="69" t="s">
        <v>32</v>
      </c>
      <c r="C137" s="69">
        <v>2011</v>
      </c>
      <c r="D137" s="69" t="s">
        <v>7</v>
      </c>
      <c r="E137" s="69" t="s">
        <v>239</v>
      </c>
      <c r="F137" s="71">
        <v>207</v>
      </c>
      <c r="G137" s="71">
        <v>207</v>
      </c>
      <c r="H137" s="71">
        <v>207</v>
      </c>
      <c r="I137" s="71">
        <v>24939.03</v>
      </c>
      <c r="J137" s="71">
        <v>24399.03</v>
      </c>
      <c r="K137" s="71">
        <v>23838.66</v>
      </c>
      <c r="L137" s="71">
        <v>23501.08</v>
      </c>
      <c r="M137" s="71">
        <v>23659.23</v>
      </c>
      <c r="N137" s="71">
        <v>24623.78</v>
      </c>
      <c r="O137" s="71">
        <v>29593.29</v>
      </c>
      <c r="P137" s="71">
        <v>35384.79</v>
      </c>
      <c r="Q137" s="71">
        <v>40710.48</v>
      </c>
      <c r="R137" s="71">
        <v>44674.7</v>
      </c>
      <c r="S137" s="71">
        <v>55552.29</v>
      </c>
      <c r="T137" s="71">
        <v>56839.81</v>
      </c>
      <c r="U137" s="71">
        <v>55868.91</v>
      </c>
      <c r="V137" s="71">
        <v>56650.63</v>
      </c>
      <c r="W137" s="71">
        <v>57013.57</v>
      </c>
      <c r="X137" s="71">
        <v>57356.2</v>
      </c>
      <c r="Y137" s="71">
        <v>57172.4</v>
      </c>
      <c r="Z137" s="71">
        <v>58245.91</v>
      </c>
      <c r="AA137" s="71">
        <v>59054.19</v>
      </c>
      <c r="AB137" s="71">
        <v>59860.8</v>
      </c>
      <c r="AC137" s="71">
        <v>54010.59</v>
      </c>
      <c r="AD137" s="71">
        <v>36501.86</v>
      </c>
      <c r="AE137" s="71">
        <v>29114.23</v>
      </c>
      <c r="AF137" s="71">
        <v>26574.79</v>
      </c>
      <c r="AG137" s="71">
        <v>25467.89</v>
      </c>
      <c r="AH137" s="71">
        <v>24916.44</v>
      </c>
      <c r="AI137" s="71">
        <v>24344.19</v>
      </c>
      <c r="AJ137" s="71">
        <v>23999.44</v>
      </c>
      <c r="AK137" s="71">
        <v>24160.96</v>
      </c>
      <c r="AL137" s="71">
        <v>25145.95</v>
      </c>
      <c r="AM137" s="71">
        <v>30220.85</v>
      </c>
      <c r="AN137" s="71">
        <v>36135.17</v>
      </c>
      <c r="AO137" s="71">
        <v>41573.8</v>
      </c>
      <c r="AP137" s="71">
        <v>45622.08</v>
      </c>
      <c r="AQ137" s="71">
        <v>56022.89</v>
      </c>
      <c r="AR137" s="71">
        <v>53261.87</v>
      </c>
      <c r="AS137" s="71">
        <v>52352.08</v>
      </c>
      <c r="AT137" s="71">
        <v>53084.6</v>
      </c>
      <c r="AU137" s="71">
        <v>53424.69</v>
      </c>
      <c r="AV137" s="71">
        <v>53745.75</v>
      </c>
      <c r="AW137" s="71">
        <v>53573.52</v>
      </c>
      <c r="AX137" s="71">
        <v>54579.46</v>
      </c>
      <c r="AY137" s="71">
        <v>55336.86</v>
      </c>
      <c r="AZ137" s="71">
        <v>60367.89</v>
      </c>
      <c r="BA137" s="71">
        <v>55155.95</v>
      </c>
      <c r="BB137" s="71">
        <v>37275.92</v>
      </c>
      <c r="BC137" s="71">
        <v>29731.63</v>
      </c>
      <c r="BD137" s="71">
        <v>27138.34</v>
      </c>
      <c r="BE137" s="71">
        <v>-774.4212</v>
      </c>
      <c r="BF137" s="71">
        <v>-757.6528</v>
      </c>
      <c r="BG137" s="71">
        <v>-740.252</v>
      </c>
      <c r="BH137" s="71">
        <v>-729.7691</v>
      </c>
      <c r="BI137" s="71">
        <v>-734.6803</v>
      </c>
      <c r="BJ137" s="71">
        <v>-764.6318</v>
      </c>
      <c r="BK137" s="71">
        <v>-918.9481</v>
      </c>
      <c r="BL137" s="71">
        <v>-1098.789</v>
      </c>
      <c r="BM137" s="71">
        <v>-1264.166</v>
      </c>
      <c r="BN137" s="71">
        <v>-1387.265</v>
      </c>
      <c r="BO137" s="71">
        <v>-1495.131</v>
      </c>
      <c r="BP137" s="71">
        <v>2895.272</v>
      </c>
      <c r="BQ137" s="71">
        <v>2845.817</v>
      </c>
      <c r="BR137" s="71">
        <v>2885.636</v>
      </c>
      <c r="BS137" s="71">
        <v>2904.123</v>
      </c>
      <c r="BT137" s="71">
        <v>2921.576</v>
      </c>
      <c r="BU137" s="71">
        <v>2912.213</v>
      </c>
      <c r="BV137" s="71">
        <v>2966.895</v>
      </c>
      <c r="BW137" s="71">
        <v>3008.067</v>
      </c>
      <c r="BX137" s="71">
        <v>-1611.09</v>
      </c>
      <c r="BY137" s="71">
        <v>-1677.168</v>
      </c>
      <c r="BZ137" s="71">
        <v>-1133.477</v>
      </c>
      <c r="CA137" s="71">
        <v>-904.0721</v>
      </c>
      <c r="CB137" s="71">
        <v>-825.2159</v>
      </c>
      <c r="CC137" s="71">
        <v>-628.7729</v>
      </c>
      <c r="CD137" s="71">
        <v>-615.1583</v>
      </c>
      <c r="CE137" s="71">
        <v>-601.03</v>
      </c>
      <c r="CF137" s="71">
        <v>-592.5187</v>
      </c>
      <c r="CG137" s="71">
        <v>-596.5063</v>
      </c>
      <c r="CH137" s="71">
        <v>-620.8247</v>
      </c>
      <c r="CI137" s="71">
        <v>-746.1182</v>
      </c>
      <c r="CJ137" s="71">
        <v>-892.1357</v>
      </c>
      <c r="CK137" s="71">
        <v>-1026.409</v>
      </c>
      <c r="CL137" s="71">
        <v>-1126.357</v>
      </c>
      <c r="CM137" s="71">
        <v>-885.3466</v>
      </c>
      <c r="CN137" s="71">
        <v>3300.7</v>
      </c>
      <c r="CO137" s="71">
        <v>3244.32</v>
      </c>
      <c r="CP137" s="71">
        <v>3289.715</v>
      </c>
      <c r="CQ137" s="71">
        <v>3310.791</v>
      </c>
      <c r="CR137" s="71">
        <v>3330.687</v>
      </c>
      <c r="CS137" s="71">
        <v>3320.014</v>
      </c>
      <c r="CT137" s="71">
        <v>3382.353</v>
      </c>
      <c r="CU137" s="71">
        <v>3429.29</v>
      </c>
      <c r="CV137" s="71">
        <v>-954.012</v>
      </c>
      <c r="CW137" s="71">
        <v>-1361.737</v>
      </c>
      <c r="CX137" s="71">
        <v>-920.2996</v>
      </c>
      <c r="CY137" s="71">
        <v>-734.0399</v>
      </c>
      <c r="CZ137" s="71">
        <v>-670.0145</v>
      </c>
      <c r="DA137" s="71">
        <v>-528.8607</v>
      </c>
      <c r="DB137" s="71">
        <v>-517.4095</v>
      </c>
      <c r="DC137" s="71">
        <v>-505.5262</v>
      </c>
      <c r="DD137" s="71">
        <v>-498.3674</v>
      </c>
      <c r="DE137" s="71">
        <v>-501.7213</v>
      </c>
      <c r="DF137" s="71">
        <v>-522.1755</v>
      </c>
      <c r="DG137" s="71">
        <v>-627.5598</v>
      </c>
      <c r="DH137" s="71">
        <v>-750.3752</v>
      </c>
      <c r="DI137" s="71">
        <v>-863.3126</v>
      </c>
      <c r="DJ137" s="71">
        <v>-947.3784</v>
      </c>
      <c r="DK137" s="71">
        <v>-470.5967</v>
      </c>
      <c r="DL137" s="71">
        <v>3577.945</v>
      </c>
      <c r="DM137" s="71">
        <v>3516.829</v>
      </c>
      <c r="DN137" s="71">
        <v>3566.037</v>
      </c>
      <c r="DO137" s="71">
        <v>3588.883</v>
      </c>
      <c r="DP137" s="71">
        <v>3610.451</v>
      </c>
      <c r="DQ137" s="71">
        <v>3598.881</v>
      </c>
      <c r="DR137" s="71">
        <v>3666.456</v>
      </c>
      <c r="DS137" s="71">
        <v>3717.336</v>
      </c>
      <c r="DT137" s="71">
        <v>-507.0951</v>
      </c>
      <c r="DU137" s="71">
        <v>-1145.357</v>
      </c>
      <c r="DV137" s="71">
        <v>-774.0638</v>
      </c>
      <c r="DW137" s="71">
        <v>-617.4008</v>
      </c>
      <c r="DX137" s="71">
        <v>-563.5491</v>
      </c>
      <c r="DY137" s="71">
        <v>-429.7264</v>
      </c>
      <c r="DZ137" s="71">
        <v>-420.4216</v>
      </c>
      <c r="EA137" s="71">
        <v>-410.7659</v>
      </c>
      <c r="EB137" s="71">
        <v>-404.9489</v>
      </c>
      <c r="EC137" s="71">
        <v>-407.6742</v>
      </c>
      <c r="ED137" s="71">
        <v>-424.2943</v>
      </c>
      <c r="EE137" s="71">
        <v>-509.9244</v>
      </c>
      <c r="EF137" s="71">
        <v>-609.7183</v>
      </c>
      <c r="EG137" s="71">
        <v>-701.4857</v>
      </c>
      <c r="EH137" s="71">
        <v>-769.7934</v>
      </c>
      <c r="EI137" s="71">
        <v>-61.89814</v>
      </c>
      <c r="EJ137" s="71">
        <v>3852.333</v>
      </c>
      <c r="EK137" s="71">
        <v>3786.531</v>
      </c>
      <c r="EL137" s="71">
        <v>3839.512</v>
      </c>
      <c r="EM137" s="71">
        <v>3864.11</v>
      </c>
      <c r="EN137" s="71">
        <v>3887.332</v>
      </c>
      <c r="EO137" s="71">
        <v>3874.875</v>
      </c>
      <c r="EP137" s="71">
        <v>3947.632</v>
      </c>
      <c r="EQ137" s="71">
        <v>4002.414</v>
      </c>
      <c r="ER137" s="71">
        <v>-66.69881</v>
      </c>
      <c r="ES137" s="71">
        <v>-930.6609</v>
      </c>
      <c r="ET137" s="71">
        <v>-628.9664</v>
      </c>
      <c r="EU137" s="71">
        <v>-501.6697</v>
      </c>
      <c r="EV137" s="71">
        <v>-457.9124</v>
      </c>
      <c r="EW137" s="71">
        <v>-287.9461</v>
      </c>
      <c r="EX137" s="71">
        <v>-281.7112</v>
      </c>
      <c r="EY137" s="71">
        <v>-275.2412</v>
      </c>
      <c r="EZ137" s="71">
        <v>-271.3435</v>
      </c>
      <c r="FA137" s="71">
        <v>-273.1696</v>
      </c>
      <c r="FB137" s="71">
        <v>-284.3062</v>
      </c>
      <c r="FC137" s="71">
        <v>-341.6842</v>
      </c>
      <c r="FD137" s="71">
        <v>-408.5529</v>
      </c>
      <c r="FE137" s="71">
        <v>-470.0434</v>
      </c>
      <c r="FF137" s="71">
        <v>-515.8142</v>
      </c>
      <c r="FG137" s="71">
        <v>517.7869</v>
      </c>
      <c r="FH137" s="71">
        <v>4243.556</v>
      </c>
      <c r="FI137" s="71">
        <v>4171.07</v>
      </c>
      <c r="FJ137" s="71">
        <v>4229.432</v>
      </c>
      <c r="FK137" s="71">
        <v>4256.528</v>
      </c>
      <c r="FL137" s="71">
        <v>4282.108</v>
      </c>
      <c r="FM137" s="71">
        <v>4268.386</v>
      </c>
      <c r="FN137" s="71">
        <v>4348.532</v>
      </c>
      <c r="FO137" s="71">
        <v>4408.877</v>
      </c>
      <c r="FP137" s="71">
        <v>557.9452</v>
      </c>
      <c r="FQ137" s="71">
        <v>-623.6064</v>
      </c>
      <c r="FR137" s="71">
        <v>-421.4505</v>
      </c>
      <c r="FS137" s="71">
        <v>-336.153</v>
      </c>
      <c r="FT137" s="71">
        <v>-306.8326</v>
      </c>
      <c r="FU137" s="71">
        <v>76.43872</v>
      </c>
      <c r="FV137" s="71">
        <v>75.29504</v>
      </c>
      <c r="FW137" s="71">
        <v>74.42632</v>
      </c>
      <c r="FX137" s="71">
        <v>73.67887</v>
      </c>
      <c r="FY137" s="71">
        <v>73.39699</v>
      </c>
      <c r="FZ137" s="71">
        <v>73.07353</v>
      </c>
      <c r="GA137" s="71">
        <v>73.797</v>
      </c>
      <c r="GB137" s="71">
        <v>77.14774</v>
      </c>
      <c r="GC137" s="71">
        <v>80.77316</v>
      </c>
      <c r="GD137" s="71">
        <v>83.94888</v>
      </c>
      <c r="GE137" s="71">
        <v>86.80151</v>
      </c>
      <c r="GF137" s="71">
        <v>88.81278</v>
      </c>
      <c r="GG137" s="71">
        <v>91.35037</v>
      </c>
      <c r="GH137" s="71">
        <v>93.10677</v>
      </c>
      <c r="GI137" s="71">
        <v>93.05714</v>
      </c>
      <c r="GJ137" s="71">
        <v>92.91354</v>
      </c>
      <c r="GK137" s="71">
        <v>92.24661</v>
      </c>
      <c r="GL137" s="71">
        <v>90.77895</v>
      </c>
      <c r="GM137" s="71">
        <v>89.19549</v>
      </c>
      <c r="GN137" s="71">
        <v>86.10616</v>
      </c>
      <c r="GO137" s="71">
        <v>81.96489</v>
      </c>
      <c r="GP137" s="71">
        <v>79.37128</v>
      </c>
      <c r="GQ137" s="71">
        <v>77.78286</v>
      </c>
      <c r="GR137" s="71">
        <v>76.79301</v>
      </c>
    </row>
    <row r="138" spans="1:200" ht="12.75">
      <c r="A138" s="69" t="s">
        <v>244</v>
      </c>
      <c r="B138" s="69" t="s">
        <v>33</v>
      </c>
      <c r="C138" s="69">
        <v>2011</v>
      </c>
      <c r="D138" s="69" t="s">
        <v>7</v>
      </c>
      <c r="E138" s="69" t="s">
        <v>239</v>
      </c>
      <c r="F138" s="71">
        <v>208</v>
      </c>
      <c r="G138" s="71">
        <v>208</v>
      </c>
      <c r="H138" s="71">
        <v>208</v>
      </c>
      <c r="I138" s="71">
        <v>24460.48</v>
      </c>
      <c r="J138" s="71">
        <v>24013.54</v>
      </c>
      <c r="K138" s="71">
        <v>23400.56</v>
      </c>
      <c r="L138" s="71">
        <v>23111.31</v>
      </c>
      <c r="M138" s="71">
        <v>23306.81</v>
      </c>
      <c r="N138" s="71">
        <v>24253.63</v>
      </c>
      <c r="O138" s="71">
        <v>29280.79</v>
      </c>
      <c r="P138" s="71">
        <v>34798.82</v>
      </c>
      <c r="Q138" s="71">
        <v>40245.51</v>
      </c>
      <c r="R138" s="71">
        <v>44837.7</v>
      </c>
      <c r="S138" s="71">
        <v>56179.57</v>
      </c>
      <c r="T138" s="71">
        <v>57920.26</v>
      </c>
      <c r="U138" s="71">
        <v>56801.16</v>
      </c>
      <c r="V138" s="71">
        <v>57620.28</v>
      </c>
      <c r="W138" s="71">
        <v>58422.55</v>
      </c>
      <c r="X138" s="71">
        <v>58388.69</v>
      </c>
      <c r="Y138" s="71">
        <v>57938.75</v>
      </c>
      <c r="Z138" s="71">
        <v>58793.75</v>
      </c>
      <c r="AA138" s="71">
        <v>59114.14</v>
      </c>
      <c r="AB138" s="71">
        <v>59431.48</v>
      </c>
      <c r="AC138" s="71">
        <v>54002.99</v>
      </c>
      <c r="AD138" s="71">
        <v>36373.7</v>
      </c>
      <c r="AE138" s="71">
        <v>28899.99</v>
      </c>
      <c r="AF138" s="71">
        <v>26373.79</v>
      </c>
      <c r="AG138" s="71">
        <v>24979.19</v>
      </c>
      <c r="AH138" s="71">
        <v>24522.78</v>
      </c>
      <c r="AI138" s="71">
        <v>23896.8</v>
      </c>
      <c r="AJ138" s="71">
        <v>23601.41</v>
      </c>
      <c r="AK138" s="71">
        <v>23801.06</v>
      </c>
      <c r="AL138" s="71">
        <v>24767.96</v>
      </c>
      <c r="AM138" s="71">
        <v>29901.73</v>
      </c>
      <c r="AN138" s="71">
        <v>35536.78</v>
      </c>
      <c r="AO138" s="71">
        <v>41098.96</v>
      </c>
      <c r="AP138" s="71">
        <v>45788.53</v>
      </c>
      <c r="AQ138" s="71">
        <v>56655.48</v>
      </c>
      <c r="AR138" s="71">
        <v>54274.3</v>
      </c>
      <c r="AS138" s="71">
        <v>53225.65</v>
      </c>
      <c r="AT138" s="71">
        <v>53993.2</v>
      </c>
      <c r="AU138" s="71">
        <v>54744.97</v>
      </c>
      <c r="AV138" s="71">
        <v>54713.24</v>
      </c>
      <c r="AW138" s="71">
        <v>54291.63</v>
      </c>
      <c r="AX138" s="71">
        <v>55092.8</v>
      </c>
      <c r="AY138" s="71">
        <v>55393.02</v>
      </c>
      <c r="AZ138" s="71">
        <v>59934.94</v>
      </c>
      <c r="BA138" s="71">
        <v>55148.18</v>
      </c>
      <c r="BB138" s="71">
        <v>37145.05</v>
      </c>
      <c r="BC138" s="71">
        <v>29512.84</v>
      </c>
      <c r="BD138" s="71">
        <v>26933.07</v>
      </c>
      <c r="BE138" s="71">
        <v>-759.561</v>
      </c>
      <c r="BF138" s="71">
        <v>-745.6826</v>
      </c>
      <c r="BG138" s="71">
        <v>-726.6479</v>
      </c>
      <c r="BH138" s="71">
        <v>-717.6659</v>
      </c>
      <c r="BI138" s="71">
        <v>-723.7366</v>
      </c>
      <c r="BJ138" s="71">
        <v>-753.1379</v>
      </c>
      <c r="BK138" s="71">
        <v>-909.2443</v>
      </c>
      <c r="BL138" s="71">
        <v>-1080.593</v>
      </c>
      <c r="BM138" s="71">
        <v>-1249.727</v>
      </c>
      <c r="BN138" s="71">
        <v>-1392.326</v>
      </c>
      <c r="BO138" s="71">
        <v>-1512.013</v>
      </c>
      <c r="BP138" s="71">
        <v>2950.307</v>
      </c>
      <c r="BQ138" s="71">
        <v>2893.303</v>
      </c>
      <c r="BR138" s="71">
        <v>2935.027</v>
      </c>
      <c r="BS138" s="71">
        <v>2975.893</v>
      </c>
      <c r="BT138" s="71">
        <v>2974.168</v>
      </c>
      <c r="BU138" s="71">
        <v>2951.249</v>
      </c>
      <c r="BV138" s="71">
        <v>2994.801</v>
      </c>
      <c r="BW138" s="71">
        <v>3011.12</v>
      </c>
      <c r="BX138" s="71">
        <v>-1599.535</v>
      </c>
      <c r="BY138" s="71">
        <v>-1676.932</v>
      </c>
      <c r="BZ138" s="71">
        <v>-1129.497</v>
      </c>
      <c r="CA138" s="71">
        <v>-897.4193</v>
      </c>
      <c r="CB138" s="71">
        <v>-818.9742</v>
      </c>
      <c r="CC138" s="71">
        <v>-616.7075</v>
      </c>
      <c r="CD138" s="71">
        <v>-605.4393</v>
      </c>
      <c r="CE138" s="71">
        <v>-589.9846</v>
      </c>
      <c r="CF138" s="71">
        <v>-582.6918</v>
      </c>
      <c r="CG138" s="71">
        <v>-587.6207</v>
      </c>
      <c r="CH138" s="71">
        <v>-611.4925</v>
      </c>
      <c r="CI138" s="71">
        <v>-738.2393</v>
      </c>
      <c r="CJ138" s="71">
        <v>-877.3621</v>
      </c>
      <c r="CK138" s="71">
        <v>-1014.686</v>
      </c>
      <c r="CL138" s="71">
        <v>-1130.466</v>
      </c>
      <c r="CM138" s="71">
        <v>-895.3436</v>
      </c>
      <c r="CN138" s="71">
        <v>3363.442</v>
      </c>
      <c r="CO138" s="71">
        <v>3298.456</v>
      </c>
      <c r="CP138" s="71">
        <v>3346.022</v>
      </c>
      <c r="CQ138" s="71">
        <v>3392.61</v>
      </c>
      <c r="CR138" s="71">
        <v>3390.644</v>
      </c>
      <c r="CS138" s="71">
        <v>3364.516</v>
      </c>
      <c r="CT138" s="71">
        <v>3414.166</v>
      </c>
      <c r="CU138" s="71">
        <v>3432.771</v>
      </c>
      <c r="CV138" s="71">
        <v>-947.1699</v>
      </c>
      <c r="CW138" s="71">
        <v>-1361.545</v>
      </c>
      <c r="CX138" s="71">
        <v>-917.0686</v>
      </c>
      <c r="CY138" s="71">
        <v>-728.6382</v>
      </c>
      <c r="CZ138" s="71">
        <v>-664.9467</v>
      </c>
      <c r="DA138" s="71">
        <v>-518.7126</v>
      </c>
      <c r="DB138" s="71">
        <v>-509.2348</v>
      </c>
      <c r="DC138" s="71">
        <v>-496.2359</v>
      </c>
      <c r="DD138" s="71">
        <v>-490.1019</v>
      </c>
      <c r="DE138" s="71">
        <v>-494.2477</v>
      </c>
      <c r="DF138" s="71">
        <v>-514.3262</v>
      </c>
      <c r="DG138" s="71">
        <v>-620.9329</v>
      </c>
      <c r="DH138" s="71">
        <v>-737.9491</v>
      </c>
      <c r="DI138" s="71">
        <v>-853.4524</v>
      </c>
      <c r="DJ138" s="71">
        <v>-950.835</v>
      </c>
      <c r="DK138" s="71">
        <v>-475.9105</v>
      </c>
      <c r="DL138" s="71">
        <v>3645.957</v>
      </c>
      <c r="DM138" s="71">
        <v>3575.512</v>
      </c>
      <c r="DN138" s="71">
        <v>3627.074</v>
      </c>
      <c r="DO138" s="71">
        <v>3677.575</v>
      </c>
      <c r="DP138" s="71">
        <v>3675.443</v>
      </c>
      <c r="DQ138" s="71">
        <v>3647.121</v>
      </c>
      <c r="DR138" s="71">
        <v>3700.941</v>
      </c>
      <c r="DS138" s="71">
        <v>3721.109</v>
      </c>
      <c r="DT138" s="71">
        <v>-503.4583</v>
      </c>
      <c r="DU138" s="71">
        <v>-1145.196</v>
      </c>
      <c r="DV138" s="71">
        <v>-771.3462</v>
      </c>
      <c r="DW138" s="71">
        <v>-612.8574</v>
      </c>
      <c r="DX138" s="71">
        <v>-559.2865</v>
      </c>
      <c r="DY138" s="71">
        <v>-421.4805</v>
      </c>
      <c r="DZ138" s="71">
        <v>-413.7793</v>
      </c>
      <c r="EA138" s="71">
        <v>-403.217</v>
      </c>
      <c r="EB138" s="71">
        <v>-398.2329</v>
      </c>
      <c r="EC138" s="71">
        <v>-401.6015</v>
      </c>
      <c r="ED138" s="71">
        <v>-417.9163</v>
      </c>
      <c r="EE138" s="71">
        <v>-504.5397</v>
      </c>
      <c r="EF138" s="71">
        <v>-599.6214</v>
      </c>
      <c r="EG138" s="71">
        <v>-693.4736</v>
      </c>
      <c r="EH138" s="71">
        <v>-772.602</v>
      </c>
      <c r="EI138" s="71">
        <v>-62.59708</v>
      </c>
      <c r="EJ138" s="71">
        <v>3925.561</v>
      </c>
      <c r="EK138" s="71">
        <v>3849.714</v>
      </c>
      <c r="EL138" s="71">
        <v>3905.23</v>
      </c>
      <c r="EM138" s="71">
        <v>3959.603</v>
      </c>
      <c r="EN138" s="71">
        <v>3957.309</v>
      </c>
      <c r="EO138" s="71">
        <v>3926.814</v>
      </c>
      <c r="EP138" s="71">
        <v>3984.762</v>
      </c>
      <c r="EQ138" s="71">
        <v>4006.476</v>
      </c>
      <c r="ER138" s="71">
        <v>-66.22045</v>
      </c>
      <c r="ES138" s="71">
        <v>-930.5299</v>
      </c>
      <c r="ET138" s="71">
        <v>-626.7582</v>
      </c>
      <c r="EU138" s="71">
        <v>-497.978</v>
      </c>
      <c r="EV138" s="71">
        <v>-454.4489</v>
      </c>
      <c r="EW138" s="71">
        <v>-282.4208</v>
      </c>
      <c r="EX138" s="71">
        <v>-277.2605</v>
      </c>
      <c r="EY138" s="71">
        <v>-270.183</v>
      </c>
      <c r="EZ138" s="71">
        <v>-266.8433</v>
      </c>
      <c r="FA138" s="71">
        <v>-269.1005</v>
      </c>
      <c r="FB138" s="71">
        <v>-280.0325</v>
      </c>
      <c r="FC138" s="71">
        <v>-338.0761</v>
      </c>
      <c r="FD138" s="71">
        <v>-401.7874</v>
      </c>
      <c r="FE138" s="71">
        <v>-464.6748</v>
      </c>
      <c r="FF138" s="71">
        <v>-517.6962</v>
      </c>
      <c r="FG138" s="71">
        <v>523.6335</v>
      </c>
      <c r="FH138" s="71">
        <v>4324.219</v>
      </c>
      <c r="FI138" s="71">
        <v>4240.67</v>
      </c>
      <c r="FJ138" s="71">
        <v>4301.824</v>
      </c>
      <c r="FK138" s="71">
        <v>4361.719</v>
      </c>
      <c r="FL138" s="71">
        <v>4359.192</v>
      </c>
      <c r="FM138" s="71">
        <v>4325.6</v>
      </c>
      <c r="FN138" s="71">
        <v>4389.433</v>
      </c>
      <c r="FO138" s="71">
        <v>4413.353</v>
      </c>
      <c r="FP138" s="71">
        <v>553.9437</v>
      </c>
      <c r="FQ138" s="71">
        <v>-623.5187</v>
      </c>
      <c r="FR138" s="71">
        <v>-419.9709</v>
      </c>
      <c r="FS138" s="71">
        <v>-333.6793</v>
      </c>
      <c r="FT138" s="71">
        <v>-304.5118</v>
      </c>
      <c r="FU138" s="71">
        <v>77.95451</v>
      </c>
      <c r="FV138" s="71">
        <v>76.71902</v>
      </c>
      <c r="FW138" s="71">
        <v>75.78594</v>
      </c>
      <c r="FX138" s="71">
        <v>75.15827</v>
      </c>
      <c r="FY138" s="71">
        <v>74.38045</v>
      </c>
      <c r="FZ138" s="71">
        <v>73.5191</v>
      </c>
      <c r="GA138" s="71">
        <v>73.8412</v>
      </c>
      <c r="GB138" s="71">
        <v>75.82752</v>
      </c>
      <c r="GC138" s="71">
        <v>80.56316</v>
      </c>
      <c r="GD138" s="71">
        <v>85.10977</v>
      </c>
      <c r="GE138" s="71">
        <v>88.96165</v>
      </c>
      <c r="GF138" s="71">
        <v>92.00376</v>
      </c>
      <c r="GG138" s="71">
        <v>94.13383</v>
      </c>
      <c r="GH138" s="71">
        <v>96.1203</v>
      </c>
      <c r="GI138" s="71">
        <v>97.16541</v>
      </c>
      <c r="GJ138" s="71">
        <v>96.29098</v>
      </c>
      <c r="GK138" s="71">
        <v>95.10977</v>
      </c>
      <c r="GL138" s="71">
        <v>92.92105</v>
      </c>
      <c r="GM138" s="71">
        <v>89.71955</v>
      </c>
      <c r="GN138" s="71">
        <v>85.30301</v>
      </c>
      <c r="GO138" s="71">
        <v>82.4782</v>
      </c>
      <c r="GP138" s="71">
        <v>80.5285</v>
      </c>
      <c r="GQ138" s="71">
        <v>79.15015</v>
      </c>
      <c r="GR138" s="71">
        <v>77.38782</v>
      </c>
    </row>
    <row r="139" spans="1:200" ht="12.75">
      <c r="A139" s="69" t="s">
        <v>244</v>
      </c>
      <c r="B139" s="69" t="s">
        <v>34</v>
      </c>
      <c r="C139" s="69">
        <v>2011</v>
      </c>
      <c r="D139" s="69" t="s">
        <v>7</v>
      </c>
      <c r="E139" s="69" t="s">
        <v>239</v>
      </c>
      <c r="F139" s="71">
        <v>209</v>
      </c>
      <c r="G139" s="71">
        <v>209</v>
      </c>
      <c r="H139" s="71">
        <v>209</v>
      </c>
      <c r="I139" s="71">
        <v>25860.66</v>
      </c>
      <c r="J139" s="71">
        <v>24982.75</v>
      </c>
      <c r="K139" s="71">
        <v>24301.78</v>
      </c>
      <c r="L139" s="71">
        <v>24100.71</v>
      </c>
      <c r="M139" s="71">
        <v>24394.2</v>
      </c>
      <c r="N139" s="71">
        <v>25411.26</v>
      </c>
      <c r="O139" s="71">
        <v>31058.24</v>
      </c>
      <c r="P139" s="71">
        <v>36891.38</v>
      </c>
      <c r="Q139" s="71">
        <v>41968.23</v>
      </c>
      <c r="R139" s="71">
        <v>45790.96</v>
      </c>
      <c r="S139" s="71">
        <v>56870.97</v>
      </c>
      <c r="T139" s="71">
        <v>58067.11</v>
      </c>
      <c r="U139" s="71">
        <v>56968.25</v>
      </c>
      <c r="V139" s="71">
        <v>57593.56</v>
      </c>
      <c r="W139" s="71">
        <v>58260.95</v>
      </c>
      <c r="X139" s="71">
        <v>58747.72</v>
      </c>
      <c r="Y139" s="71">
        <v>57906.02</v>
      </c>
      <c r="Z139" s="71">
        <v>58607.83</v>
      </c>
      <c r="AA139" s="71">
        <v>58941.58</v>
      </c>
      <c r="AB139" s="71">
        <v>59271.51</v>
      </c>
      <c r="AC139" s="71">
        <v>54400.89</v>
      </c>
      <c r="AD139" s="71">
        <v>37227.16</v>
      </c>
      <c r="AE139" s="71">
        <v>29420.82</v>
      </c>
      <c r="AF139" s="71">
        <v>26879.28</v>
      </c>
      <c r="AG139" s="71">
        <v>26409.07</v>
      </c>
      <c r="AH139" s="71">
        <v>25512.54</v>
      </c>
      <c r="AI139" s="71">
        <v>24817.13</v>
      </c>
      <c r="AJ139" s="71">
        <v>24611.8</v>
      </c>
      <c r="AK139" s="71">
        <v>24911.5</v>
      </c>
      <c r="AL139" s="71">
        <v>25950.14</v>
      </c>
      <c r="AM139" s="71">
        <v>31716.86</v>
      </c>
      <c r="AN139" s="71">
        <v>37673.7</v>
      </c>
      <c r="AO139" s="71">
        <v>42858.21</v>
      </c>
      <c r="AP139" s="71">
        <v>46762.01</v>
      </c>
      <c r="AQ139" s="71">
        <v>57352.74</v>
      </c>
      <c r="AR139" s="71">
        <v>54411.91</v>
      </c>
      <c r="AS139" s="71">
        <v>53382.22</v>
      </c>
      <c r="AT139" s="71">
        <v>53968.17</v>
      </c>
      <c r="AU139" s="71">
        <v>54593.54</v>
      </c>
      <c r="AV139" s="71">
        <v>55049.68</v>
      </c>
      <c r="AW139" s="71">
        <v>54260.96</v>
      </c>
      <c r="AX139" s="71">
        <v>54918.6</v>
      </c>
      <c r="AY139" s="71">
        <v>55231.33</v>
      </c>
      <c r="AZ139" s="71">
        <v>59773.61</v>
      </c>
      <c r="BA139" s="71">
        <v>55554.53</v>
      </c>
      <c r="BB139" s="71">
        <v>38016.6</v>
      </c>
      <c r="BC139" s="71">
        <v>30044.73</v>
      </c>
      <c r="BD139" s="71">
        <v>27449.28</v>
      </c>
      <c r="BE139" s="71">
        <v>-803.0403</v>
      </c>
      <c r="BF139" s="71">
        <v>-775.779</v>
      </c>
      <c r="BG139" s="71">
        <v>-754.6331</v>
      </c>
      <c r="BH139" s="71">
        <v>-748.3894</v>
      </c>
      <c r="BI139" s="71">
        <v>-757.5027</v>
      </c>
      <c r="BJ139" s="71">
        <v>-789.0853</v>
      </c>
      <c r="BK139" s="71">
        <v>-964.4385</v>
      </c>
      <c r="BL139" s="71">
        <v>-1145.573</v>
      </c>
      <c r="BM139" s="71">
        <v>-1303.222</v>
      </c>
      <c r="BN139" s="71">
        <v>-1421.927</v>
      </c>
      <c r="BO139" s="71">
        <v>-1530.622</v>
      </c>
      <c r="BP139" s="71">
        <v>2957.787</v>
      </c>
      <c r="BQ139" s="71">
        <v>2901.814</v>
      </c>
      <c r="BR139" s="71">
        <v>2933.666</v>
      </c>
      <c r="BS139" s="71">
        <v>2967.661</v>
      </c>
      <c r="BT139" s="71">
        <v>2992.456</v>
      </c>
      <c r="BU139" s="71">
        <v>2949.582</v>
      </c>
      <c r="BV139" s="71">
        <v>2985.331</v>
      </c>
      <c r="BW139" s="71">
        <v>3002.331</v>
      </c>
      <c r="BX139" s="71">
        <v>-1595.23</v>
      </c>
      <c r="BY139" s="71">
        <v>-1689.288</v>
      </c>
      <c r="BZ139" s="71">
        <v>-1155.999</v>
      </c>
      <c r="CA139" s="71">
        <v>-913.5925</v>
      </c>
      <c r="CB139" s="71">
        <v>-834.671</v>
      </c>
      <c r="CC139" s="71">
        <v>-652.0095</v>
      </c>
      <c r="CD139" s="71">
        <v>-629.8753</v>
      </c>
      <c r="CE139" s="71">
        <v>-612.7065</v>
      </c>
      <c r="CF139" s="71">
        <v>-607.637</v>
      </c>
      <c r="CG139" s="71">
        <v>-615.0364</v>
      </c>
      <c r="CH139" s="71">
        <v>-640.6791</v>
      </c>
      <c r="CI139" s="71">
        <v>-783.0529</v>
      </c>
      <c r="CJ139" s="71">
        <v>-930.1204</v>
      </c>
      <c r="CK139" s="71">
        <v>-1058.12</v>
      </c>
      <c r="CL139" s="71">
        <v>-1154.5</v>
      </c>
      <c r="CM139" s="71">
        <v>-906.3627</v>
      </c>
      <c r="CN139" s="71">
        <v>3371.969</v>
      </c>
      <c r="CO139" s="71">
        <v>3308.159</v>
      </c>
      <c r="CP139" s="71">
        <v>3344.471</v>
      </c>
      <c r="CQ139" s="71">
        <v>3383.226</v>
      </c>
      <c r="CR139" s="71">
        <v>3411.493</v>
      </c>
      <c r="CS139" s="71">
        <v>3362.615</v>
      </c>
      <c r="CT139" s="71">
        <v>3403.37</v>
      </c>
      <c r="CU139" s="71">
        <v>3422.75</v>
      </c>
      <c r="CV139" s="71">
        <v>-944.6204</v>
      </c>
      <c r="CW139" s="71">
        <v>-1371.577</v>
      </c>
      <c r="CX139" s="71">
        <v>-938.5862</v>
      </c>
      <c r="CY139" s="71">
        <v>-741.7698</v>
      </c>
      <c r="CZ139" s="71">
        <v>-677.6913</v>
      </c>
      <c r="DA139" s="71">
        <v>-548.405</v>
      </c>
      <c r="DB139" s="71">
        <v>-529.788</v>
      </c>
      <c r="DC139" s="71">
        <v>-515.3473</v>
      </c>
      <c r="DD139" s="71">
        <v>-511.0834</v>
      </c>
      <c r="DE139" s="71">
        <v>-517.3069</v>
      </c>
      <c r="DF139" s="71">
        <v>-538.8751</v>
      </c>
      <c r="DG139" s="71">
        <v>-658.6256</v>
      </c>
      <c r="DH139" s="71">
        <v>-782.3241</v>
      </c>
      <c r="DI139" s="71">
        <v>-889.9846</v>
      </c>
      <c r="DJ139" s="71">
        <v>-971.0499</v>
      </c>
      <c r="DK139" s="71">
        <v>-481.7676</v>
      </c>
      <c r="DL139" s="71">
        <v>3655.201</v>
      </c>
      <c r="DM139" s="71">
        <v>3586.03</v>
      </c>
      <c r="DN139" s="71">
        <v>3625.392</v>
      </c>
      <c r="DO139" s="71">
        <v>3667.402</v>
      </c>
      <c r="DP139" s="71">
        <v>3698.044</v>
      </c>
      <c r="DQ139" s="71">
        <v>3645.061</v>
      </c>
      <c r="DR139" s="71">
        <v>3689.238</v>
      </c>
      <c r="DS139" s="71">
        <v>3710.247</v>
      </c>
      <c r="DT139" s="71">
        <v>-502.1031</v>
      </c>
      <c r="DU139" s="71">
        <v>-1153.633</v>
      </c>
      <c r="DV139" s="71">
        <v>-789.4446</v>
      </c>
      <c r="DW139" s="71">
        <v>-623.9023</v>
      </c>
      <c r="DX139" s="71">
        <v>-570.006</v>
      </c>
      <c r="DY139" s="71">
        <v>-445.6071</v>
      </c>
      <c r="DZ139" s="71">
        <v>-430.4798</v>
      </c>
      <c r="EA139" s="71">
        <v>-418.746</v>
      </c>
      <c r="EB139" s="71">
        <v>-415.2813</v>
      </c>
      <c r="EC139" s="71">
        <v>-420.3383</v>
      </c>
      <c r="ED139" s="71">
        <v>-437.8635</v>
      </c>
      <c r="EE139" s="71">
        <v>-535.167</v>
      </c>
      <c r="EF139" s="71">
        <v>-635.6783</v>
      </c>
      <c r="EG139" s="71">
        <v>-723.1579</v>
      </c>
      <c r="EH139" s="71">
        <v>-789.0277</v>
      </c>
      <c r="EI139" s="71">
        <v>-63.36746</v>
      </c>
      <c r="EJ139" s="71">
        <v>3935.513</v>
      </c>
      <c r="EK139" s="71">
        <v>3861.038</v>
      </c>
      <c r="EL139" s="71">
        <v>3903.419</v>
      </c>
      <c r="EM139" s="71">
        <v>3948.651</v>
      </c>
      <c r="EN139" s="71">
        <v>3981.642</v>
      </c>
      <c r="EO139" s="71">
        <v>3924.596</v>
      </c>
      <c r="EP139" s="71">
        <v>3972.162</v>
      </c>
      <c r="EQ139" s="71">
        <v>3994.781</v>
      </c>
      <c r="ER139" s="71">
        <v>-66.04221</v>
      </c>
      <c r="ES139" s="71">
        <v>-937.3862</v>
      </c>
      <c r="ET139" s="71">
        <v>-641.4641</v>
      </c>
      <c r="EU139" s="71">
        <v>-506.9525</v>
      </c>
      <c r="EV139" s="71">
        <v>-463.159</v>
      </c>
      <c r="EW139" s="71">
        <v>-298.5872</v>
      </c>
      <c r="EX139" s="71">
        <v>-288.4509</v>
      </c>
      <c r="EY139" s="71">
        <v>-280.5884</v>
      </c>
      <c r="EZ139" s="71">
        <v>-278.2669</v>
      </c>
      <c r="FA139" s="71">
        <v>-281.6555</v>
      </c>
      <c r="FB139" s="71">
        <v>-293.3985</v>
      </c>
      <c r="FC139" s="71">
        <v>-358.5985</v>
      </c>
      <c r="FD139" s="71">
        <v>-425.9479</v>
      </c>
      <c r="FE139" s="71">
        <v>-484.5653</v>
      </c>
      <c r="FF139" s="71">
        <v>-528.7025</v>
      </c>
      <c r="FG139" s="71">
        <v>530.0779</v>
      </c>
      <c r="FH139" s="71">
        <v>4335.183</v>
      </c>
      <c r="FI139" s="71">
        <v>4253.144</v>
      </c>
      <c r="FJ139" s="71">
        <v>4299.829</v>
      </c>
      <c r="FK139" s="71">
        <v>4349.655</v>
      </c>
      <c r="FL139" s="71">
        <v>4385.996</v>
      </c>
      <c r="FM139" s="71">
        <v>4323.157</v>
      </c>
      <c r="FN139" s="71">
        <v>4375.553</v>
      </c>
      <c r="FO139" s="71">
        <v>4400.47</v>
      </c>
      <c r="FP139" s="71">
        <v>552.4526</v>
      </c>
      <c r="FQ139" s="71">
        <v>-628.1129</v>
      </c>
      <c r="FR139" s="71">
        <v>-429.8248</v>
      </c>
      <c r="FS139" s="71">
        <v>-339.6929</v>
      </c>
      <c r="FT139" s="71">
        <v>-310.3482</v>
      </c>
      <c r="FU139" s="71">
        <v>79.97451</v>
      </c>
      <c r="FV139" s="71">
        <v>78.64669</v>
      </c>
      <c r="FW139" s="71">
        <v>77.82895</v>
      </c>
      <c r="FX139" s="71">
        <v>77.36166</v>
      </c>
      <c r="FY139" s="71">
        <v>76.79774</v>
      </c>
      <c r="FZ139" s="71">
        <v>76.58346</v>
      </c>
      <c r="GA139" s="71">
        <v>76.62481</v>
      </c>
      <c r="GB139" s="71">
        <v>78.01203</v>
      </c>
      <c r="GC139" s="71">
        <v>81.56015</v>
      </c>
      <c r="GD139" s="71">
        <v>84.44662</v>
      </c>
      <c r="GE139" s="71">
        <v>86.83533</v>
      </c>
      <c r="GF139" s="71">
        <v>88.40527</v>
      </c>
      <c r="GG139" s="71">
        <v>89.5812</v>
      </c>
      <c r="GH139" s="71">
        <v>90.74286</v>
      </c>
      <c r="GI139" s="71">
        <v>90.41203</v>
      </c>
      <c r="GJ139" s="71">
        <v>90.15488</v>
      </c>
      <c r="GK139" s="71">
        <v>88.55865</v>
      </c>
      <c r="GL139" s="71">
        <v>87.33985</v>
      </c>
      <c r="GM139" s="71">
        <v>84.41579</v>
      </c>
      <c r="GN139" s="71">
        <v>80.86579</v>
      </c>
      <c r="GO139" s="71">
        <v>78.08316</v>
      </c>
      <c r="GP139" s="71">
        <v>76.19617</v>
      </c>
      <c r="GQ139" s="71">
        <v>73.96195</v>
      </c>
      <c r="GR139" s="71">
        <v>73.19083</v>
      </c>
    </row>
    <row r="140" spans="1:200" ht="12.75">
      <c r="A140" s="69" t="s">
        <v>244</v>
      </c>
      <c r="B140" s="69" t="s">
        <v>35</v>
      </c>
      <c r="C140" s="69">
        <v>2011</v>
      </c>
      <c r="D140" s="69" t="s">
        <v>7</v>
      </c>
      <c r="E140" s="69" t="s">
        <v>239</v>
      </c>
      <c r="F140" s="71">
        <v>209</v>
      </c>
      <c r="G140" s="71">
        <v>209</v>
      </c>
      <c r="H140" s="71">
        <v>209</v>
      </c>
      <c r="I140" s="71">
        <v>23368.58</v>
      </c>
      <c r="J140" s="71">
        <v>22703.68</v>
      </c>
      <c r="K140" s="71">
        <v>22180.43</v>
      </c>
      <c r="L140" s="71">
        <v>22009.33</v>
      </c>
      <c r="M140" s="71">
        <v>22164.06</v>
      </c>
      <c r="N140" s="71">
        <v>23451.67</v>
      </c>
      <c r="O140" s="71">
        <v>27450.52</v>
      </c>
      <c r="P140" s="71">
        <v>31561.66</v>
      </c>
      <c r="Q140" s="71">
        <v>35708.2</v>
      </c>
      <c r="R140" s="71">
        <v>40953.07</v>
      </c>
      <c r="S140" s="71">
        <v>53437.39</v>
      </c>
      <c r="T140" s="71">
        <v>55927.92</v>
      </c>
      <c r="U140" s="71">
        <v>55782.77</v>
      </c>
      <c r="V140" s="71">
        <v>56390.45</v>
      </c>
      <c r="W140" s="71">
        <v>56836.29</v>
      </c>
      <c r="X140" s="71">
        <v>56818.14</v>
      </c>
      <c r="Y140" s="71">
        <v>56447.68</v>
      </c>
      <c r="Z140" s="71">
        <v>56365.14</v>
      </c>
      <c r="AA140" s="71">
        <v>55967.56</v>
      </c>
      <c r="AB140" s="71">
        <v>56423.08</v>
      </c>
      <c r="AC140" s="71">
        <v>51887.51</v>
      </c>
      <c r="AD140" s="71">
        <v>35175.95</v>
      </c>
      <c r="AE140" s="71">
        <v>27559.31</v>
      </c>
      <c r="AF140" s="71">
        <v>25044.44</v>
      </c>
      <c r="AG140" s="71">
        <v>23864.14</v>
      </c>
      <c r="AH140" s="71">
        <v>23185.14</v>
      </c>
      <c r="AI140" s="71">
        <v>22650.79</v>
      </c>
      <c r="AJ140" s="71">
        <v>22476.06</v>
      </c>
      <c r="AK140" s="71">
        <v>22634.08</v>
      </c>
      <c r="AL140" s="71">
        <v>23948.99</v>
      </c>
      <c r="AM140" s="71">
        <v>28032.64</v>
      </c>
      <c r="AN140" s="71">
        <v>32230.96</v>
      </c>
      <c r="AO140" s="71">
        <v>36465.43</v>
      </c>
      <c r="AP140" s="71">
        <v>41821.53</v>
      </c>
      <c r="AQ140" s="71">
        <v>53890.07</v>
      </c>
      <c r="AR140" s="71">
        <v>52407.37</v>
      </c>
      <c r="AS140" s="71">
        <v>52271.37</v>
      </c>
      <c r="AT140" s="71">
        <v>52840.79</v>
      </c>
      <c r="AU140" s="71">
        <v>53258.56</v>
      </c>
      <c r="AV140" s="71">
        <v>53241.56</v>
      </c>
      <c r="AW140" s="71">
        <v>52894.42</v>
      </c>
      <c r="AX140" s="71">
        <v>52817.07</v>
      </c>
      <c r="AY140" s="71">
        <v>52444.52</v>
      </c>
      <c r="AZ140" s="71">
        <v>56901.05</v>
      </c>
      <c r="BA140" s="71">
        <v>52987.84</v>
      </c>
      <c r="BB140" s="71">
        <v>35921.9</v>
      </c>
      <c r="BC140" s="71">
        <v>28143.74</v>
      </c>
      <c r="BD140" s="71">
        <v>25575.54</v>
      </c>
      <c r="BE140" s="71">
        <v>-725.6548</v>
      </c>
      <c r="BF140" s="71">
        <v>-705.008</v>
      </c>
      <c r="BG140" s="71">
        <v>-688.7595</v>
      </c>
      <c r="BH140" s="71">
        <v>-683.4464</v>
      </c>
      <c r="BI140" s="71">
        <v>-688.2513</v>
      </c>
      <c r="BJ140" s="71">
        <v>-728.2348</v>
      </c>
      <c r="BK140" s="71">
        <v>-852.4094</v>
      </c>
      <c r="BL140" s="71">
        <v>-980.0711</v>
      </c>
      <c r="BM140" s="71">
        <v>-1108.832</v>
      </c>
      <c r="BN140" s="71">
        <v>-1271.699</v>
      </c>
      <c r="BO140" s="71">
        <v>-1438.21</v>
      </c>
      <c r="BP140" s="71">
        <v>2848.823</v>
      </c>
      <c r="BQ140" s="71">
        <v>2841.429</v>
      </c>
      <c r="BR140" s="71">
        <v>2872.383</v>
      </c>
      <c r="BS140" s="71">
        <v>2895.092</v>
      </c>
      <c r="BT140" s="71">
        <v>2894.168</v>
      </c>
      <c r="BU140" s="71">
        <v>2875.298</v>
      </c>
      <c r="BV140" s="71">
        <v>2871.094</v>
      </c>
      <c r="BW140" s="71">
        <v>2850.842</v>
      </c>
      <c r="BX140" s="71">
        <v>-1518.567</v>
      </c>
      <c r="BY140" s="71">
        <v>-1611.241</v>
      </c>
      <c r="BZ140" s="71">
        <v>-1092.304</v>
      </c>
      <c r="CA140" s="71">
        <v>-855.7878</v>
      </c>
      <c r="CB140" s="71">
        <v>-777.6945</v>
      </c>
      <c r="CC140" s="71">
        <v>-589.1782</v>
      </c>
      <c r="CD140" s="71">
        <v>-572.4146</v>
      </c>
      <c r="CE140" s="71">
        <v>-559.2219</v>
      </c>
      <c r="CF140" s="71">
        <v>-554.908</v>
      </c>
      <c r="CG140" s="71">
        <v>-558.8093</v>
      </c>
      <c r="CH140" s="71">
        <v>-591.2729</v>
      </c>
      <c r="CI140" s="71">
        <v>-692.0936</v>
      </c>
      <c r="CJ140" s="71">
        <v>-795.7455</v>
      </c>
      <c r="CK140" s="71">
        <v>-900.2895</v>
      </c>
      <c r="CL140" s="71">
        <v>-1032.526</v>
      </c>
      <c r="CM140" s="71">
        <v>-851.641</v>
      </c>
      <c r="CN140" s="71">
        <v>3247.746</v>
      </c>
      <c r="CO140" s="71">
        <v>3239.318</v>
      </c>
      <c r="CP140" s="71">
        <v>3274.606</v>
      </c>
      <c r="CQ140" s="71">
        <v>3300.495</v>
      </c>
      <c r="CR140" s="71">
        <v>3299.442</v>
      </c>
      <c r="CS140" s="71">
        <v>3277.929</v>
      </c>
      <c r="CT140" s="71">
        <v>3273.136</v>
      </c>
      <c r="CU140" s="71">
        <v>3250.048</v>
      </c>
      <c r="CV140" s="71">
        <v>-899.2245</v>
      </c>
      <c r="CW140" s="71">
        <v>-1308.209</v>
      </c>
      <c r="CX140" s="71">
        <v>-886.8705</v>
      </c>
      <c r="CY140" s="71">
        <v>-694.8365</v>
      </c>
      <c r="CZ140" s="71">
        <v>-631.4306</v>
      </c>
      <c r="DA140" s="71">
        <v>-495.5576</v>
      </c>
      <c r="DB140" s="71">
        <v>-481.4577</v>
      </c>
      <c r="DC140" s="71">
        <v>-470.3615</v>
      </c>
      <c r="DD140" s="71">
        <v>-466.733</v>
      </c>
      <c r="DE140" s="71">
        <v>-470.0144</v>
      </c>
      <c r="DF140" s="71">
        <v>-497.3196</v>
      </c>
      <c r="DG140" s="71">
        <v>-582.1198</v>
      </c>
      <c r="DH140" s="71">
        <v>-669.3013</v>
      </c>
      <c r="DI140" s="71">
        <v>-757.2333</v>
      </c>
      <c r="DJ140" s="71">
        <v>-868.457</v>
      </c>
      <c r="DK140" s="71">
        <v>-452.6808</v>
      </c>
      <c r="DL140" s="71">
        <v>3520.543</v>
      </c>
      <c r="DM140" s="71">
        <v>3511.407</v>
      </c>
      <c r="DN140" s="71">
        <v>3549.659</v>
      </c>
      <c r="DO140" s="71">
        <v>3577.723</v>
      </c>
      <c r="DP140" s="71">
        <v>3576.581</v>
      </c>
      <c r="DQ140" s="71">
        <v>3553.261</v>
      </c>
      <c r="DR140" s="71">
        <v>3548.066</v>
      </c>
      <c r="DS140" s="71">
        <v>3523.039</v>
      </c>
      <c r="DT140" s="71">
        <v>-477.9734</v>
      </c>
      <c r="DU140" s="71">
        <v>-1100.334</v>
      </c>
      <c r="DV140" s="71">
        <v>-745.9465</v>
      </c>
      <c r="DW140" s="71">
        <v>-584.4269</v>
      </c>
      <c r="DX140" s="71">
        <v>-531.0961</v>
      </c>
      <c r="DY140" s="71">
        <v>-402.666</v>
      </c>
      <c r="DZ140" s="71">
        <v>-391.209</v>
      </c>
      <c r="EA140" s="71">
        <v>-382.1927</v>
      </c>
      <c r="EB140" s="71">
        <v>-379.2445</v>
      </c>
      <c r="EC140" s="71">
        <v>-381.9107</v>
      </c>
      <c r="ED140" s="71">
        <v>-404.0975</v>
      </c>
      <c r="EE140" s="71">
        <v>-473.0021</v>
      </c>
      <c r="EF140" s="71">
        <v>-543.8416</v>
      </c>
      <c r="EG140" s="71">
        <v>-615.2908</v>
      </c>
      <c r="EH140" s="71">
        <v>-705.6657</v>
      </c>
      <c r="EI140" s="71">
        <v>-59.54165</v>
      </c>
      <c r="EJ140" s="71">
        <v>3790.529</v>
      </c>
      <c r="EK140" s="71">
        <v>3780.692</v>
      </c>
      <c r="EL140" s="71">
        <v>3821.877</v>
      </c>
      <c r="EM140" s="71">
        <v>3852.094</v>
      </c>
      <c r="EN140" s="71">
        <v>3850.864</v>
      </c>
      <c r="EO140" s="71">
        <v>3825.757</v>
      </c>
      <c r="EP140" s="71">
        <v>3820.162</v>
      </c>
      <c r="EQ140" s="71">
        <v>3793.216</v>
      </c>
      <c r="ER140" s="71">
        <v>-62.8684</v>
      </c>
      <c r="ES140" s="71">
        <v>-894.0778</v>
      </c>
      <c r="ET140" s="71">
        <v>-606.1197</v>
      </c>
      <c r="EU140" s="71">
        <v>-474.8767</v>
      </c>
      <c r="EV140" s="71">
        <v>-431.5428</v>
      </c>
      <c r="EW140" s="71">
        <v>-269.8137</v>
      </c>
      <c r="EX140" s="71">
        <v>-262.1368</v>
      </c>
      <c r="EY140" s="71">
        <v>-256.0953</v>
      </c>
      <c r="EZ140" s="71">
        <v>-254.1197</v>
      </c>
      <c r="FA140" s="71">
        <v>-255.9063</v>
      </c>
      <c r="FB140" s="71">
        <v>-270.773</v>
      </c>
      <c r="FC140" s="71">
        <v>-316.9438</v>
      </c>
      <c r="FD140" s="71">
        <v>-364.4111</v>
      </c>
      <c r="FE140" s="71">
        <v>-412.2869</v>
      </c>
      <c r="FF140" s="71">
        <v>-472.8443</v>
      </c>
      <c r="FG140" s="71">
        <v>498.0744</v>
      </c>
      <c r="FH140" s="71">
        <v>4175.475</v>
      </c>
      <c r="FI140" s="71">
        <v>4164.639</v>
      </c>
      <c r="FJ140" s="71">
        <v>4210.007</v>
      </c>
      <c r="FK140" s="71">
        <v>4243.292</v>
      </c>
      <c r="FL140" s="71">
        <v>4241.937</v>
      </c>
      <c r="FM140" s="71">
        <v>4214.279</v>
      </c>
      <c r="FN140" s="71">
        <v>4208.117</v>
      </c>
      <c r="FO140" s="71">
        <v>4178.435</v>
      </c>
      <c r="FP140" s="71">
        <v>525.9032</v>
      </c>
      <c r="FQ140" s="71">
        <v>-599.0933</v>
      </c>
      <c r="FR140" s="71">
        <v>-406.1417</v>
      </c>
      <c r="FS140" s="71">
        <v>-318.1999</v>
      </c>
      <c r="FT140" s="71">
        <v>-289.1631</v>
      </c>
      <c r="FU140" s="71">
        <v>69.91925</v>
      </c>
      <c r="FV140" s="71">
        <v>69.18519</v>
      </c>
      <c r="FW140" s="71">
        <v>68.36699</v>
      </c>
      <c r="FX140" s="71">
        <v>67.99444</v>
      </c>
      <c r="FY140" s="71">
        <v>67.46218</v>
      </c>
      <c r="FZ140" s="71">
        <v>67.20737</v>
      </c>
      <c r="GA140" s="71">
        <v>66.71639</v>
      </c>
      <c r="GB140" s="71">
        <v>67.5191</v>
      </c>
      <c r="GC140" s="71">
        <v>71.52451</v>
      </c>
      <c r="GD140" s="71">
        <v>77.3497</v>
      </c>
      <c r="GE140" s="71">
        <v>83.74963</v>
      </c>
      <c r="GF140" s="71">
        <v>88.90677</v>
      </c>
      <c r="GG140" s="71">
        <v>91.71805</v>
      </c>
      <c r="GH140" s="71">
        <v>92.9827</v>
      </c>
      <c r="GI140" s="71">
        <v>92.95188</v>
      </c>
      <c r="GJ140" s="71">
        <v>91.90752</v>
      </c>
      <c r="GK140" s="71">
        <v>90.34361</v>
      </c>
      <c r="GL140" s="71">
        <v>86.84962</v>
      </c>
      <c r="GM140" s="71">
        <v>81.3176</v>
      </c>
      <c r="GN140" s="71">
        <v>77.79707</v>
      </c>
      <c r="GO140" s="71">
        <v>75.40301</v>
      </c>
      <c r="GP140" s="71">
        <v>73.25632</v>
      </c>
      <c r="GQ140" s="71">
        <v>71.19992</v>
      </c>
      <c r="GR140" s="71">
        <v>69.71782</v>
      </c>
    </row>
    <row r="141" spans="1:200" ht="12.75">
      <c r="A141" s="69" t="s">
        <v>244</v>
      </c>
      <c r="B141" s="69" t="s">
        <v>8</v>
      </c>
      <c r="C141" s="69">
        <v>2011</v>
      </c>
      <c r="D141" s="69" t="s">
        <v>7</v>
      </c>
      <c r="E141" s="69" t="s">
        <v>239</v>
      </c>
      <c r="F141" s="71">
        <v>208</v>
      </c>
      <c r="G141" s="71">
        <v>208</v>
      </c>
      <c r="H141" s="71">
        <v>208</v>
      </c>
      <c r="I141" s="71">
        <v>24512.33</v>
      </c>
      <c r="J141" s="71">
        <v>23831.88</v>
      </c>
      <c r="K141" s="71">
        <v>23258.1</v>
      </c>
      <c r="L141" s="71">
        <v>22997.97</v>
      </c>
      <c r="M141" s="71">
        <v>23246.28</v>
      </c>
      <c r="N141" s="71">
        <v>24218.64</v>
      </c>
      <c r="O141" s="71">
        <v>29408.09</v>
      </c>
      <c r="P141" s="71">
        <v>35092.4</v>
      </c>
      <c r="Q141" s="71">
        <v>40241.03</v>
      </c>
      <c r="R141" s="71">
        <v>44313.78</v>
      </c>
      <c r="S141" s="71">
        <v>55327.94</v>
      </c>
      <c r="T141" s="71">
        <v>56743.75</v>
      </c>
      <c r="U141" s="71">
        <v>55635.86</v>
      </c>
      <c r="V141" s="71">
        <v>56326.28</v>
      </c>
      <c r="W141" s="71">
        <v>56983.53</v>
      </c>
      <c r="X141" s="71">
        <v>57267.65</v>
      </c>
      <c r="Y141" s="71">
        <v>56823.06</v>
      </c>
      <c r="Z141" s="71">
        <v>57708.33</v>
      </c>
      <c r="AA141" s="71">
        <v>58217.92</v>
      </c>
      <c r="AB141" s="71">
        <v>58667.63</v>
      </c>
      <c r="AC141" s="71">
        <v>53433.11</v>
      </c>
      <c r="AD141" s="71">
        <v>36098.05</v>
      </c>
      <c r="AE141" s="71">
        <v>28557.52</v>
      </c>
      <c r="AF141" s="71">
        <v>26023.39</v>
      </c>
      <c r="AG141" s="71">
        <v>25032.14</v>
      </c>
      <c r="AH141" s="71">
        <v>24337.26</v>
      </c>
      <c r="AI141" s="71">
        <v>23751.32</v>
      </c>
      <c r="AJ141" s="71">
        <v>23485.67</v>
      </c>
      <c r="AK141" s="71">
        <v>23739.25</v>
      </c>
      <c r="AL141" s="71">
        <v>24732.22</v>
      </c>
      <c r="AM141" s="71">
        <v>30031.72</v>
      </c>
      <c r="AN141" s="71">
        <v>35836.57</v>
      </c>
      <c r="AO141" s="71">
        <v>41094.39</v>
      </c>
      <c r="AP141" s="71">
        <v>45253.51</v>
      </c>
      <c r="AQ141" s="71">
        <v>55796.64</v>
      </c>
      <c r="AR141" s="71">
        <v>53171.85</v>
      </c>
      <c r="AS141" s="71">
        <v>52133.7</v>
      </c>
      <c r="AT141" s="71">
        <v>52780.66</v>
      </c>
      <c r="AU141" s="71">
        <v>53396.54</v>
      </c>
      <c r="AV141" s="71">
        <v>53662.77</v>
      </c>
      <c r="AW141" s="71">
        <v>53246.17</v>
      </c>
      <c r="AX141" s="71">
        <v>54075.71</v>
      </c>
      <c r="AY141" s="71">
        <v>54553.22</v>
      </c>
      <c r="AZ141" s="71">
        <v>59164.62</v>
      </c>
      <c r="BA141" s="71">
        <v>54566.21</v>
      </c>
      <c r="BB141" s="71">
        <v>36863.55</v>
      </c>
      <c r="BC141" s="71">
        <v>29163.11</v>
      </c>
      <c r="BD141" s="71">
        <v>26575.25</v>
      </c>
      <c r="BE141" s="71">
        <v>-761.1711</v>
      </c>
      <c r="BF141" s="71">
        <v>-740.0414</v>
      </c>
      <c r="BG141" s="71">
        <v>-722.2241</v>
      </c>
      <c r="BH141" s="71">
        <v>-714.1464</v>
      </c>
      <c r="BI141" s="71">
        <v>-721.8571</v>
      </c>
      <c r="BJ141" s="71">
        <v>-752.0512</v>
      </c>
      <c r="BK141" s="71">
        <v>-913.197</v>
      </c>
      <c r="BL141" s="71">
        <v>-1089.71</v>
      </c>
      <c r="BM141" s="71">
        <v>-1249.588</v>
      </c>
      <c r="BN141" s="71">
        <v>-1376.057</v>
      </c>
      <c r="BO141" s="71">
        <v>-1489.093</v>
      </c>
      <c r="BP141" s="71">
        <v>2890.379</v>
      </c>
      <c r="BQ141" s="71">
        <v>2833.946</v>
      </c>
      <c r="BR141" s="71">
        <v>2869.115</v>
      </c>
      <c r="BS141" s="71">
        <v>2902.593</v>
      </c>
      <c r="BT141" s="71">
        <v>2917.065</v>
      </c>
      <c r="BU141" s="71">
        <v>2894.419</v>
      </c>
      <c r="BV141" s="71">
        <v>2939.512</v>
      </c>
      <c r="BW141" s="71">
        <v>2965.469</v>
      </c>
      <c r="BX141" s="71">
        <v>-1578.977</v>
      </c>
      <c r="BY141" s="71">
        <v>-1659.236</v>
      </c>
      <c r="BZ141" s="71">
        <v>-1120.938</v>
      </c>
      <c r="CA141" s="71">
        <v>-886.7847</v>
      </c>
      <c r="CB141" s="71">
        <v>-808.0936</v>
      </c>
      <c r="CC141" s="71">
        <v>-618.0148</v>
      </c>
      <c r="CD141" s="71">
        <v>-600.859</v>
      </c>
      <c r="CE141" s="71">
        <v>-586.3927</v>
      </c>
      <c r="CF141" s="71">
        <v>-579.8342</v>
      </c>
      <c r="CG141" s="71">
        <v>-586.0947</v>
      </c>
      <c r="CH141" s="71">
        <v>-610.6101</v>
      </c>
      <c r="CI141" s="71">
        <v>-741.4487</v>
      </c>
      <c r="CJ141" s="71">
        <v>-884.7639</v>
      </c>
      <c r="CK141" s="71">
        <v>-1014.573</v>
      </c>
      <c r="CL141" s="71">
        <v>-1117.257</v>
      </c>
      <c r="CM141" s="71">
        <v>-881.7712</v>
      </c>
      <c r="CN141" s="71">
        <v>3295.122</v>
      </c>
      <c r="CO141" s="71">
        <v>3230.787</v>
      </c>
      <c r="CP141" s="71">
        <v>3270.88</v>
      </c>
      <c r="CQ141" s="71">
        <v>3309.046</v>
      </c>
      <c r="CR141" s="71">
        <v>3325.545</v>
      </c>
      <c r="CS141" s="71">
        <v>3299.728</v>
      </c>
      <c r="CT141" s="71">
        <v>3351.136</v>
      </c>
      <c r="CU141" s="71">
        <v>3380.727</v>
      </c>
      <c r="CV141" s="71">
        <v>-934.9963</v>
      </c>
      <c r="CW141" s="71">
        <v>-1347.177</v>
      </c>
      <c r="CX141" s="71">
        <v>-910.1187</v>
      </c>
      <c r="CY141" s="71">
        <v>-720.0038</v>
      </c>
      <c r="CZ141" s="71">
        <v>-656.1124</v>
      </c>
      <c r="DA141" s="71">
        <v>-519.8121</v>
      </c>
      <c r="DB141" s="71">
        <v>-505.3824</v>
      </c>
      <c r="DC141" s="71">
        <v>-493.2148</v>
      </c>
      <c r="DD141" s="71">
        <v>-487.6984</v>
      </c>
      <c r="DE141" s="71">
        <v>-492.9641</v>
      </c>
      <c r="DF141" s="71">
        <v>-513.584</v>
      </c>
      <c r="DG141" s="71">
        <v>-623.6323</v>
      </c>
      <c r="DH141" s="71">
        <v>-744.1747</v>
      </c>
      <c r="DI141" s="71">
        <v>-853.3573</v>
      </c>
      <c r="DJ141" s="71">
        <v>-939.7247</v>
      </c>
      <c r="DK141" s="71">
        <v>-468.6962</v>
      </c>
      <c r="DL141" s="71">
        <v>3571.898</v>
      </c>
      <c r="DM141" s="71">
        <v>3502.159</v>
      </c>
      <c r="DN141" s="71">
        <v>3545.619</v>
      </c>
      <c r="DO141" s="71">
        <v>3586.992</v>
      </c>
      <c r="DP141" s="71">
        <v>3604.876</v>
      </c>
      <c r="DQ141" s="71">
        <v>3576.891</v>
      </c>
      <c r="DR141" s="71">
        <v>3632.616</v>
      </c>
      <c r="DS141" s="71">
        <v>3664.694</v>
      </c>
      <c r="DT141" s="71">
        <v>-496.9875</v>
      </c>
      <c r="DU141" s="71">
        <v>-1133.11</v>
      </c>
      <c r="DV141" s="71">
        <v>-765.5005</v>
      </c>
      <c r="DW141" s="71">
        <v>-605.595</v>
      </c>
      <c r="DX141" s="71">
        <v>-551.856</v>
      </c>
      <c r="DY141" s="71">
        <v>-422.3739</v>
      </c>
      <c r="DZ141" s="71">
        <v>-410.649</v>
      </c>
      <c r="EA141" s="71">
        <v>-400.7622</v>
      </c>
      <c r="EB141" s="71">
        <v>-396.2799</v>
      </c>
      <c r="EC141" s="71">
        <v>-400.5586</v>
      </c>
      <c r="ED141" s="71">
        <v>-417.3133</v>
      </c>
      <c r="EE141" s="71">
        <v>-506.7332</v>
      </c>
      <c r="EF141" s="71">
        <v>-604.68</v>
      </c>
      <c r="EG141" s="71">
        <v>-693.3964</v>
      </c>
      <c r="EH141" s="71">
        <v>-763.5743</v>
      </c>
      <c r="EI141" s="71">
        <v>-61.64816</v>
      </c>
      <c r="EJ141" s="71">
        <v>3845.823</v>
      </c>
      <c r="EK141" s="71">
        <v>3770.735</v>
      </c>
      <c r="EL141" s="71">
        <v>3817.529</v>
      </c>
      <c r="EM141" s="71">
        <v>3862.074</v>
      </c>
      <c r="EN141" s="71">
        <v>3881.33</v>
      </c>
      <c r="EO141" s="71">
        <v>3851.198</v>
      </c>
      <c r="EP141" s="71">
        <v>3911.198</v>
      </c>
      <c r="EQ141" s="71">
        <v>3945.735</v>
      </c>
      <c r="ER141" s="71">
        <v>-65.36935</v>
      </c>
      <c r="ES141" s="71">
        <v>-920.7101</v>
      </c>
      <c r="ET141" s="71">
        <v>-622.0083</v>
      </c>
      <c r="EU141" s="71">
        <v>-492.0769</v>
      </c>
      <c r="EV141" s="71">
        <v>-448.4112</v>
      </c>
      <c r="EW141" s="71">
        <v>-283.0194</v>
      </c>
      <c r="EX141" s="71">
        <v>-275.1629</v>
      </c>
      <c r="EY141" s="71">
        <v>-268.5381</v>
      </c>
      <c r="EZ141" s="71">
        <v>-265.5346</v>
      </c>
      <c r="FA141" s="71">
        <v>-268.4016</v>
      </c>
      <c r="FB141" s="71">
        <v>-279.6284</v>
      </c>
      <c r="FC141" s="71">
        <v>-339.5459</v>
      </c>
      <c r="FD141" s="71">
        <v>-405.177</v>
      </c>
      <c r="FE141" s="71">
        <v>-464.623</v>
      </c>
      <c r="FF141" s="71">
        <v>-511.647</v>
      </c>
      <c r="FG141" s="71">
        <v>515.6957</v>
      </c>
      <c r="FH141" s="71">
        <v>4236.384</v>
      </c>
      <c r="FI141" s="71">
        <v>4153.67</v>
      </c>
      <c r="FJ141" s="71">
        <v>4205.216</v>
      </c>
      <c r="FK141" s="71">
        <v>4254.285</v>
      </c>
      <c r="FL141" s="71">
        <v>4275.497</v>
      </c>
      <c r="FM141" s="71">
        <v>4242.305</v>
      </c>
      <c r="FN141" s="71">
        <v>4308.398</v>
      </c>
      <c r="FO141" s="71">
        <v>4346.442</v>
      </c>
      <c r="FP141" s="71">
        <v>546.824</v>
      </c>
      <c r="FQ141" s="71">
        <v>-616.9388</v>
      </c>
      <c r="FR141" s="71">
        <v>-416.7881</v>
      </c>
      <c r="FS141" s="71">
        <v>-329.7252</v>
      </c>
      <c r="FT141" s="71">
        <v>-300.4662</v>
      </c>
      <c r="FU141" s="71">
        <v>77.64573</v>
      </c>
      <c r="FV141" s="71">
        <v>76.32365</v>
      </c>
      <c r="FW141" s="71">
        <v>75.53519</v>
      </c>
      <c r="FX141" s="71">
        <v>74.92793</v>
      </c>
      <c r="FY141" s="71">
        <v>74.46406</v>
      </c>
      <c r="FZ141" s="71">
        <v>74.01327</v>
      </c>
      <c r="GA141" s="71">
        <v>74.3577</v>
      </c>
      <c r="GB141" s="71">
        <v>76.60115</v>
      </c>
      <c r="GC141" s="71">
        <v>80.345</v>
      </c>
      <c r="GD141" s="71">
        <v>83.69326</v>
      </c>
      <c r="GE141" s="71">
        <v>86.47308</v>
      </c>
      <c r="GF141" s="71">
        <v>88.78707</v>
      </c>
      <c r="GG141" s="71">
        <v>90.84544</v>
      </c>
      <c r="GH141" s="71">
        <v>92.46945</v>
      </c>
      <c r="GI141" s="71">
        <v>92.81339</v>
      </c>
      <c r="GJ141" s="71">
        <v>92.41015</v>
      </c>
      <c r="GK141" s="71">
        <v>91.30902</v>
      </c>
      <c r="GL141" s="71">
        <v>89.5094</v>
      </c>
      <c r="GM141" s="71">
        <v>86.88545</v>
      </c>
      <c r="GN141" s="71">
        <v>83.17291</v>
      </c>
      <c r="GO141" s="71">
        <v>80.0757</v>
      </c>
      <c r="GP141" s="71">
        <v>78.23051</v>
      </c>
      <c r="GQ141" s="71">
        <v>76.64436</v>
      </c>
      <c r="GR141" s="71">
        <v>75.47515</v>
      </c>
    </row>
    <row r="142" spans="1:200" ht="12.75">
      <c r="A142" s="69" t="s">
        <v>245</v>
      </c>
      <c r="B142" s="69" t="s">
        <v>30</v>
      </c>
      <c r="C142" s="69">
        <v>2011</v>
      </c>
      <c r="D142" s="69" t="s">
        <v>6</v>
      </c>
      <c r="E142" s="69" t="s">
        <v>239</v>
      </c>
      <c r="F142" s="71">
        <v>10</v>
      </c>
      <c r="G142" s="71">
        <v>10</v>
      </c>
      <c r="H142" s="71">
        <v>10</v>
      </c>
      <c r="I142" s="71">
        <v>459.377</v>
      </c>
      <c r="J142" s="71">
        <v>466.7796</v>
      </c>
      <c r="K142" s="71">
        <v>442.3738</v>
      </c>
      <c r="L142" s="71">
        <v>442.762</v>
      </c>
      <c r="M142" s="71">
        <v>452.4781</v>
      </c>
      <c r="N142" s="71">
        <v>451.0399</v>
      </c>
      <c r="O142" s="71">
        <v>484.1415</v>
      </c>
      <c r="P142" s="71">
        <v>567.6437</v>
      </c>
      <c r="Q142" s="71">
        <v>1127.688</v>
      </c>
      <c r="R142" s="71">
        <v>1543.079</v>
      </c>
      <c r="S142" s="71">
        <v>1955.668</v>
      </c>
      <c r="T142" s="71">
        <v>2143.758</v>
      </c>
      <c r="U142" s="71">
        <v>2241.322</v>
      </c>
      <c r="V142" s="71">
        <v>2261.978</v>
      </c>
      <c r="W142" s="71">
        <v>2250.976</v>
      </c>
      <c r="X142" s="71">
        <v>2293.773</v>
      </c>
      <c r="Y142" s="71">
        <v>2285.833</v>
      </c>
      <c r="Z142" s="71">
        <v>2279.579</v>
      </c>
      <c r="AA142" s="71">
        <v>2257.944</v>
      </c>
      <c r="AB142" s="71">
        <v>2254.569</v>
      </c>
      <c r="AC142" s="71">
        <v>2090.274</v>
      </c>
      <c r="AD142" s="71">
        <v>963.6816</v>
      </c>
      <c r="AE142" s="71">
        <v>547.8983</v>
      </c>
      <c r="AF142" s="71">
        <v>519.254</v>
      </c>
      <c r="AG142" s="71">
        <v>469.1186</v>
      </c>
      <c r="AH142" s="71">
        <v>476.6782</v>
      </c>
      <c r="AI142" s="71">
        <v>451.7548</v>
      </c>
      <c r="AJ142" s="71">
        <v>452.1512</v>
      </c>
      <c r="AK142" s="71">
        <v>462.0734</v>
      </c>
      <c r="AL142" s="71">
        <v>460.6047</v>
      </c>
      <c r="AM142" s="71">
        <v>494.4083</v>
      </c>
      <c r="AN142" s="71">
        <v>579.6813</v>
      </c>
      <c r="AO142" s="71">
        <v>1151.601</v>
      </c>
      <c r="AP142" s="71">
        <v>1575.802</v>
      </c>
      <c r="AQ142" s="71">
        <v>1972.235</v>
      </c>
      <c r="AR142" s="71">
        <v>2008.813</v>
      </c>
      <c r="AS142" s="71">
        <v>2100.236</v>
      </c>
      <c r="AT142" s="71">
        <v>2119.591</v>
      </c>
      <c r="AU142" s="71">
        <v>2109.282</v>
      </c>
      <c r="AV142" s="71">
        <v>2149.385</v>
      </c>
      <c r="AW142" s="71">
        <v>2141.944</v>
      </c>
      <c r="AX142" s="71">
        <v>2136.084</v>
      </c>
      <c r="AY142" s="71">
        <v>2115.812</v>
      </c>
      <c r="AZ142" s="71">
        <v>2273.667</v>
      </c>
      <c r="BA142" s="71">
        <v>2134.601</v>
      </c>
      <c r="BB142" s="71">
        <v>984.1175</v>
      </c>
      <c r="BC142" s="71">
        <v>559.5171</v>
      </c>
      <c r="BD142" s="71">
        <v>530.2654</v>
      </c>
      <c r="BE142" s="71">
        <v>-14.26484</v>
      </c>
      <c r="BF142" s="71">
        <v>-14.49471</v>
      </c>
      <c r="BG142" s="71">
        <v>-13.73685</v>
      </c>
      <c r="BH142" s="71">
        <v>-13.7489</v>
      </c>
      <c r="BI142" s="71">
        <v>-14.05061</v>
      </c>
      <c r="BJ142" s="71">
        <v>-14.00595</v>
      </c>
      <c r="BK142" s="71">
        <v>-15.03384</v>
      </c>
      <c r="BL142" s="71">
        <v>-17.6268</v>
      </c>
      <c r="BM142" s="71">
        <v>-35.01761</v>
      </c>
      <c r="BN142" s="71">
        <v>-47.91658</v>
      </c>
      <c r="BO142" s="71">
        <v>-52.63473</v>
      </c>
      <c r="BP142" s="71">
        <v>109.1975</v>
      </c>
      <c r="BQ142" s="71">
        <v>114.1671</v>
      </c>
      <c r="BR142" s="71">
        <v>115.2193</v>
      </c>
      <c r="BS142" s="71">
        <v>114.6589</v>
      </c>
      <c r="BT142" s="71">
        <v>116.8388</v>
      </c>
      <c r="BU142" s="71">
        <v>116.4344</v>
      </c>
      <c r="BV142" s="71">
        <v>116.1158</v>
      </c>
      <c r="BW142" s="71">
        <v>115.0138</v>
      </c>
      <c r="BX142" s="71">
        <v>-60.67932</v>
      </c>
      <c r="BY142" s="71">
        <v>-64.90841</v>
      </c>
      <c r="BZ142" s="71">
        <v>-29.9248</v>
      </c>
      <c r="CA142" s="71">
        <v>-17.01366</v>
      </c>
      <c r="CB142" s="71">
        <v>-16.12418</v>
      </c>
      <c r="CC142" s="71">
        <v>-11.582</v>
      </c>
      <c r="CD142" s="71">
        <v>-11.76864</v>
      </c>
      <c r="CE142" s="71">
        <v>-11.15331</v>
      </c>
      <c r="CF142" s="71">
        <v>-11.1631</v>
      </c>
      <c r="CG142" s="71">
        <v>-11.40806</v>
      </c>
      <c r="CH142" s="71">
        <v>-11.3718</v>
      </c>
      <c r="CI142" s="71">
        <v>-12.20637</v>
      </c>
      <c r="CJ142" s="71">
        <v>-14.31166</v>
      </c>
      <c r="CK142" s="71">
        <v>-28.43172</v>
      </c>
      <c r="CL142" s="71">
        <v>-38.90473</v>
      </c>
      <c r="CM142" s="71">
        <v>-31.16783</v>
      </c>
      <c r="CN142" s="71">
        <v>124.4885</v>
      </c>
      <c r="CO142" s="71">
        <v>130.1541</v>
      </c>
      <c r="CP142" s="71">
        <v>131.3535</v>
      </c>
      <c r="CQ142" s="71">
        <v>130.7147</v>
      </c>
      <c r="CR142" s="71">
        <v>133.1999</v>
      </c>
      <c r="CS142" s="71">
        <v>132.7388</v>
      </c>
      <c r="CT142" s="71">
        <v>132.3757</v>
      </c>
      <c r="CU142" s="71">
        <v>131.1193</v>
      </c>
      <c r="CV142" s="71">
        <v>-35.93146</v>
      </c>
      <c r="CW142" s="71">
        <v>-52.70084</v>
      </c>
      <c r="CX142" s="71">
        <v>-24.29673</v>
      </c>
      <c r="CY142" s="71">
        <v>-13.81384</v>
      </c>
      <c r="CZ142" s="71">
        <v>-13.09164</v>
      </c>
      <c r="DA142" s="71">
        <v>-9.741617</v>
      </c>
      <c r="DB142" s="71">
        <v>-9.898599</v>
      </c>
      <c r="DC142" s="71">
        <v>-9.381044</v>
      </c>
      <c r="DD142" s="71">
        <v>-9.389277</v>
      </c>
      <c r="DE142" s="71">
        <v>-9.595318</v>
      </c>
      <c r="DF142" s="71">
        <v>-9.56482</v>
      </c>
      <c r="DG142" s="71">
        <v>-10.26678</v>
      </c>
      <c r="DH142" s="71">
        <v>-12.03754</v>
      </c>
      <c r="DI142" s="71">
        <v>-23.91391</v>
      </c>
      <c r="DJ142" s="71">
        <v>-32.72276</v>
      </c>
      <c r="DK142" s="71">
        <v>-16.56693</v>
      </c>
      <c r="DL142" s="71">
        <v>134.945</v>
      </c>
      <c r="DM142" s="71">
        <v>141.0865</v>
      </c>
      <c r="DN142" s="71">
        <v>142.3867</v>
      </c>
      <c r="DO142" s="71">
        <v>141.6941</v>
      </c>
      <c r="DP142" s="71">
        <v>144.3881</v>
      </c>
      <c r="DQ142" s="71">
        <v>143.8883</v>
      </c>
      <c r="DR142" s="71">
        <v>143.4946</v>
      </c>
      <c r="DS142" s="71">
        <v>142.1328</v>
      </c>
      <c r="DT142" s="71">
        <v>-19.09899</v>
      </c>
      <c r="DU142" s="71">
        <v>-44.32667</v>
      </c>
      <c r="DV142" s="71">
        <v>-20.43597</v>
      </c>
      <c r="DW142" s="71">
        <v>-11.61881</v>
      </c>
      <c r="DX142" s="71">
        <v>-11.01138</v>
      </c>
      <c r="DY142" s="71">
        <v>-7.915562</v>
      </c>
      <c r="DZ142" s="71">
        <v>-8.043118</v>
      </c>
      <c r="EA142" s="71">
        <v>-7.622578</v>
      </c>
      <c r="EB142" s="71">
        <v>-7.629267</v>
      </c>
      <c r="EC142" s="71">
        <v>-7.796686</v>
      </c>
      <c r="ED142" s="71">
        <v>-7.771905</v>
      </c>
      <c r="EE142" s="71">
        <v>-8.342282</v>
      </c>
      <c r="EF142" s="71">
        <v>-9.781115</v>
      </c>
      <c r="EG142" s="71">
        <v>-19.43128</v>
      </c>
      <c r="EH142" s="71">
        <v>-26.58892</v>
      </c>
      <c r="EI142" s="71">
        <v>-2.179068</v>
      </c>
      <c r="EJ142" s="71">
        <v>145.2938</v>
      </c>
      <c r="EK142" s="71">
        <v>151.9062</v>
      </c>
      <c r="EL142" s="71">
        <v>153.3061</v>
      </c>
      <c r="EM142" s="71">
        <v>152.5605</v>
      </c>
      <c r="EN142" s="71">
        <v>155.4611</v>
      </c>
      <c r="EO142" s="71">
        <v>154.9229</v>
      </c>
      <c r="EP142" s="71">
        <v>154.4991</v>
      </c>
      <c r="EQ142" s="71">
        <v>153.0328</v>
      </c>
      <c r="ER142" s="71">
        <v>-2.512113</v>
      </c>
      <c r="ES142" s="71">
        <v>-36.01768</v>
      </c>
      <c r="ET142" s="71">
        <v>-16.60527</v>
      </c>
      <c r="EU142" s="71">
        <v>-9.44088</v>
      </c>
      <c r="EV142" s="71">
        <v>-8.947308</v>
      </c>
      <c r="EW142" s="71">
        <v>-5.303968</v>
      </c>
      <c r="EX142" s="71">
        <v>-5.389439</v>
      </c>
      <c r="EY142" s="71">
        <v>-5.107649</v>
      </c>
      <c r="EZ142" s="71">
        <v>-5.112131</v>
      </c>
      <c r="FA142" s="71">
        <v>-5.224313</v>
      </c>
      <c r="FB142" s="71">
        <v>-5.207708</v>
      </c>
      <c r="FC142" s="71">
        <v>-5.5899</v>
      </c>
      <c r="FD142" s="71">
        <v>-6.554016</v>
      </c>
      <c r="FE142" s="71">
        <v>-13.02028</v>
      </c>
      <c r="FF142" s="71">
        <v>-17.81639</v>
      </c>
      <c r="FG142" s="71">
        <v>18.22822</v>
      </c>
      <c r="FH142" s="71">
        <v>160.049</v>
      </c>
      <c r="FI142" s="71">
        <v>167.333</v>
      </c>
      <c r="FJ142" s="71">
        <v>168.8751</v>
      </c>
      <c r="FK142" s="71">
        <v>168.0537</v>
      </c>
      <c r="FL142" s="71">
        <v>171.2488</v>
      </c>
      <c r="FM142" s="71">
        <v>170.656</v>
      </c>
      <c r="FN142" s="71">
        <v>170.1892</v>
      </c>
      <c r="FO142" s="71">
        <v>168.5739</v>
      </c>
      <c r="FP142" s="71">
        <v>21.01418</v>
      </c>
      <c r="FQ142" s="71">
        <v>-24.13431</v>
      </c>
      <c r="FR142" s="71">
        <v>-11.12667</v>
      </c>
      <c r="FS142" s="71">
        <v>-6.326035</v>
      </c>
      <c r="FT142" s="71">
        <v>-5.995308</v>
      </c>
      <c r="FU142" s="71">
        <v>65.80778</v>
      </c>
      <c r="FV142" s="71">
        <v>63.17667</v>
      </c>
      <c r="FW142" s="71">
        <v>61.64667</v>
      </c>
      <c r="FX142" s="71">
        <v>59.65556</v>
      </c>
      <c r="FY142" s="71">
        <v>57.89333</v>
      </c>
      <c r="FZ142" s="71">
        <v>56.45555</v>
      </c>
      <c r="GA142" s="71">
        <v>57.41889</v>
      </c>
      <c r="GB142" s="71">
        <v>61.94889</v>
      </c>
      <c r="GC142" s="71">
        <v>68.42333</v>
      </c>
      <c r="GD142" s="71">
        <v>75.25555</v>
      </c>
      <c r="GE142" s="71">
        <v>82.3</v>
      </c>
      <c r="GF142" s="71">
        <v>88.8</v>
      </c>
      <c r="GG142" s="71">
        <v>92.5</v>
      </c>
      <c r="GH142" s="71">
        <v>92.8</v>
      </c>
      <c r="GI142" s="71">
        <v>91.71111</v>
      </c>
      <c r="GJ142" s="71">
        <v>91.21111</v>
      </c>
      <c r="GK142" s="71">
        <v>90.11111</v>
      </c>
      <c r="GL142" s="71">
        <v>88.95556</v>
      </c>
      <c r="GM142" s="71">
        <v>86.63333</v>
      </c>
      <c r="GN142" s="71">
        <v>82.36667</v>
      </c>
      <c r="GO142" s="71">
        <v>76.68889</v>
      </c>
      <c r="GP142" s="71">
        <v>72.51111</v>
      </c>
      <c r="GQ142" s="71">
        <v>70.57777</v>
      </c>
      <c r="GR142" s="71">
        <v>69.39111</v>
      </c>
    </row>
    <row r="143" spans="1:200" ht="12.75">
      <c r="A143" s="69" t="s">
        <v>245</v>
      </c>
      <c r="B143" s="69" t="s">
        <v>31</v>
      </c>
      <c r="C143" s="69">
        <v>2011</v>
      </c>
      <c r="D143" s="69" t="s">
        <v>6</v>
      </c>
      <c r="E143" s="69" t="s">
        <v>239</v>
      </c>
      <c r="F143" s="71">
        <v>14</v>
      </c>
      <c r="G143" s="71">
        <v>14</v>
      </c>
      <c r="H143" s="71">
        <v>14</v>
      </c>
      <c r="I143" s="71">
        <v>598.1749</v>
      </c>
      <c r="J143" s="71">
        <v>605.5434</v>
      </c>
      <c r="K143" s="71">
        <v>571.9937</v>
      </c>
      <c r="L143" s="71">
        <v>579.6542</v>
      </c>
      <c r="M143" s="71">
        <v>597.6598</v>
      </c>
      <c r="N143" s="71">
        <v>630.0475</v>
      </c>
      <c r="O143" s="71">
        <v>710.7681</v>
      </c>
      <c r="P143" s="71">
        <v>883.9336</v>
      </c>
      <c r="Q143" s="71">
        <v>1796.638</v>
      </c>
      <c r="R143" s="71">
        <v>2411.391</v>
      </c>
      <c r="S143" s="71">
        <v>2929.786</v>
      </c>
      <c r="T143" s="71">
        <v>3056.708</v>
      </c>
      <c r="U143" s="71">
        <v>3168.753</v>
      </c>
      <c r="V143" s="71">
        <v>3240.454</v>
      </c>
      <c r="W143" s="71">
        <v>3295.898</v>
      </c>
      <c r="X143" s="71">
        <v>3361.49</v>
      </c>
      <c r="Y143" s="71">
        <v>3378.983</v>
      </c>
      <c r="Z143" s="71">
        <v>3384.923</v>
      </c>
      <c r="AA143" s="71">
        <v>3327.526</v>
      </c>
      <c r="AB143" s="71">
        <v>3288.57</v>
      </c>
      <c r="AC143" s="71">
        <v>3058.184</v>
      </c>
      <c r="AD143" s="71">
        <v>1347.854</v>
      </c>
      <c r="AE143" s="71">
        <v>718.1532</v>
      </c>
      <c r="AF143" s="71">
        <v>674.9409</v>
      </c>
      <c r="AG143" s="71">
        <v>610.8599</v>
      </c>
      <c r="AH143" s="71">
        <v>618.3846</v>
      </c>
      <c r="AI143" s="71">
        <v>584.1235</v>
      </c>
      <c r="AJ143" s="71">
        <v>591.9465</v>
      </c>
      <c r="AK143" s="71">
        <v>610.3339</v>
      </c>
      <c r="AL143" s="71">
        <v>643.4084</v>
      </c>
      <c r="AM143" s="71">
        <v>725.8408</v>
      </c>
      <c r="AN143" s="71">
        <v>902.6784</v>
      </c>
      <c r="AO143" s="71">
        <v>1834.738</v>
      </c>
      <c r="AP143" s="71">
        <v>2462.527</v>
      </c>
      <c r="AQ143" s="71">
        <v>2954.604</v>
      </c>
      <c r="AR143" s="71">
        <v>2864.294</v>
      </c>
      <c r="AS143" s="71">
        <v>2969.287</v>
      </c>
      <c r="AT143" s="71">
        <v>3036.474</v>
      </c>
      <c r="AU143" s="71">
        <v>3088.429</v>
      </c>
      <c r="AV143" s="71">
        <v>3149.892</v>
      </c>
      <c r="AW143" s="71">
        <v>3166.284</v>
      </c>
      <c r="AX143" s="71">
        <v>3171.849</v>
      </c>
      <c r="AY143" s="71">
        <v>3118.066</v>
      </c>
      <c r="AZ143" s="71">
        <v>3316.428</v>
      </c>
      <c r="BA143" s="71">
        <v>3123.037</v>
      </c>
      <c r="BB143" s="71">
        <v>1376.437</v>
      </c>
      <c r="BC143" s="71">
        <v>733.3824</v>
      </c>
      <c r="BD143" s="71">
        <v>689.2537</v>
      </c>
      <c r="BE143" s="71">
        <v>-18.57488</v>
      </c>
      <c r="BF143" s="71">
        <v>-18.80369</v>
      </c>
      <c r="BG143" s="71">
        <v>-17.76188</v>
      </c>
      <c r="BH143" s="71">
        <v>-17.99976</v>
      </c>
      <c r="BI143" s="71">
        <v>-18.55888</v>
      </c>
      <c r="BJ143" s="71">
        <v>-19.5646</v>
      </c>
      <c r="BK143" s="71">
        <v>-22.07119</v>
      </c>
      <c r="BL143" s="71">
        <v>-27.44842</v>
      </c>
      <c r="BM143" s="71">
        <v>-55.79025</v>
      </c>
      <c r="BN143" s="71">
        <v>-74.87991</v>
      </c>
      <c r="BO143" s="71">
        <v>-78.85207</v>
      </c>
      <c r="BP143" s="71">
        <v>155.7007</v>
      </c>
      <c r="BQ143" s="71">
        <v>161.4081</v>
      </c>
      <c r="BR143" s="71">
        <v>165.0603</v>
      </c>
      <c r="BS143" s="71">
        <v>167.8845</v>
      </c>
      <c r="BT143" s="71">
        <v>171.2256</v>
      </c>
      <c r="BU143" s="71">
        <v>172.1166</v>
      </c>
      <c r="BV143" s="71">
        <v>172.4192</v>
      </c>
      <c r="BW143" s="71">
        <v>169.4955</v>
      </c>
      <c r="BX143" s="71">
        <v>-88.50835</v>
      </c>
      <c r="BY143" s="71">
        <v>-94.96452</v>
      </c>
      <c r="BZ143" s="71">
        <v>-41.85436</v>
      </c>
      <c r="CA143" s="71">
        <v>-22.30051</v>
      </c>
      <c r="CB143" s="71">
        <v>-20.95866</v>
      </c>
      <c r="CC143" s="71">
        <v>-15.08143</v>
      </c>
      <c r="CD143" s="71">
        <v>-15.26721</v>
      </c>
      <c r="CE143" s="71">
        <v>-14.42134</v>
      </c>
      <c r="CF143" s="71">
        <v>-14.61448</v>
      </c>
      <c r="CG143" s="71">
        <v>-15.06844</v>
      </c>
      <c r="CH143" s="71">
        <v>-15.88501</v>
      </c>
      <c r="CI143" s="71">
        <v>-17.92018</v>
      </c>
      <c r="CJ143" s="71">
        <v>-22.28609</v>
      </c>
      <c r="CK143" s="71">
        <v>-45.29757</v>
      </c>
      <c r="CL143" s="71">
        <v>-60.79696</v>
      </c>
      <c r="CM143" s="71">
        <v>-46.69251</v>
      </c>
      <c r="CN143" s="71">
        <v>177.5037</v>
      </c>
      <c r="CO143" s="71">
        <v>184.0102</v>
      </c>
      <c r="CP143" s="71">
        <v>188.1739</v>
      </c>
      <c r="CQ143" s="71">
        <v>191.3936</v>
      </c>
      <c r="CR143" s="71">
        <v>195.2025</v>
      </c>
      <c r="CS143" s="71">
        <v>196.2183</v>
      </c>
      <c r="CT143" s="71">
        <v>196.5632</v>
      </c>
      <c r="CU143" s="71">
        <v>193.2302</v>
      </c>
      <c r="CV143" s="71">
        <v>-52.41051</v>
      </c>
      <c r="CW143" s="71">
        <v>-77.10418</v>
      </c>
      <c r="CX143" s="71">
        <v>-33.98265</v>
      </c>
      <c r="CY143" s="71">
        <v>-18.10637</v>
      </c>
      <c r="CZ143" s="71">
        <v>-17.01688</v>
      </c>
      <c r="DA143" s="71">
        <v>-12.68499</v>
      </c>
      <c r="DB143" s="71">
        <v>-12.84124</v>
      </c>
      <c r="DC143" s="71">
        <v>-12.12978</v>
      </c>
      <c r="DD143" s="71">
        <v>-12.29223</v>
      </c>
      <c r="DE143" s="71">
        <v>-12.67406</v>
      </c>
      <c r="DF143" s="71">
        <v>-13.36088</v>
      </c>
      <c r="DG143" s="71">
        <v>-15.07266</v>
      </c>
      <c r="DH143" s="71">
        <v>-18.74483</v>
      </c>
      <c r="DI143" s="71">
        <v>-38.09977</v>
      </c>
      <c r="DJ143" s="71">
        <v>-51.13631</v>
      </c>
      <c r="DK143" s="71">
        <v>-24.81891</v>
      </c>
      <c r="DL143" s="71">
        <v>192.4132</v>
      </c>
      <c r="DM143" s="71">
        <v>199.4663</v>
      </c>
      <c r="DN143" s="71">
        <v>203.9796</v>
      </c>
      <c r="DO143" s="71">
        <v>207.4698</v>
      </c>
      <c r="DP143" s="71">
        <v>211.5987</v>
      </c>
      <c r="DQ143" s="71">
        <v>212.6998</v>
      </c>
      <c r="DR143" s="71">
        <v>213.0737</v>
      </c>
      <c r="DS143" s="71">
        <v>209.4607</v>
      </c>
      <c r="DT143" s="71">
        <v>-27.85826</v>
      </c>
      <c r="DU143" s="71">
        <v>-64.85231</v>
      </c>
      <c r="DV143" s="71">
        <v>-28.5828</v>
      </c>
      <c r="DW143" s="71">
        <v>-15.22926</v>
      </c>
      <c r="DX143" s="71">
        <v>-14.3129</v>
      </c>
      <c r="DY143" s="71">
        <v>-10.3072</v>
      </c>
      <c r="DZ143" s="71">
        <v>-10.43417</v>
      </c>
      <c r="EA143" s="71">
        <v>-9.85607</v>
      </c>
      <c r="EB143" s="71">
        <v>-9.98807</v>
      </c>
      <c r="EC143" s="71">
        <v>-10.29832</v>
      </c>
      <c r="ED143" s="71">
        <v>-10.8564</v>
      </c>
      <c r="EE143" s="71">
        <v>-12.2473</v>
      </c>
      <c r="EF143" s="71">
        <v>-15.23113</v>
      </c>
      <c r="EG143" s="71">
        <v>-30.95802</v>
      </c>
      <c r="EH143" s="71">
        <v>-41.55087</v>
      </c>
      <c r="EI143" s="71">
        <v>-3.264461</v>
      </c>
      <c r="EJ143" s="71">
        <v>207.1692</v>
      </c>
      <c r="EK143" s="71">
        <v>214.7631</v>
      </c>
      <c r="EL143" s="71">
        <v>219.6226</v>
      </c>
      <c r="EM143" s="71">
        <v>223.3804</v>
      </c>
      <c r="EN143" s="71">
        <v>227.8259</v>
      </c>
      <c r="EO143" s="71">
        <v>229.0115</v>
      </c>
      <c r="EP143" s="71">
        <v>229.4141</v>
      </c>
      <c r="EQ143" s="71">
        <v>225.524</v>
      </c>
      <c r="ER143" s="71">
        <v>-3.664229</v>
      </c>
      <c r="ES143" s="71">
        <v>-52.69582</v>
      </c>
      <c r="ET143" s="71">
        <v>-23.22499</v>
      </c>
      <c r="EU143" s="71">
        <v>-12.37456</v>
      </c>
      <c r="EV143" s="71">
        <v>-11.62996</v>
      </c>
      <c r="EW143" s="71">
        <v>-6.906529</v>
      </c>
      <c r="EX143" s="71">
        <v>-6.991606</v>
      </c>
      <c r="EY143" s="71">
        <v>-6.604241</v>
      </c>
      <c r="EZ143" s="71">
        <v>-6.692689</v>
      </c>
      <c r="FA143" s="71">
        <v>-6.900582</v>
      </c>
      <c r="FB143" s="71">
        <v>-7.27453</v>
      </c>
      <c r="FC143" s="71">
        <v>-8.206532</v>
      </c>
      <c r="FD143" s="71">
        <v>-10.2059</v>
      </c>
      <c r="FE143" s="71">
        <v>-20.74399</v>
      </c>
      <c r="FF143" s="71">
        <v>-27.84192</v>
      </c>
      <c r="FG143" s="71">
        <v>27.30768</v>
      </c>
      <c r="FH143" s="71">
        <v>228.2082</v>
      </c>
      <c r="FI143" s="71">
        <v>236.5733</v>
      </c>
      <c r="FJ143" s="71">
        <v>241.9263</v>
      </c>
      <c r="FK143" s="71">
        <v>246.0657</v>
      </c>
      <c r="FL143" s="71">
        <v>250.9627</v>
      </c>
      <c r="FM143" s="71">
        <v>252.2687</v>
      </c>
      <c r="FN143" s="71">
        <v>252.7121</v>
      </c>
      <c r="FO143" s="71">
        <v>248.427</v>
      </c>
      <c r="FP143" s="71">
        <v>30.65181</v>
      </c>
      <c r="FQ143" s="71">
        <v>-35.3098</v>
      </c>
      <c r="FR143" s="71">
        <v>-15.56233</v>
      </c>
      <c r="FS143" s="71">
        <v>-8.291799</v>
      </c>
      <c r="FT143" s="71">
        <v>-7.792869</v>
      </c>
      <c r="FU143" s="71">
        <v>71.81111</v>
      </c>
      <c r="FV143" s="71">
        <v>68.91889</v>
      </c>
      <c r="FW143" s="71">
        <v>68.33666</v>
      </c>
      <c r="FX143" s="71">
        <v>65.81667</v>
      </c>
      <c r="FY143" s="71">
        <v>64.6</v>
      </c>
      <c r="FZ143" s="71">
        <v>63.66111</v>
      </c>
      <c r="GA143" s="71">
        <v>64.10223</v>
      </c>
      <c r="GB143" s="71">
        <v>68.72445</v>
      </c>
      <c r="GC143" s="71">
        <v>75.68889</v>
      </c>
      <c r="GD143" s="71">
        <v>82.61111</v>
      </c>
      <c r="GE143" s="71">
        <v>89.27778</v>
      </c>
      <c r="GF143" s="71">
        <v>92.42222</v>
      </c>
      <c r="GG143" s="71">
        <v>95.44444</v>
      </c>
      <c r="GH143" s="71">
        <v>96.95555</v>
      </c>
      <c r="GI143" s="71">
        <v>97.83333</v>
      </c>
      <c r="GJ143" s="71">
        <v>97.25555</v>
      </c>
      <c r="GK143" s="71">
        <v>96.68889</v>
      </c>
      <c r="GL143" s="71">
        <v>95.5</v>
      </c>
      <c r="GM143" s="71">
        <v>92.61111</v>
      </c>
      <c r="GN143" s="71">
        <v>87.04445</v>
      </c>
      <c r="GO143" s="71">
        <v>81.7</v>
      </c>
      <c r="GP143" s="71">
        <v>77.21111</v>
      </c>
      <c r="GQ143" s="71">
        <v>73.76666</v>
      </c>
      <c r="GR143" s="71">
        <v>69.86445</v>
      </c>
    </row>
    <row r="144" spans="1:200" ht="12.75">
      <c r="A144" s="69" t="s">
        <v>245</v>
      </c>
      <c r="B144" s="69" t="s">
        <v>32</v>
      </c>
      <c r="C144" s="69">
        <v>2011</v>
      </c>
      <c r="D144" s="69" t="s">
        <v>6</v>
      </c>
      <c r="E144" s="69" t="s">
        <v>239</v>
      </c>
      <c r="F144" s="71">
        <v>14</v>
      </c>
      <c r="G144" s="71">
        <v>14</v>
      </c>
      <c r="H144" s="71">
        <v>14</v>
      </c>
      <c r="I144" s="71">
        <v>699.4016</v>
      </c>
      <c r="J144" s="71">
        <v>708.6163</v>
      </c>
      <c r="K144" s="71">
        <v>670.7509</v>
      </c>
      <c r="L144" s="71">
        <v>683.532</v>
      </c>
      <c r="M144" s="71">
        <v>704.6904</v>
      </c>
      <c r="N144" s="71">
        <v>754.0298</v>
      </c>
      <c r="O144" s="71">
        <v>868.9218</v>
      </c>
      <c r="P144" s="71">
        <v>1073.91</v>
      </c>
      <c r="Q144" s="71">
        <v>2036.653</v>
      </c>
      <c r="R144" s="71">
        <v>2699.639</v>
      </c>
      <c r="S144" s="71">
        <v>3194.729</v>
      </c>
      <c r="T144" s="71">
        <v>3273.543</v>
      </c>
      <c r="U144" s="71">
        <v>3324.184</v>
      </c>
      <c r="V144" s="71">
        <v>3372.523</v>
      </c>
      <c r="W144" s="71">
        <v>3413.19</v>
      </c>
      <c r="X144" s="71">
        <v>3498.572</v>
      </c>
      <c r="Y144" s="71">
        <v>3528.108</v>
      </c>
      <c r="Z144" s="71">
        <v>3552.991</v>
      </c>
      <c r="AA144" s="71">
        <v>3519.268</v>
      </c>
      <c r="AB144" s="71">
        <v>3547.332</v>
      </c>
      <c r="AC144" s="71">
        <v>3349.909</v>
      </c>
      <c r="AD144" s="71">
        <v>1511.57</v>
      </c>
      <c r="AE144" s="71">
        <v>824.0215</v>
      </c>
      <c r="AF144" s="71">
        <v>782.0015</v>
      </c>
      <c r="AG144" s="71">
        <v>714.2333</v>
      </c>
      <c r="AH144" s="71">
        <v>723.6434</v>
      </c>
      <c r="AI144" s="71">
        <v>684.9749</v>
      </c>
      <c r="AJ144" s="71">
        <v>698.0271</v>
      </c>
      <c r="AK144" s="71">
        <v>719.6342</v>
      </c>
      <c r="AL144" s="71">
        <v>770.0199</v>
      </c>
      <c r="AM144" s="71">
        <v>887.3483</v>
      </c>
      <c r="AN144" s="71">
        <v>1096.683</v>
      </c>
      <c r="AO144" s="71">
        <v>2079.843</v>
      </c>
      <c r="AP144" s="71">
        <v>2756.887</v>
      </c>
      <c r="AQ144" s="71">
        <v>3221.792</v>
      </c>
      <c r="AR144" s="71">
        <v>3067.481</v>
      </c>
      <c r="AS144" s="71">
        <v>3114.933</v>
      </c>
      <c r="AT144" s="71">
        <v>3160.23</v>
      </c>
      <c r="AU144" s="71">
        <v>3198.337</v>
      </c>
      <c r="AV144" s="71">
        <v>3278.344</v>
      </c>
      <c r="AW144" s="71">
        <v>3306.021</v>
      </c>
      <c r="AX144" s="71">
        <v>3329.338</v>
      </c>
      <c r="AY144" s="71">
        <v>3297.737</v>
      </c>
      <c r="AZ144" s="71">
        <v>3577.382</v>
      </c>
      <c r="BA144" s="71">
        <v>3420.948</v>
      </c>
      <c r="BB144" s="71">
        <v>1543.625</v>
      </c>
      <c r="BC144" s="71">
        <v>841.4958</v>
      </c>
      <c r="BD144" s="71">
        <v>798.5847</v>
      </c>
      <c r="BE144" s="71">
        <v>-21.71823</v>
      </c>
      <c r="BF144" s="71">
        <v>-22.00437</v>
      </c>
      <c r="BG144" s="71">
        <v>-20.82855</v>
      </c>
      <c r="BH144" s="71">
        <v>-21.22543</v>
      </c>
      <c r="BI144" s="71">
        <v>-21.88246</v>
      </c>
      <c r="BJ144" s="71">
        <v>-23.41457</v>
      </c>
      <c r="BK144" s="71">
        <v>-26.98227</v>
      </c>
      <c r="BL144" s="71">
        <v>-33.34767</v>
      </c>
      <c r="BM144" s="71">
        <v>-63.24334</v>
      </c>
      <c r="BN144" s="71">
        <v>-83.83075</v>
      </c>
      <c r="BO144" s="71">
        <v>-85.98272</v>
      </c>
      <c r="BP144" s="71">
        <v>166.7458</v>
      </c>
      <c r="BQ144" s="71">
        <v>169.3253</v>
      </c>
      <c r="BR144" s="71">
        <v>171.7876</v>
      </c>
      <c r="BS144" s="71">
        <v>173.859</v>
      </c>
      <c r="BT144" s="71">
        <v>178.2081</v>
      </c>
      <c r="BU144" s="71">
        <v>179.7127</v>
      </c>
      <c r="BV144" s="71">
        <v>180.9801</v>
      </c>
      <c r="BW144" s="71">
        <v>179.2624</v>
      </c>
      <c r="BX144" s="71">
        <v>-95.47267</v>
      </c>
      <c r="BY144" s="71">
        <v>-104.0233</v>
      </c>
      <c r="BZ144" s="71">
        <v>-46.93816</v>
      </c>
      <c r="CA144" s="71">
        <v>-25.588</v>
      </c>
      <c r="CB144" s="71">
        <v>-24.28316</v>
      </c>
      <c r="CC144" s="71">
        <v>-17.6336</v>
      </c>
      <c r="CD144" s="71">
        <v>-17.86592</v>
      </c>
      <c r="CE144" s="71">
        <v>-16.91125</v>
      </c>
      <c r="CF144" s="71">
        <v>-17.23349</v>
      </c>
      <c r="CG144" s="71">
        <v>-17.76694</v>
      </c>
      <c r="CH144" s="71">
        <v>-19.01091</v>
      </c>
      <c r="CI144" s="71">
        <v>-21.90761</v>
      </c>
      <c r="CJ144" s="71">
        <v>-27.07585</v>
      </c>
      <c r="CK144" s="71">
        <v>-51.34893</v>
      </c>
      <c r="CL144" s="71">
        <v>-68.06439</v>
      </c>
      <c r="CM144" s="71">
        <v>-50.91495</v>
      </c>
      <c r="CN144" s="71">
        <v>190.0954</v>
      </c>
      <c r="CO144" s="71">
        <v>193.0361</v>
      </c>
      <c r="CP144" s="71">
        <v>195.8431</v>
      </c>
      <c r="CQ144" s="71">
        <v>198.2047</v>
      </c>
      <c r="CR144" s="71">
        <v>203.1628</v>
      </c>
      <c r="CS144" s="71">
        <v>204.878</v>
      </c>
      <c r="CT144" s="71">
        <v>206.323</v>
      </c>
      <c r="CU144" s="71">
        <v>204.3647</v>
      </c>
      <c r="CV144" s="71">
        <v>-56.53445</v>
      </c>
      <c r="CW144" s="71">
        <v>-84.45927</v>
      </c>
      <c r="CX144" s="71">
        <v>-38.11032</v>
      </c>
      <c r="CY144" s="71">
        <v>-20.77557</v>
      </c>
      <c r="CZ144" s="71">
        <v>-19.71614</v>
      </c>
      <c r="DA144" s="71">
        <v>-14.83162</v>
      </c>
      <c r="DB144" s="71">
        <v>-15.02702</v>
      </c>
      <c r="DC144" s="71">
        <v>-14.22404</v>
      </c>
      <c r="DD144" s="71">
        <v>-14.49508</v>
      </c>
      <c r="DE144" s="71">
        <v>-14.94377</v>
      </c>
      <c r="DF144" s="71">
        <v>-15.99007</v>
      </c>
      <c r="DG144" s="71">
        <v>-18.42649</v>
      </c>
      <c r="DH144" s="71">
        <v>-22.77349</v>
      </c>
      <c r="DI144" s="71">
        <v>-43.18957</v>
      </c>
      <c r="DJ144" s="71">
        <v>-57.24894</v>
      </c>
      <c r="DK144" s="71">
        <v>-27.06331</v>
      </c>
      <c r="DL144" s="71">
        <v>206.0626</v>
      </c>
      <c r="DM144" s="71">
        <v>209.2503</v>
      </c>
      <c r="DN144" s="71">
        <v>212.2931</v>
      </c>
      <c r="DO144" s="71">
        <v>214.853</v>
      </c>
      <c r="DP144" s="71">
        <v>220.2276</v>
      </c>
      <c r="DQ144" s="71">
        <v>222.0869</v>
      </c>
      <c r="DR144" s="71">
        <v>223.6532</v>
      </c>
      <c r="DS144" s="71">
        <v>221.5304</v>
      </c>
      <c r="DT144" s="71">
        <v>-30.05029</v>
      </c>
      <c r="DU144" s="71">
        <v>-71.03867</v>
      </c>
      <c r="DV144" s="71">
        <v>-32.05458</v>
      </c>
      <c r="DW144" s="71">
        <v>-17.47432</v>
      </c>
      <c r="DX144" s="71">
        <v>-16.58324</v>
      </c>
      <c r="DY144" s="71">
        <v>-12.05145</v>
      </c>
      <c r="DZ144" s="71">
        <v>-12.21023</v>
      </c>
      <c r="EA144" s="71">
        <v>-11.55776</v>
      </c>
      <c r="EB144" s="71">
        <v>-11.778</v>
      </c>
      <c r="EC144" s="71">
        <v>-12.14258</v>
      </c>
      <c r="ED144" s="71">
        <v>-12.99275</v>
      </c>
      <c r="EE144" s="71">
        <v>-14.97246</v>
      </c>
      <c r="EF144" s="71">
        <v>-18.50463</v>
      </c>
      <c r="EG144" s="71">
        <v>-35.09373</v>
      </c>
      <c r="EH144" s="71">
        <v>-46.51769</v>
      </c>
      <c r="EI144" s="71">
        <v>-3.559669</v>
      </c>
      <c r="EJ144" s="71">
        <v>221.8653</v>
      </c>
      <c r="EK144" s="71">
        <v>225.2974</v>
      </c>
      <c r="EL144" s="71">
        <v>228.5736</v>
      </c>
      <c r="EM144" s="71">
        <v>231.3298</v>
      </c>
      <c r="EN144" s="71">
        <v>237.1166</v>
      </c>
      <c r="EO144" s="71">
        <v>239.1185</v>
      </c>
      <c r="EP144" s="71">
        <v>240.8049</v>
      </c>
      <c r="EQ144" s="71">
        <v>238.5193</v>
      </c>
      <c r="ER144" s="71">
        <v>-3.952551</v>
      </c>
      <c r="ES144" s="71">
        <v>-57.72256</v>
      </c>
      <c r="ET144" s="71">
        <v>-26.04599</v>
      </c>
      <c r="EU144" s="71">
        <v>-14.19878</v>
      </c>
      <c r="EV144" s="71">
        <v>-13.47473</v>
      </c>
      <c r="EW144" s="71">
        <v>-8.075294</v>
      </c>
      <c r="EX144" s="71">
        <v>-8.181686</v>
      </c>
      <c r="EY144" s="71">
        <v>-7.744492</v>
      </c>
      <c r="EZ144" s="71">
        <v>-7.892062</v>
      </c>
      <c r="FA144" s="71">
        <v>-8.136358</v>
      </c>
      <c r="FB144" s="71">
        <v>-8.706031</v>
      </c>
      <c r="FC144" s="71">
        <v>-10.03257</v>
      </c>
      <c r="FD144" s="71">
        <v>-12.39937</v>
      </c>
      <c r="FE144" s="71">
        <v>-23.5152</v>
      </c>
      <c r="FF144" s="71">
        <v>-31.17004</v>
      </c>
      <c r="FG144" s="71">
        <v>29.77714</v>
      </c>
      <c r="FH144" s="71">
        <v>244.3967</v>
      </c>
      <c r="FI144" s="71">
        <v>248.1774</v>
      </c>
      <c r="FJ144" s="71">
        <v>251.7863</v>
      </c>
      <c r="FK144" s="71">
        <v>254.8224</v>
      </c>
      <c r="FL144" s="71">
        <v>261.1969</v>
      </c>
      <c r="FM144" s="71">
        <v>263.402</v>
      </c>
      <c r="FN144" s="71">
        <v>265.2597</v>
      </c>
      <c r="FO144" s="71">
        <v>262.7421</v>
      </c>
      <c r="FP144" s="71">
        <v>33.06366</v>
      </c>
      <c r="FQ144" s="71">
        <v>-38.67806</v>
      </c>
      <c r="FR144" s="71">
        <v>-17.45259</v>
      </c>
      <c r="FS144" s="71">
        <v>-9.514154</v>
      </c>
      <c r="FT144" s="71">
        <v>-9.028992</v>
      </c>
      <c r="FU144" s="71">
        <v>78.94444</v>
      </c>
      <c r="FV144" s="71">
        <v>73.81111</v>
      </c>
      <c r="FW144" s="71">
        <v>71.31111</v>
      </c>
      <c r="FX144" s="71">
        <v>70.54111</v>
      </c>
      <c r="FY144" s="71">
        <v>68.64222</v>
      </c>
      <c r="FZ144" s="71">
        <v>67.45111</v>
      </c>
      <c r="GA144" s="71">
        <v>68.86777</v>
      </c>
      <c r="GB144" s="71">
        <v>72.67778</v>
      </c>
      <c r="GC144" s="71">
        <v>79.38889</v>
      </c>
      <c r="GD144" s="71">
        <v>87.07777</v>
      </c>
      <c r="GE144" s="71">
        <v>93.75556</v>
      </c>
      <c r="GF144" s="71">
        <v>95.97778</v>
      </c>
      <c r="GG144" s="71">
        <v>97.1</v>
      </c>
      <c r="GH144" s="71">
        <v>97.83333</v>
      </c>
      <c r="GI144" s="71">
        <v>98.3</v>
      </c>
      <c r="GJ144" s="71">
        <v>98.34444</v>
      </c>
      <c r="GK144" s="71">
        <v>98.12222</v>
      </c>
      <c r="GL144" s="71">
        <v>97.42223</v>
      </c>
      <c r="GM144" s="71">
        <v>95.21111</v>
      </c>
      <c r="GN144" s="71">
        <v>91.01112</v>
      </c>
      <c r="GO144" s="71">
        <v>86.76666</v>
      </c>
      <c r="GP144" s="71">
        <v>82.31111</v>
      </c>
      <c r="GQ144" s="71">
        <v>78.44444</v>
      </c>
      <c r="GR144" s="71">
        <v>76.32222</v>
      </c>
    </row>
    <row r="145" spans="1:200" ht="12.75">
      <c r="A145" s="69" t="s">
        <v>245</v>
      </c>
      <c r="B145" s="69" t="s">
        <v>33</v>
      </c>
      <c r="C145" s="69">
        <v>2011</v>
      </c>
      <c r="D145" s="69" t="s">
        <v>6</v>
      </c>
      <c r="E145" s="69" t="s">
        <v>239</v>
      </c>
      <c r="F145" s="71">
        <v>14</v>
      </c>
      <c r="G145" s="71">
        <v>14</v>
      </c>
      <c r="H145" s="71">
        <v>14</v>
      </c>
      <c r="I145" s="71">
        <v>716.0785</v>
      </c>
      <c r="J145" s="71">
        <v>725.5614</v>
      </c>
      <c r="K145" s="71">
        <v>690.559</v>
      </c>
      <c r="L145" s="71">
        <v>703.3568</v>
      </c>
      <c r="M145" s="71">
        <v>718.3679</v>
      </c>
      <c r="N145" s="71">
        <v>756.3727</v>
      </c>
      <c r="O145" s="71">
        <v>817.8774</v>
      </c>
      <c r="P145" s="71">
        <v>984.6019</v>
      </c>
      <c r="Q145" s="71">
        <v>1878.618</v>
      </c>
      <c r="R145" s="71">
        <v>2499.848</v>
      </c>
      <c r="S145" s="71">
        <v>3032.441</v>
      </c>
      <c r="T145" s="71">
        <v>3268.538</v>
      </c>
      <c r="U145" s="71">
        <v>3419.819</v>
      </c>
      <c r="V145" s="71">
        <v>3526.548</v>
      </c>
      <c r="W145" s="71">
        <v>3586.721</v>
      </c>
      <c r="X145" s="71">
        <v>3625.968</v>
      </c>
      <c r="Y145" s="71">
        <v>3589.906</v>
      </c>
      <c r="Z145" s="71">
        <v>3561.024</v>
      </c>
      <c r="AA145" s="71">
        <v>3536.517</v>
      </c>
      <c r="AB145" s="71">
        <v>3544.656</v>
      </c>
      <c r="AC145" s="71">
        <v>3299.126</v>
      </c>
      <c r="AD145" s="71">
        <v>1508.365</v>
      </c>
      <c r="AE145" s="71">
        <v>841.6818</v>
      </c>
      <c r="AF145" s="71">
        <v>797.8195</v>
      </c>
      <c r="AG145" s="71">
        <v>731.2638</v>
      </c>
      <c r="AH145" s="71">
        <v>740.9478</v>
      </c>
      <c r="AI145" s="71">
        <v>705.2031</v>
      </c>
      <c r="AJ145" s="71">
        <v>718.2723</v>
      </c>
      <c r="AK145" s="71">
        <v>733.6017</v>
      </c>
      <c r="AL145" s="71">
        <v>772.4124</v>
      </c>
      <c r="AM145" s="71">
        <v>835.2214</v>
      </c>
      <c r="AN145" s="71">
        <v>1005.482</v>
      </c>
      <c r="AO145" s="71">
        <v>1918.456</v>
      </c>
      <c r="AP145" s="71">
        <v>2552.86</v>
      </c>
      <c r="AQ145" s="71">
        <v>3058.13</v>
      </c>
      <c r="AR145" s="71">
        <v>3062.791</v>
      </c>
      <c r="AS145" s="71">
        <v>3204.548</v>
      </c>
      <c r="AT145" s="71">
        <v>3304.559</v>
      </c>
      <c r="AU145" s="71">
        <v>3360.944</v>
      </c>
      <c r="AV145" s="71">
        <v>3397.721</v>
      </c>
      <c r="AW145" s="71">
        <v>3363.929</v>
      </c>
      <c r="AX145" s="71">
        <v>3336.865</v>
      </c>
      <c r="AY145" s="71">
        <v>3313.901</v>
      </c>
      <c r="AZ145" s="71">
        <v>3574.683</v>
      </c>
      <c r="BA145" s="71">
        <v>3369.088</v>
      </c>
      <c r="BB145" s="71">
        <v>1540.352</v>
      </c>
      <c r="BC145" s="71">
        <v>859.5306</v>
      </c>
      <c r="BD145" s="71">
        <v>814.7382</v>
      </c>
      <c r="BE145" s="71">
        <v>-22.23609</v>
      </c>
      <c r="BF145" s="71">
        <v>-22.53055</v>
      </c>
      <c r="BG145" s="71">
        <v>-21.44364</v>
      </c>
      <c r="BH145" s="71">
        <v>-21.84105</v>
      </c>
      <c r="BI145" s="71">
        <v>-22.30718</v>
      </c>
      <c r="BJ145" s="71">
        <v>-23.48733</v>
      </c>
      <c r="BK145" s="71">
        <v>-25.39721</v>
      </c>
      <c r="BL145" s="71">
        <v>-30.57443</v>
      </c>
      <c r="BM145" s="71">
        <v>-58.33593</v>
      </c>
      <c r="BN145" s="71">
        <v>-77.62674</v>
      </c>
      <c r="BO145" s="71">
        <v>-81.61494</v>
      </c>
      <c r="BP145" s="71">
        <v>166.4908</v>
      </c>
      <c r="BQ145" s="71">
        <v>174.1967</v>
      </c>
      <c r="BR145" s="71">
        <v>179.6332</v>
      </c>
      <c r="BS145" s="71">
        <v>182.6982</v>
      </c>
      <c r="BT145" s="71">
        <v>184.6974</v>
      </c>
      <c r="BU145" s="71">
        <v>182.8605</v>
      </c>
      <c r="BV145" s="71">
        <v>181.3893</v>
      </c>
      <c r="BW145" s="71">
        <v>180.141</v>
      </c>
      <c r="BX145" s="71">
        <v>-95.40063</v>
      </c>
      <c r="BY145" s="71">
        <v>-102.4464</v>
      </c>
      <c r="BZ145" s="71">
        <v>-46.83863</v>
      </c>
      <c r="CA145" s="71">
        <v>-26.13639</v>
      </c>
      <c r="CB145" s="71">
        <v>-24.77436</v>
      </c>
      <c r="CC145" s="71">
        <v>-18.05406</v>
      </c>
      <c r="CD145" s="71">
        <v>-18.29315</v>
      </c>
      <c r="CE145" s="71">
        <v>-17.41065</v>
      </c>
      <c r="CF145" s="71">
        <v>-17.73332</v>
      </c>
      <c r="CG145" s="71">
        <v>-18.11178</v>
      </c>
      <c r="CH145" s="71">
        <v>-19.06998</v>
      </c>
      <c r="CI145" s="71">
        <v>-20.62066</v>
      </c>
      <c r="CJ145" s="71">
        <v>-24.82418</v>
      </c>
      <c r="CK145" s="71">
        <v>-47.36448</v>
      </c>
      <c r="CL145" s="71">
        <v>-63.02719</v>
      </c>
      <c r="CM145" s="71">
        <v>-48.32855</v>
      </c>
      <c r="CN145" s="71">
        <v>189.8047</v>
      </c>
      <c r="CO145" s="71">
        <v>198.5896</v>
      </c>
      <c r="CP145" s="71">
        <v>204.7874</v>
      </c>
      <c r="CQ145" s="71">
        <v>208.2817</v>
      </c>
      <c r="CR145" s="71">
        <v>210.5607</v>
      </c>
      <c r="CS145" s="71">
        <v>208.4666</v>
      </c>
      <c r="CT145" s="71">
        <v>206.7895</v>
      </c>
      <c r="CU145" s="71">
        <v>205.3663</v>
      </c>
      <c r="CV145" s="71">
        <v>-56.4918</v>
      </c>
      <c r="CW145" s="71">
        <v>-83.17891</v>
      </c>
      <c r="CX145" s="71">
        <v>-38.02951</v>
      </c>
      <c r="CY145" s="71">
        <v>-21.22082</v>
      </c>
      <c r="CZ145" s="71">
        <v>-20.11495</v>
      </c>
      <c r="DA145" s="71">
        <v>-15.18527</v>
      </c>
      <c r="DB145" s="71">
        <v>-15.38636</v>
      </c>
      <c r="DC145" s="71">
        <v>-14.6441</v>
      </c>
      <c r="DD145" s="71">
        <v>-14.91549</v>
      </c>
      <c r="DE145" s="71">
        <v>-15.23382</v>
      </c>
      <c r="DF145" s="71">
        <v>-16.03975</v>
      </c>
      <c r="DG145" s="71">
        <v>-17.34403</v>
      </c>
      <c r="DH145" s="71">
        <v>-20.87962</v>
      </c>
      <c r="DI145" s="71">
        <v>-39.83826</v>
      </c>
      <c r="DJ145" s="71">
        <v>-53.01215</v>
      </c>
      <c r="DK145" s="71">
        <v>-25.68854</v>
      </c>
      <c r="DL145" s="71">
        <v>205.7475</v>
      </c>
      <c r="DM145" s="71">
        <v>215.2703</v>
      </c>
      <c r="DN145" s="71">
        <v>221.9887</v>
      </c>
      <c r="DO145" s="71">
        <v>225.7764</v>
      </c>
      <c r="DP145" s="71">
        <v>228.2469</v>
      </c>
      <c r="DQ145" s="71">
        <v>225.9769</v>
      </c>
      <c r="DR145" s="71">
        <v>224.1589</v>
      </c>
      <c r="DS145" s="71">
        <v>222.6162</v>
      </c>
      <c r="DT145" s="71">
        <v>-30.02762</v>
      </c>
      <c r="DU145" s="71">
        <v>-69.96176</v>
      </c>
      <c r="DV145" s="71">
        <v>-31.98662</v>
      </c>
      <c r="DW145" s="71">
        <v>-17.84883</v>
      </c>
      <c r="DX145" s="71">
        <v>-16.91868</v>
      </c>
      <c r="DY145" s="71">
        <v>-12.33881</v>
      </c>
      <c r="DZ145" s="71">
        <v>-12.50221</v>
      </c>
      <c r="EA145" s="71">
        <v>-11.89908</v>
      </c>
      <c r="EB145" s="71">
        <v>-12.1196</v>
      </c>
      <c r="EC145" s="71">
        <v>-12.37825</v>
      </c>
      <c r="ED145" s="71">
        <v>-13.03312</v>
      </c>
      <c r="EE145" s="71">
        <v>-14.09291</v>
      </c>
      <c r="EF145" s="71">
        <v>-16.96575</v>
      </c>
      <c r="EG145" s="71">
        <v>-32.37062</v>
      </c>
      <c r="EH145" s="71">
        <v>-43.07508</v>
      </c>
      <c r="EI145" s="71">
        <v>-3.378843</v>
      </c>
      <c r="EJ145" s="71">
        <v>221.526</v>
      </c>
      <c r="EK145" s="71">
        <v>231.7791</v>
      </c>
      <c r="EL145" s="71">
        <v>239.0127</v>
      </c>
      <c r="EM145" s="71">
        <v>243.0909</v>
      </c>
      <c r="EN145" s="71">
        <v>245.7509</v>
      </c>
      <c r="EO145" s="71">
        <v>243.3069</v>
      </c>
      <c r="EP145" s="71">
        <v>241.3494</v>
      </c>
      <c r="EQ145" s="71">
        <v>239.6883</v>
      </c>
      <c r="ER145" s="71">
        <v>-3.949569</v>
      </c>
      <c r="ES145" s="71">
        <v>-56.84751</v>
      </c>
      <c r="ET145" s="71">
        <v>-25.99076</v>
      </c>
      <c r="EU145" s="71">
        <v>-14.50309</v>
      </c>
      <c r="EV145" s="71">
        <v>-13.74729</v>
      </c>
      <c r="EW145" s="71">
        <v>-8.267844</v>
      </c>
      <c r="EX145" s="71">
        <v>-8.377334</v>
      </c>
      <c r="EY145" s="71">
        <v>-7.973196</v>
      </c>
      <c r="EZ145" s="71">
        <v>-8.120959</v>
      </c>
      <c r="FA145" s="71">
        <v>-8.294277</v>
      </c>
      <c r="FB145" s="71">
        <v>-8.733081</v>
      </c>
      <c r="FC145" s="71">
        <v>-9.443215</v>
      </c>
      <c r="FD145" s="71">
        <v>-11.36822</v>
      </c>
      <c r="FE145" s="71">
        <v>-21.69053</v>
      </c>
      <c r="FF145" s="71">
        <v>-28.86325</v>
      </c>
      <c r="FG145" s="71">
        <v>28.26451</v>
      </c>
      <c r="FH145" s="71">
        <v>244.023</v>
      </c>
      <c r="FI145" s="71">
        <v>255.3174</v>
      </c>
      <c r="FJ145" s="71">
        <v>263.2856</v>
      </c>
      <c r="FK145" s="71">
        <v>267.778</v>
      </c>
      <c r="FL145" s="71">
        <v>270.708</v>
      </c>
      <c r="FM145" s="71">
        <v>268.0158</v>
      </c>
      <c r="FN145" s="71">
        <v>265.8595</v>
      </c>
      <c r="FO145" s="71">
        <v>264.0298</v>
      </c>
      <c r="FP145" s="71">
        <v>33.03871</v>
      </c>
      <c r="FQ145" s="71">
        <v>-38.09172</v>
      </c>
      <c r="FR145" s="71">
        <v>-17.41559</v>
      </c>
      <c r="FS145" s="71">
        <v>-9.71806</v>
      </c>
      <c r="FT145" s="71">
        <v>-9.211627</v>
      </c>
      <c r="FU145" s="71">
        <v>75.67777</v>
      </c>
      <c r="FV145" s="71">
        <v>72.72222</v>
      </c>
      <c r="FW145" s="71">
        <v>70.91112</v>
      </c>
      <c r="FX145" s="71">
        <v>69.01334</v>
      </c>
      <c r="FY145" s="71">
        <v>65.92333</v>
      </c>
      <c r="FZ145" s="71">
        <v>65.00777</v>
      </c>
      <c r="GA145" s="71">
        <v>63.49556</v>
      </c>
      <c r="GB145" s="71">
        <v>67.59111</v>
      </c>
      <c r="GC145" s="71">
        <v>74.65556</v>
      </c>
      <c r="GD145" s="71">
        <v>81.77778</v>
      </c>
      <c r="GE145" s="71">
        <v>88.67778</v>
      </c>
      <c r="GF145" s="71">
        <v>95.2</v>
      </c>
      <c r="GG145" s="71">
        <v>99.63333</v>
      </c>
      <c r="GH145" s="71">
        <v>102.0778</v>
      </c>
      <c r="GI145" s="71">
        <v>102.9444</v>
      </c>
      <c r="GJ145" s="71">
        <v>101.4445</v>
      </c>
      <c r="GK145" s="71">
        <v>99.22222</v>
      </c>
      <c r="GL145" s="71">
        <v>97</v>
      </c>
      <c r="GM145" s="71">
        <v>94.97778</v>
      </c>
      <c r="GN145" s="71">
        <v>90.31111</v>
      </c>
      <c r="GO145" s="71">
        <v>84.87778</v>
      </c>
      <c r="GP145" s="71">
        <v>80.43333</v>
      </c>
      <c r="GQ145" s="71">
        <v>76.54444</v>
      </c>
      <c r="GR145" s="71">
        <v>74.37778</v>
      </c>
    </row>
    <row r="146" spans="1:200" ht="12.75">
      <c r="A146" s="69" t="s">
        <v>245</v>
      </c>
      <c r="B146" s="69" t="s">
        <v>34</v>
      </c>
      <c r="C146" s="69">
        <v>2011</v>
      </c>
      <c r="D146" s="69" t="s">
        <v>6</v>
      </c>
      <c r="E146" s="69" t="s">
        <v>239</v>
      </c>
      <c r="F146" s="71">
        <v>14</v>
      </c>
      <c r="G146" s="71">
        <v>14</v>
      </c>
      <c r="H146" s="71">
        <v>14</v>
      </c>
      <c r="I146" s="71">
        <v>608.0555</v>
      </c>
      <c r="J146" s="71">
        <v>616.9543</v>
      </c>
      <c r="K146" s="71">
        <v>584.2649</v>
      </c>
      <c r="L146" s="71">
        <v>589.9049</v>
      </c>
      <c r="M146" s="71">
        <v>602.4061</v>
      </c>
      <c r="N146" s="71">
        <v>615.8516</v>
      </c>
      <c r="O146" s="71">
        <v>664.1527</v>
      </c>
      <c r="P146" s="71">
        <v>744.6745</v>
      </c>
      <c r="Q146" s="71">
        <v>1523.302</v>
      </c>
      <c r="R146" s="71">
        <v>2185.606</v>
      </c>
      <c r="S146" s="71">
        <v>2807.027</v>
      </c>
      <c r="T146" s="71">
        <v>3134.027</v>
      </c>
      <c r="U146" s="71">
        <v>3291.116</v>
      </c>
      <c r="V146" s="71">
        <v>3364.192</v>
      </c>
      <c r="W146" s="71">
        <v>3443.125</v>
      </c>
      <c r="X146" s="71">
        <v>3504.954</v>
      </c>
      <c r="Y146" s="71">
        <v>3526.71</v>
      </c>
      <c r="Z146" s="71">
        <v>3471.992</v>
      </c>
      <c r="AA146" s="71">
        <v>3361.975</v>
      </c>
      <c r="AB146" s="71">
        <v>3389.517</v>
      </c>
      <c r="AC146" s="71">
        <v>3244.086</v>
      </c>
      <c r="AD146" s="71">
        <v>1429.934</v>
      </c>
      <c r="AE146" s="71">
        <v>737.5917</v>
      </c>
      <c r="AF146" s="71">
        <v>697.4641</v>
      </c>
      <c r="AG146" s="71">
        <v>620.95</v>
      </c>
      <c r="AH146" s="71">
        <v>630.0376</v>
      </c>
      <c r="AI146" s="71">
        <v>596.6549</v>
      </c>
      <c r="AJ146" s="71">
        <v>602.4146</v>
      </c>
      <c r="AK146" s="71">
        <v>615.1808</v>
      </c>
      <c r="AL146" s="71">
        <v>628.9114</v>
      </c>
      <c r="AM146" s="71">
        <v>678.2368</v>
      </c>
      <c r="AN146" s="71">
        <v>760.4662</v>
      </c>
      <c r="AO146" s="71">
        <v>1555.605</v>
      </c>
      <c r="AP146" s="71">
        <v>2231.955</v>
      </c>
      <c r="AQ146" s="71">
        <v>2830.806</v>
      </c>
      <c r="AR146" s="71">
        <v>2936.747</v>
      </c>
      <c r="AS146" s="71">
        <v>3083.947</v>
      </c>
      <c r="AT146" s="71">
        <v>3152.423</v>
      </c>
      <c r="AU146" s="71">
        <v>3226.387</v>
      </c>
      <c r="AV146" s="71">
        <v>3284.324</v>
      </c>
      <c r="AW146" s="71">
        <v>3304.711</v>
      </c>
      <c r="AX146" s="71">
        <v>3253.437</v>
      </c>
      <c r="AY146" s="71">
        <v>3150.346</v>
      </c>
      <c r="AZ146" s="71">
        <v>3418.231</v>
      </c>
      <c r="BA146" s="71">
        <v>3312.881</v>
      </c>
      <c r="BB146" s="71">
        <v>1460.258</v>
      </c>
      <c r="BC146" s="71">
        <v>753.2332</v>
      </c>
      <c r="BD146" s="71">
        <v>712.2545</v>
      </c>
      <c r="BE146" s="71">
        <v>-18.88169</v>
      </c>
      <c r="BF146" s="71">
        <v>-19.15803</v>
      </c>
      <c r="BG146" s="71">
        <v>-18.14293</v>
      </c>
      <c r="BH146" s="71">
        <v>-18.31807</v>
      </c>
      <c r="BI146" s="71">
        <v>-18.70626</v>
      </c>
      <c r="BJ146" s="71">
        <v>-19.12378</v>
      </c>
      <c r="BK146" s="71">
        <v>-20.62366</v>
      </c>
      <c r="BL146" s="71">
        <v>-23.12407</v>
      </c>
      <c r="BM146" s="71">
        <v>-47.30246</v>
      </c>
      <c r="BN146" s="71">
        <v>-67.86872</v>
      </c>
      <c r="BO146" s="71">
        <v>-75.54814</v>
      </c>
      <c r="BP146" s="71">
        <v>159.6392</v>
      </c>
      <c r="BQ146" s="71">
        <v>167.6409</v>
      </c>
      <c r="BR146" s="71">
        <v>171.3632</v>
      </c>
      <c r="BS146" s="71">
        <v>175.3838</v>
      </c>
      <c r="BT146" s="71">
        <v>178.5332</v>
      </c>
      <c r="BU146" s="71">
        <v>179.6414</v>
      </c>
      <c r="BV146" s="71">
        <v>176.8542</v>
      </c>
      <c r="BW146" s="71">
        <v>171.2503</v>
      </c>
      <c r="BX146" s="71">
        <v>-91.22525</v>
      </c>
      <c r="BY146" s="71">
        <v>-100.7373</v>
      </c>
      <c r="BZ146" s="71">
        <v>-44.40315</v>
      </c>
      <c r="CA146" s="71">
        <v>-22.90413</v>
      </c>
      <c r="CB146" s="71">
        <v>-21.65806</v>
      </c>
      <c r="CC146" s="71">
        <v>-15.33054</v>
      </c>
      <c r="CD146" s="71">
        <v>-15.5549</v>
      </c>
      <c r="CE146" s="71">
        <v>-14.73072</v>
      </c>
      <c r="CF146" s="71">
        <v>-14.87292</v>
      </c>
      <c r="CG146" s="71">
        <v>-15.18811</v>
      </c>
      <c r="CH146" s="71">
        <v>-15.5271</v>
      </c>
      <c r="CI146" s="71">
        <v>-16.74489</v>
      </c>
      <c r="CJ146" s="71">
        <v>-18.77504</v>
      </c>
      <c r="CK146" s="71">
        <v>-38.40611</v>
      </c>
      <c r="CL146" s="71">
        <v>-55.1044</v>
      </c>
      <c r="CM146" s="71">
        <v>-44.73608</v>
      </c>
      <c r="CN146" s="71">
        <v>181.9937</v>
      </c>
      <c r="CO146" s="71">
        <v>191.1158</v>
      </c>
      <c r="CP146" s="71">
        <v>195.3594</v>
      </c>
      <c r="CQ146" s="71">
        <v>199.943</v>
      </c>
      <c r="CR146" s="71">
        <v>203.5334</v>
      </c>
      <c r="CS146" s="71">
        <v>204.7968</v>
      </c>
      <c r="CT146" s="71">
        <v>201.6193</v>
      </c>
      <c r="CU146" s="71">
        <v>195.2306</v>
      </c>
      <c r="CV146" s="71">
        <v>-54.01933</v>
      </c>
      <c r="CW146" s="71">
        <v>-81.79122</v>
      </c>
      <c r="CX146" s="71">
        <v>-36.05208</v>
      </c>
      <c r="CY146" s="71">
        <v>-18.59646</v>
      </c>
      <c r="CZ146" s="71">
        <v>-17.58475</v>
      </c>
      <c r="DA146" s="71">
        <v>-12.89452</v>
      </c>
      <c r="DB146" s="71">
        <v>-13.08323</v>
      </c>
      <c r="DC146" s="71">
        <v>-12.39001</v>
      </c>
      <c r="DD146" s="71">
        <v>-12.50961</v>
      </c>
      <c r="DE146" s="71">
        <v>-12.77471</v>
      </c>
      <c r="DF146" s="71">
        <v>-13.05984</v>
      </c>
      <c r="DG146" s="71">
        <v>-14.08412</v>
      </c>
      <c r="DH146" s="71">
        <v>-15.79168</v>
      </c>
      <c r="DI146" s="71">
        <v>-32.30337</v>
      </c>
      <c r="DJ146" s="71">
        <v>-46.3483</v>
      </c>
      <c r="DK146" s="71">
        <v>-23.77899</v>
      </c>
      <c r="DL146" s="71">
        <v>197.2803</v>
      </c>
      <c r="DM146" s="71">
        <v>207.1687</v>
      </c>
      <c r="DN146" s="71">
        <v>211.7687</v>
      </c>
      <c r="DO146" s="71">
        <v>216.7374</v>
      </c>
      <c r="DP146" s="71">
        <v>220.6293</v>
      </c>
      <c r="DQ146" s="71">
        <v>221.9989</v>
      </c>
      <c r="DR146" s="71">
        <v>218.5545</v>
      </c>
      <c r="DS146" s="71">
        <v>211.6292</v>
      </c>
      <c r="DT146" s="71">
        <v>-28.71341</v>
      </c>
      <c r="DU146" s="71">
        <v>-68.79458</v>
      </c>
      <c r="DV146" s="71">
        <v>-30.3234</v>
      </c>
      <c r="DW146" s="71">
        <v>-15.64148</v>
      </c>
      <c r="DX146" s="71">
        <v>-14.79053</v>
      </c>
      <c r="DY146" s="71">
        <v>-10.47745</v>
      </c>
      <c r="DZ146" s="71">
        <v>-10.63079</v>
      </c>
      <c r="EA146" s="71">
        <v>-10.06752</v>
      </c>
      <c r="EB146" s="71">
        <v>-10.1647</v>
      </c>
      <c r="EC146" s="71">
        <v>-10.38011</v>
      </c>
      <c r="ED146" s="71">
        <v>-10.61179</v>
      </c>
      <c r="EE146" s="71">
        <v>-11.44407</v>
      </c>
      <c r="EF146" s="71">
        <v>-12.83155</v>
      </c>
      <c r="EG146" s="71">
        <v>-26.24814</v>
      </c>
      <c r="EH146" s="71">
        <v>-37.66036</v>
      </c>
      <c r="EI146" s="71">
        <v>-3.127679</v>
      </c>
      <c r="EJ146" s="71">
        <v>212.4095</v>
      </c>
      <c r="EK146" s="71">
        <v>223.0563</v>
      </c>
      <c r="EL146" s="71">
        <v>228.009</v>
      </c>
      <c r="EM146" s="71">
        <v>233.3587</v>
      </c>
      <c r="EN146" s="71">
        <v>237.5491</v>
      </c>
      <c r="EO146" s="71">
        <v>239.0237</v>
      </c>
      <c r="EP146" s="71">
        <v>235.3152</v>
      </c>
      <c r="EQ146" s="71">
        <v>227.8587</v>
      </c>
      <c r="ER146" s="71">
        <v>-3.776709</v>
      </c>
      <c r="ES146" s="71">
        <v>-55.89911</v>
      </c>
      <c r="ET146" s="71">
        <v>-24.63931</v>
      </c>
      <c r="EU146" s="71">
        <v>-12.7095</v>
      </c>
      <c r="EV146" s="71">
        <v>-12.01806</v>
      </c>
      <c r="EW146" s="71">
        <v>-7.02061</v>
      </c>
      <c r="EX146" s="71">
        <v>-7.123356</v>
      </c>
      <c r="EY146" s="71">
        <v>-6.745924</v>
      </c>
      <c r="EZ146" s="71">
        <v>-6.811044</v>
      </c>
      <c r="FA146" s="71">
        <v>-6.955382</v>
      </c>
      <c r="FB146" s="71">
        <v>-7.110624</v>
      </c>
      <c r="FC146" s="71">
        <v>-7.668309</v>
      </c>
      <c r="FD146" s="71">
        <v>-8.598014</v>
      </c>
      <c r="FE146" s="71">
        <v>-17.58805</v>
      </c>
      <c r="FF146" s="71">
        <v>-25.23502</v>
      </c>
      <c r="FG146" s="71">
        <v>26.16348</v>
      </c>
      <c r="FH146" s="71">
        <v>233.9807</v>
      </c>
      <c r="FI146" s="71">
        <v>245.7086</v>
      </c>
      <c r="FJ146" s="71">
        <v>251.1644</v>
      </c>
      <c r="FK146" s="71">
        <v>257.0573</v>
      </c>
      <c r="FL146" s="71">
        <v>261.6734</v>
      </c>
      <c r="FM146" s="71">
        <v>263.2976</v>
      </c>
      <c r="FN146" s="71">
        <v>259.2125</v>
      </c>
      <c r="FO146" s="71">
        <v>250.9989</v>
      </c>
      <c r="FP146" s="71">
        <v>31.59271</v>
      </c>
      <c r="FQ146" s="71">
        <v>-37.45623</v>
      </c>
      <c r="FR146" s="71">
        <v>-16.51003</v>
      </c>
      <c r="FS146" s="71">
        <v>-8.516236</v>
      </c>
      <c r="FT146" s="71">
        <v>-8.052921</v>
      </c>
      <c r="FU146" s="71">
        <v>65.94667</v>
      </c>
      <c r="FV146" s="71">
        <v>64.07222</v>
      </c>
      <c r="FW146" s="71">
        <v>62.92</v>
      </c>
      <c r="FX146" s="71">
        <v>61.84889</v>
      </c>
      <c r="FY146" s="71">
        <v>60.12667</v>
      </c>
      <c r="FZ146" s="71">
        <v>59.52555</v>
      </c>
      <c r="GA146" s="71">
        <v>59.35889</v>
      </c>
      <c r="GB146" s="71">
        <v>61.22556</v>
      </c>
      <c r="GC146" s="71">
        <v>68.00444</v>
      </c>
      <c r="GD146" s="71">
        <v>76.77778</v>
      </c>
      <c r="GE146" s="71">
        <v>85.27778</v>
      </c>
      <c r="GF146" s="71">
        <v>94.2</v>
      </c>
      <c r="GG146" s="71">
        <v>98.76666</v>
      </c>
      <c r="GH146" s="71">
        <v>100.1667</v>
      </c>
      <c r="GI146" s="71">
        <v>101.6111</v>
      </c>
      <c r="GJ146" s="71">
        <v>100.8</v>
      </c>
      <c r="GK146" s="71">
        <v>100.2333</v>
      </c>
      <c r="GL146" s="71">
        <v>97.3</v>
      </c>
      <c r="GM146" s="71">
        <v>93.03333</v>
      </c>
      <c r="GN146" s="71">
        <v>89.05556</v>
      </c>
      <c r="GO146" s="71">
        <v>86.12222</v>
      </c>
      <c r="GP146" s="71">
        <v>82.32222</v>
      </c>
      <c r="GQ146" s="71">
        <v>80.31111</v>
      </c>
      <c r="GR146" s="71">
        <v>77.27778</v>
      </c>
    </row>
    <row r="147" spans="1:200" ht="12.75">
      <c r="A147" s="69" t="s">
        <v>245</v>
      </c>
      <c r="B147" s="69" t="s">
        <v>35</v>
      </c>
      <c r="C147" s="69">
        <v>2011</v>
      </c>
      <c r="D147" s="69" t="s">
        <v>6</v>
      </c>
      <c r="E147" s="69" t="s">
        <v>239</v>
      </c>
      <c r="F147" s="71">
        <v>14</v>
      </c>
      <c r="G147" s="71">
        <v>14</v>
      </c>
      <c r="H147" s="71">
        <v>14</v>
      </c>
      <c r="I147" s="71">
        <v>635.1202</v>
      </c>
      <c r="J147" s="71">
        <v>647.7359</v>
      </c>
      <c r="K147" s="71">
        <v>615.4398</v>
      </c>
      <c r="L147" s="71">
        <v>630.8052</v>
      </c>
      <c r="M147" s="71">
        <v>656.5883</v>
      </c>
      <c r="N147" s="71">
        <v>727.5098</v>
      </c>
      <c r="O147" s="71">
        <v>847.5838</v>
      </c>
      <c r="P147" s="71">
        <v>956.4495</v>
      </c>
      <c r="Q147" s="71">
        <v>1770.573</v>
      </c>
      <c r="R147" s="71">
        <v>2224.337</v>
      </c>
      <c r="S147" s="71">
        <v>2655.634</v>
      </c>
      <c r="T147" s="71">
        <v>2814.09</v>
      </c>
      <c r="U147" s="71">
        <v>2890.906</v>
      </c>
      <c r="V147" s="71">
        <v>2941.262</v>
      </c>
      <c r="W147" s="71">
        <v>2988.15</v>
      </c>
      <c r="X147" s="71">
        <v>3092.211</v>
      </c>
      <c r="Y147" s="71">
        <v>3124.615</v>
      </c>
      <c r="Z147" s="71">
        <v>3125.145</v>
      </c>
      <c r="AA147" s="71">
        <v>3079.806</v>
      </c>
      <c r="AB147" s="71">
        <v>3032.832</v>
      </c>
      <c r="AC147" s="71">
        <v>2812.114</v>
      </c>
      <c r="AD147" s="71">
        <v>1314.043</v>
      </c>
      <c r="AE147" s="71">
        <v>757.2252</v>
      </c>
      <c r="AF147" s="71">
        <v>710.9492</v>
      </c>
      <c r="AG147" s="71">
        <v>648.5887</v>
      </c>
      <c r="AH147" s="71">
        <v>661.4719</v>
      </c>
      <c r="AI147" s="71">
        <v>628.4909</v>
      </c>
      <c r="AJ147" s="71">
        <v>644.1822</v>
      </c>
      <c r="AK147" s="71">
        <v>670.5121</v>
      </c>
      <c r="AL147" s="71">
        <v>742.9374</v>
      </c>
      <c r="AM147" s="71">
        <v>865.5577</v>
      </c>
      <c r="AN147" s="71">
        <v>976.7321</v>
      </c>
      <c r="AO147" s="71">
        <v>1808.12</v>
      </c>
      <c r="AP147" s="71">
        <v>2271.507</v>
      </c>
      <c r="AQ147" s="71">
        <v>2678.131</v>
      </c>
      <c r="AR147" s="71">
        <v>2636.949</v>
      </c>
      <c r="AS147" s="71">
        <v>2708.93</v>
      </c>
      <c r="AT147" s="71">
        <v>2756.116</v>
      </c>
      <c r="AU147" s="71">
        <v>2800.052</v>
      </c>
      <c r="AV147" s="71">
        <v>2897.563</v>
      </c>
      <c r="AW147" s="71">
        <v>2927.927</v>
      </c>
      <c r="AX147" s="71">
        <v>2928.424</v>
      </c>
      <c r="AY147" s="71">
        <v>2885.939</v>
      </c>
      <c r="AZ147" s="71">
        <v>3058.524</v>
      </c>
      <c r="BA147" s="71">
        <v>2871.748</v>
      </c>
      <c r="BB147" s="71">
        <v>1341.909</v>
      </c>
      <c r="BC147" s="71">
        <v>773.283</v>
      </c>
      <c r="BD147" s="71">
        <v>726.0256</v>
      </c>
      <c r="BE147" s="71">
        <v>-19.72212</v>
      </c>
      <c r="BF147" s="71">
        <v>-20.11387</v>
      </c>
      <c r="BG147" s="71">
        <v>-19.111</v>
      </c>
      <c r="BH147" s="71">
        <v>-19.58813</v>
      </c>
      <c r="BI147" s="71">
        <v>-20.38876</v>
      </c>
      <c r="BJ147" s="71">
        <v>-22.59106</v>
      </c>
      <c r="BK147" s="71">
        <v>-26.31966</v>
      </c>
      <c r="BL147" s="71">
        <v>-29.70023</v>
      </c>
      <c r="BM147" s="71">
        <v>-54.98085</v>
      </c>
      <c r="BN147" s="71">
        <v>-69.07141</v>
      </c>
      <c r="BO147" s="71">
        <v>-71.47358</v>
      </c>
      <c r="BP147" s="71">
        <v>143.3424</v>
      </c>
      <c r="BQ147" s="71">
        <v>147.2552</v>
      </c>
      <c r="BR147" s="71">
        <v>149.8203</v>
      </c>
      <c r="BS147" s="71">
        <v>152.2086</v>
      </c>
      <c r="BT147" s="71">
        <v>157.5092</v>
      </c>
      <c r="BU147" s="71">
        <v>159.1597</v>
      </c>
      <c r="BV147" s="71">
        <v>159.1868</v>
      </c>
      <c r="BW147" s="71">
        <v>156.8773</v>
      </c>
      <c r="BX147" s="71">
        <v>-81.62545</v>
      </c>
      <c r="BY147" s="71">
        <v>-87.3234</v>
      </c>
      <c r="BZ147" s="71">
        <v>-40.80442</v>
      </c>
      <c r="CA147" s="71">
        <v>-23.5138</v>
      </c>
      <c r="CB147" s="71">
        <v>-22.07681</v>
      </c>
      <c r="CC147" s="71">
        <v>-16.01291</v>
      </c>
      <c r="CD147" s="71">
        <v>-16.33098</v>
      </c>
      <c r="CE147" s="71">
        <v>-15.51672</v>
      </c>
      <c r="CF147" s="71">
        <v>-15.90412</v>
      </c>
      <c r="CG147" s="71">
        <v>-16.55417</v>
      </c>
      <c r="CH147" s="71">
        <v>-18.34227</v>
      </c>
      <c r="CI147" s="71">
        <v>-21.36963</v>
      </c>
      <c r="CJ147" s="71">
        <v>-24.11439</v>
      </c>
      <c r="CK147" s="71">
        <v>-44.6404</v>
      </c>
      <c r="CL147" s="71">
        <v>-56.08089</v>
      </c>
      <c r="CM147" s="71">
        <v>-42.32331</v>
      </c>
      <c r="CN147" s="71">
        <v>163.4148</v>
      </c>
      <c r="CO147" s="71">
        <v>167.8756</v>
      </c>
      <c r="CP147" s="71">
        <v>170.7997</v>
      </c>
      <c r="CQ147" s="71">
        <v>173.5225</v>
      </c>
      <c r="CR147" s="71">
        <v>179.5654</v>
      </c>
      <c r="CS147" s="71">
        <v>181.4471</v>
      </c>
      <c r="CT147" s="71">
        <v>181.4779</v>
      </c>
      <c r="CU147" s="71">
        <v>178.845</v>
      </c>
      <c r="CV147" s="71">
        <v>-48.33478</v>
      </c>
      <c r="CW147" s="71">
        <v>-70.90016</v>
      </c>
      <c r="CX147" s="71">
        <v>-33.13018</v>
      </c>
      <c r="CY147" s="71">
        <v>-19.09147</v>
      </c>
      <c r="CZ147" s="71">
        <v>-17.92474</v>
      </c>
      <c r="DA147" s="71">
        <v>-13.46846</v>
      </c>
      <c r="DB147" s="71">
        <v>-13.73598</v>
      </c>
      <c r="DC147" s="71">
        <v>-13.05111</v>
      </c>
      <c r="DD147" s="71">
        <v>-13.37695</v>
      </c>
      <c r="DE147" s="71">
        <v>-13.92371</v>
      </c>
      <c r="DF147" s="71">
        <v>-15.42768</v>
      </c>
      <c r="DG147" s="71">
        <v>-17.97399</v>
      </c>
      <c r="DH147" s="71">
        <v>-20.28261</v>
      </c>
      <c r="DI147" s="71">
        <v>-37.54703</v>
      </c>
      <c r="DJ147" s="71">
        <v>-47.16963</v>
      </c>
      <c r="DK147" s="71">
        <v>-22.49651</v>
      </c>
      <c r="DL147" s="71">
        <v>177.141</v>
      </c>
      <c r="DM147" s="71">
        <v>181.9764</v>
      </c>
      <c r="DN147" s="71">
        <v>185.1462</v>
      </c>
      <c r="DO147" s="71">
        <v>188.0976</v>
      </c>
      <c r="DP147" s="71">
        <v>194.6481</v>
      </c>
      <c r="DQ147" s="71">
        <v>196.6878</v>
      </c>
      <c r="DR147" s="71">
        <v>196.7212</v>
      </c>
      <c r="DS147" s="71">
        <v>193.8672</v>
      </c>
      <c r="DT147" s="71">
        <v>-25.69184</v>
      </c>
      <c r="DU147" s="71">
        <v>-59.63411</v>
      </c>
      <c r="DV147" s="71">
        <v>-27.86579</v>
      </c>
      <c r="DW147" s="71">
        <v>-16.05783</v>
      </c>
      <c r="DX147" s="71">
        <v>-15.07649</v>
      </c>
      <c r="DY147" s="71">
        <v>-10.94381</v>
      </c>
      <c r="DZ147" s="71">
        <v>-11.16119</v>
      </c>
      <c r="EA147" s="71">
        <v>-10.60469</v>
      </c>
      <c r="EB147" s="71">
        <v>-10.86946</v>
      </c>
      <c r="EC147" s="71">
        <v>-11.31373</v>
      </c>
      <c r="ED147" s="71">
        <v>-12.53578</v>
      </c>
      <c r="EE147" s="71">
        <v>-14.60478</v>
      </c>
      <c r="EF147" s="71">
        <v>-16.48066</v>
      </c>
      <c r="EG147" s="71">
        <v>-30.50888</v>
      </c>
      <c r="EH147" s="71">
        <v>-38.32773</v>
      </c>
      <c r="EI147" s="71">
        <v>-2.958993</v>
      </c>
      <c r="EJ147" s="71">
        <v>190.7257</v>
      </c>
      <c r="EK147" s="71">
        <v>195.9319</v>
      </c>
      <c r="EL147" s="71">
        <v>199.3448</v>
      </c>
      <c r="EM147" s="71">
        <v>202.5226</v>
      </c>
      <c r="EN147" s="71">
        <v>209.5754</v>
      </c>
      <c r="EO147" s="71">
        <v>211.7716</v>
      </c>
      <c r="EP147" s="71">
        <v>211.8075</v>
      </c>
      <c r="EQ147" s="71">
        <v>208.7347</v>
      </c>
      <c r="ER147" s="71">
        <v>-3.379279</v>
      </c>
      <c r="ES147" s="71">
        <v>-48.45576</v>
      </c>
      <c r="ET147" s="71">
        <v>-22.64238</v>
      </c>
      <c r="EU147" s="71">
        <v>-13.04781</v>
      </c>
      <c r="EV147" s="71">
        <v>-12.25042</v>
      </c>
      <c r="EW147" s="71">
        <v>-7.3331</v>
      </c>
      <c r="EX147" s="71">
        <v>-7.47876</v>
      </c>
      <c r="EY147" s="71">
        <v>-7.10587</v>
      </c>
      <c r="EZ147" s="71">
        <v>-7.283278</v>
      </c>
      <c r="FA147" s="71">
        <v>-7.58097</v>
      </c>
      <c r="FB147" s="71">
        <v>-8.399829</v>
      </c>
      <c r="FC147" s="71">
        <v>-9.786204</v>
      </c>
      <c r="FD147" s="71">
        <v>-11.04317</v>
      </c>
      <c r="FE147" s="71">
        <v>-20.44304</v>
      </c>
      <c r="FF147" s="71">
        <v>-25.6822</v>
      </c>
      <c r="FG147" s="71">
        <v>24.7524</v>
      </c>
      <c r="FH147" s="71">
        <v>210.0948</v>
      </c>
      <c r="FI147" s="71">
        <v>215.8297</v>
      </c>
      <c r="FJ147" s="71">
        <v>219.5892</v>
      </c>
      <c r="FK147" s="71">
        <v>223.0897</v>
      </c>
      <c r="FL147" s="71">
        <v>230.8588</v>
      </c>
      <c r="FM147" s="71">
        <v>233.278</v>
      </c>
      <c r="FN147" s="71">
        <v>233.3176</v>
      </c>
      <c r="FO147" s="71">
        <v>229.9326</v>
      </c>
      <c r="FP147" s="71">
        <v>28.26815</v>
      </c>
      <c r="FQ147" s="71">
        <v>-32.46867</v>
      </c>
      <c r="FR147" s="71">
        <v>-15.17194</v>
      </c>
      <c r="FS147" s="71">
        <v>-8.742924</v>
      </c>
      <c r="FT147" s="71">
        <v>-8.208621</v>
      </c>
      <c r="FU147" s="71">
        <v>68.30111</v>
      </c>
      <c r="FV147" s="71">
        <v>68.95778</v>
      </c>
      <c r="FW147" s="71">
        <v>69.29667</v>
      </c>
      <c r="FX147" s="71">
        <v>69.07445</v>
      </c>
      <c r="FY147" s="71">
        <v>69.33334</v>
      </c>
      <c r="FZ147" s="71">
        <v>69.33112</v>
      </c>
      <c r="GA147" s="71">
        <v>68.91889</v>
      </c>
      <c r="GB147" s="71">
        <v>69.73667</v>
      </c>
      <c r="GC147" s="71">
        <v>72.89889</v>
      </c>
      <c r="GD147" s="71">
        <v>76.44778</v>
      </c>
      <c r="GE147" s="71">
        <v>79.77556</v>
      </c>
      <c r="GF147" s="71">
        <v>82.66666</v>
      </c>
      <c r="GG147" s="71">
        <v>84.2</v>
      </c>
      <c r="GH147" s="71">
        <v>85.54444</v>
      </c>
      <c r="GI147" s="71">
        <v>86.56667</v>
      </c>
      <c r="GJ147" s="71">
        <v>87.46667</v>
      </c>
      <c r="GK147" s="71">
        <v>87.7</v>
      </c>
      <c r="GL147" s="71">
        <v>86.86667</v>
      </c>
      <c r="GM147" s="71">
        <v>84.11111</v>
      </c>
      <c r="GN147" s="71">
        <v>79.03333</v>
      </c>
      <c r="GO147" s="71">
        <v>73.33556</v>
      </c>
      <c r="GP147" s="71">
        <v>68.88445</v>
      </c>
      <c r="GQ147" s="71">
        <v>65.64667</v>
      </c>
      <c r="GR147" s="71">
        <v>62.43111</v>
      </c>
    </row>
    <row r="148" spans="1:200" ht="12.75">
      <c r="A148" s="69" t="s">
        <v>245</v>
      </c>
      <c r="B148" s="69" t="s">
        <v>8</v>
      </c>
      <c r="C148" s="69">
        <v>2011</v>
      </c>
      <c r="D148" s="69" t="s">
        <v>6</v>
      </c>
      <c r="E148" s="69" t="s">
        <v>239</v>
      </c>
      <c r="F148" s="71">
        <v>14</v>
      </c>
      <c r="G148" s="71">
        <v>14</v>
      </c>
      <c r="H148" s="71">
        <v>14</v>
      </c>
      <c r="I148" s="71">
        <v>714.5594</v>
      </c>
      <c r="J148" s="71">
        <v>723.4315</v>
      </c>
      <c r="K148" s="71">
        <v>688.4982</v>
      </c>
      <c r="L148" s="71">
        <v>698.4102</v>
      </c>
      <c r="M148" s="71">
        <v>715.2664</v>
      </c>
      <c r="N148" s="71">
        <v>748.7293</v>
      </c>
      <c r="O148" s="71">
        <v>825.03</v>
      </c>
      <c r="P148" s="71">
        <v>983.0346</v>
      </c>
      <c r="Q148" s="71">
        <v>1870.057</v>
      </c>
      <c r="R148" s="71">
        <v>2510.376</v>
      </c>
      <c r="S148" s="71">
        <v>3052.25</v>
      </c>
      <c r="T148" s="71">
        <v>3244.459</v>
      </c>
      <c r="U148" s="71">
        <v>3362.223</v>
      </c>
      <c r="V148" s="71">
        <v>3437.184</v>
      </c>
      <c r="W148" s="71">
        <v>3495.988</v>
      </c>
      <c r="X148" s="71">
        <v>3559</v>
      </c>
      <c r="Y148" s="71">
        <v>3567.182</v>
      </c>
      <c r="Z148" s="71">
        <v>3553.987</v>
      </c>
      <c r="AA148" s="71">
        <v>3497.576</v>
      </c>
      <c r="AB148" s="71">
        <v>3503.773</v>
      </c>
      <c r="AC148" s="71">
        <v>3299.081</v>
      </c>
      <c r="AD148" s="71">
        <v>1510.686</v>
      </c>
      <c r="AE148" s="71">
        <v>841.3757</v>
      </c>
      <c r="AF148" s="71">
        <v>797.7604</v>
      </c>
      <c r="AG148" s="71">
        <v>729.7125</v>
      </c>
      <c r="AH148" s="71">
        <v>738.7727</v>
      </c>
      <c r="AI148" s="71">
        <v>703.0986</v>
      </c>
      <c r="AJ148" s="71">
        <v>713.2208</v>
      </c>
      <c r="AK148" s="71">
        <v>730.4344</v>
      </c>
      <c r="AL148" s="71">
        <v>764.6069</v>
      </c>
      <c r="AM148" s="71">
        <v>842.5257</v>
      </c>
      <c r="AN148" s="71">
        <v>1003.881</v>
      </c>
      <c r="AO148" s="71">
        <v>1909.714</v>
      </c>
      <c r="AP148" s="71">
        <v>2563.611</v>
      </c>
      <c r="AQ148" s="71">
        <v>3078.107</v>
      </c>
      <c r="AR148" s="71">
        <v>3040.227</v>
      </c>
      <c r="AS148" s="71">
        <v>3150.578</v>
      </c>
      <c r="AT148" s="71">
        <v>3220.82</v>
      </c>
      <c r="AU148" s="71">
        <v>3275.923</v>
      </c>
      <c r="AV148" s="71">
        <v>3334.969</v>
      </c>
      <c r="AW148" s="71">
        <v>3342.635</v>
      </c>
      <c r="AX148" s="71">
        <v>3330.271</v>
      </c>
      <c r="AY148" s="71">
        <v>3277.411</v>
      </c>
      <c r="AZ148" s="71">
        <v>3533.454</v>
      </c>
      <c r="BA148" s="71">
        <v>3369.042</v>
      </c>
      <c r="BB148" s="71">
        <v>1542.722</v>
      </c>
      <c r="BC148" s="71">
        <v>859.218</v>
      </c>
      <c r="BD148" s="71">
        <v>814.6779</v>
      </c>
      <c r="BE148" s="71">
        <v>-22.18892</v>
      </c>
      <c r="BF148" s="71">
        <v>-22.46442</v>
      </c>
      <c r="BG148" s="71">
        <v>-21.37964</v>
      </c>
      <c r="BH148" s="71">
        <v>-21.68744</v>
      </c>
      <c r="BI148" s="71">
        <v>-22.21087</v>
      </c>
      <c r="BJ148" s="71">
        <v>-23.24998</v>
      </c>
      <c r="BK148" s="71">
        <v>-25.61931</v>
      </c>
      <c r="BL148" s="71">
        <v>-30.52576</v>
      </c>
      <c r="BM148" s="71">
        <v>-58.07011</v>
      </c>
      <c r="BN148" s="71">
        <v>-77.95364</v>
      </c>
      <c r="BO148" s="71">
        <v>-82.14807</v>
      </c>
      <c r="BP148" s="71">
        <v>165.2643</v>
      </c>
      <c r="BQ148" s="71">
        <v>171.2629</v>
      </c>
      <c r="BR148" s="71">
        <v>175.0812</v>
      </c>
      <c r="BS148" s="71">
        <v>178.0765</v>
      </c>
      <c r="BT148" s="71">
        <v>181.2862</v>
      </c>
      <c r="BU148" s="71">
        <v>181.703</v>
      </c>
      <c r="BV148" s="71">
        <v>181.0309</v>
      </c>
      <c r="BW148" s="71">
        <v>178.1574</v>
      </c>
      <c r="BX148" s="71">
        <v>-94.30033</v>
      </c>
      <c r="BY148" s="71">
        <v>-102.445</v>
      </c>
      <c r="BZ148" s="71">
        <v>-46.91069</v>
      </c>
      <c r="CA148" s="71">
        <v>-26.12689</v>
      </c>
      <c r="CB148" s="71">
        <v>-24.77252</v>
      </c>
      <c r="CC148" s="71">
        <v>-18.01576</v>
      </c>
      <c r="CD148" s="71">
        <v>-18.23945</v>
      </c>
      <c r="CE148" s="71">
        <v>-17.3587</v>
      </c>
      <c r="CF148" s="71">
        <v>-17.6086</v>
      </c>
      <c r="CG148" s="71">
        <v>-18.03359</v>
      </c>
      <c r="CH148" s="71">
        <v>-18.87727</v>
      </c>
      <c r="CI148" s="71">
        <v>-20.80099</v>
      </c>
      <c r="CJ148" s="71">
        <v>-24.78467</v>
      </c>
      <c r="CK148" s="71">
        <v>-47.14865</v>
      </c>
      <c r="CL148" s="71">
        <v>-63.29261</v>
      </c>
      <c r="CM148" s="71">
        <v>-48.64425</v>
      </c>
      <c r="CN148" s="71">
        <v>188.4064</v>
      </c>
      <c r="CO148" s="71">
        <v>195.245</v>
      </c>
      <c r="CP148" s="71">
        <v>199.598</v>
      </c>
      <c r="CQ148" s="71">
        <v>203.0128</v>
      </c>
      <c r="CR148" s="71">
        <v>206.6719</v>
      </c>
      <c r="CS148" s="71">
        <v>207.147</v>
      </c>
      <c r="CT148" s="71">
        <v>206.3808</v>
      </c>
      <c r="CU148" s="71">
        <v>203.105</v>
      </c>
      <c r="CV148" s="71">
        <v>-55.84025</v>
      </c>
      <c r="CW148" s="71">
        <v>-83.17778</v>
      </c>
      <c r="CX148" s="71">
        <v>-38.08802</v>
      </c>
      <c r="CY148" s="71">
        <v>-21.21311</v>
      </c>
      <c r="CZ148" s="71">
        <v>-20.11346</v>
      </c>
      <c r="DA148" s="71">
        <v>-15.15305</v>
      </c>
      <c r="DB148" s="71">
        <v>-15.3412</v>
      </c>
      <c r="DC148" s="71">
        <v>-14.6004</v>
      </c>
      <c r="DD148" s="71">
        <v>-14.81059</v>
      </c>
      <c r="DE148" s="71">
        <v>-15.16805</v>
      </c>
      <c r="DF148" s="71">
        <v>-15.87766</v>
      </c>
      <c r="DG148" s="71">
        <v>-17.49571</v>
      </c>
      <c r="DH148" s="71">
        <v>-20.84638</v>
      </c>
      <c r="DI148" s="71">
        <v>-39.65672</v>
      </c>
      <c r="DJ148" s="71">
        <v>-53.2354</v>
      </c>
      <c r="DK148" s="71">
        <v>-25.85634</v>
      </c>
      <c r="DL148" s="71">
        <v>204.2318</v>
      </c>
      <c r="DM148" s="71">
        <v>211.6447</v>
      </c>
      <c r="DN148" s="71">
        <v>216.3634</v>
      </c>
      <c r="DO148" s="71">
        <v>220.065</v>
      </c>
      <c r="DP148" s="71">
        <v>224.0315</v>
      </c>
      <c r="DQ148" s="71">
        <v>224.5465</v>
      </c>
      <c r="DR148" s="71">
        <v>223.7159</v>
      </c>
      <c r="DS148" s="71">
        <v>220.165</v>
      </c>
      <c r="DT148" s="71">
        <v>-29.6813</v>
      </c>
      <c r="DU148" s="71">
        <v>-69.96082</v>
      </c>
      <c r="DV148" s="71">
        <v>-32.03583</v>
      </c>
      <c r="DW148" s="71">
        <v>-17.84234</v>
      </c>
      <c r="DX148" s="71">
        <v>-16.91743</v>
      </c>
      <c r="DY148" s="71">
        <v>-12.31263</v>
      </c>
      <c r="DZ148" s="71">
        <v>-12.46551</v>
      </c>
      <c r="EA148" s="71">
        <v>-11.86357</v>
      </c>
      <c r="EB148" s="71">
        <v>-12.03436</v>
      </c>
      <c r="EC148" s="71">
        <v>-12.32481</v>
      </c>
      <c r="ED148" s="71">
        <v>-12.90141</v>
      </c>
      <c r="EE148" s="71">
        <v>-14.21616</v>
      </c>
      <c r="EF148" s="71">
        <v>-16.93875</v>
      </c>
      <c r="EG148" s="71">
        <v>-32.22311</v>
      </c>
      <c r="EH148" s="71">
        <v>-43.25648</v>
      </c>
      <c r="EI148" s="71">
        <v>-3.400915</v>
      </c>
      <c r="EJ148" s="71">
        <v>219.894</v>
      </c>
      <c r="EK148" s="71">
        <v>227.8755</v>
      </c>
      <c r="EL148" s="71">
        <v>232.956</v>
      </c>
      <c r="EM148" s="71">
        <v>236.9415</v>
      </c>
      <c r="EN148" s="71">
        <v>241.2122</v>
      </c>
      <c r="EO148" s="71">
        <v>241.7667</v>
      </c>
      <c r="EP148" s="71">
        <v>240.8724</v>
      </c>
      <c r="EQ148" s="71">
        <v>237.0492</v>
      </c>
      <c r="ER148" s="71">
        <v>-3.904016</v>
      </c>
      <c r="ES148" s="71">
        <v>-56.84673</v>
      </c>
      <c r="ET148" s="71">
        <v>-26.03075</v>
      </c>
      <c r="EU148" s="71">
        <v>-14.49781</v>
      </c>
      <c r="EV148" s="71">
        <v>-13.74627</v>
      </c>
      <c r="EW148" s="71">
        <v>-8.250305</v>
      </c>
      <c r="EX148" s="71">
        <v>-8.352742</v>
      </c>
      <c r="EY148" s="71">
        <v>-7.949402</v>
      </c>
      <c r="EZ148" s="71">
        <v>-8.063847</v>
      </c>
      <c r="FA148" s="71">
        <v>-8.258468</v>
      </c>
      <c r="FB148" s="71">
        <v>-8.644831</v>
      </c>
      <c r="FC148" s="71">
        <v>-9.525799</v>
      </c>
      <c r="FD148" s="71">
        <v>-11.35012</v>
      </c>
      <c r="FE148" s="71">
        <v>-21.59169</v>
      </c>
      <c r="FF148" s="71">
        <v>-28.98481</v>
      </c>
      <c r="FG148" s="71">
        <v>28.44914</v>
      </c>
      <c r="FH148" s="71">
        <v>242.2253</v>
      </c>
      <c r="FI148" s="71">
        <v>251.0173</v>
      </c>
      <c r="FJ148" s="71">
        <v>256.6138</v>
      </c>
      <c r="FK148" s="71">
        <v>261.004</v>
      </c>
      <c r="FL148" s="71">
        <v>265.7084</v>
      </c>
      <c r="FM148" s="71">
        <v>266.3192</v>
      </c>
      <c r="FN148" s="71">
        <v>265.3341</v>
      </c>
      <c r="FO148" s="71">
        <v>261.1226</v>
      </c>
      <c r="FP148" s="71">
        <v>32.65766</v>
      </c>
      <c r="FQ148" s="71">
        <v>-38.0912</v>
      </c>
      <c r="FR148" s="71">
        <v>-17.44238</v>
      </c>
      <c r="FS148" s="71">
        <v>-9.714525</v>
      </c>
      <c r="FT148" s="71">
        <v>-9.210944</v>
      </c>
      <c r="FU148" s="71">
        <v>73.09499</v>
      </c>
      <c r="FV148" s="71">
        <v>69.88111</v>
      </c>
      <c r="FW148" s="71">
        <v>68.36972</v>
      </c>
      <c r="FX148" s="71">
        <v>66.805</v>
      </c>
      <c r="FY148" s="71">
        <v>64.82305</v>
      </c>
      <c r="FZ148" s="71">
        <v>63.91139</v>
      </c>
      <c r="GA148" s="71">
        <v>63.95611</v>
      </c>
      <c r="GB148" s="71">
        <v>67.55472</v>
      </c>
      <c r="GC148" s="71">
        <v>74.43445</v>
      </c>
      <c r="GD148" s="71">
        <v>82.06111</v>
      </c>
      <c r="GE148" s="71">
        <v>89.24722</v>
      </c>
      <c r="GF148" s="71">
        <v>94.45</v>
      </c>
      <c r="GG148" s="71">
        <v>97.73611</v>
      </c>
      <c r="GH148" s="71">
        <v>99.25833</v>
      </c>
      <c r="GI148" s="71">
        <v>100.1722</v>
      </c>
      <c r="GJ148" s="71">
        <v>99.46111</v>
      </c>
      <c r="GK148" s="71">
        <v>98.56667</v>
      </c>
      <c r="GL148" s="71">
        <v>96.80555</v>
      </c>
      <c r="GM148" s="71">
        <v>93.95834</v>
      </c>
      <c r="GN148" s="71">
        <v>89.35556</v>
      </c>
      <c r="GO148" s="71">
        <v>84.86667</v>
      </c>
      <c r="GP148" s="71">
        <v>80.56944</v>
      </c>
      <c r="GQ148" s="71">
        <v>77.26667</v>
      </c>
      <c r="GR148" s="71">
        <v>74.46056</v>
      </c>
    </row>
    <row r="149" spans="1:200" ht="12.75">
      <c r="A149" s="69" t="s">
        <v>245</v>
      </c>
      <c r="B149" s="69" t="s">
        <v>30</v>
      </c>
      <c r="C149" s="69">
        <v>2011</v>
      </c>
      <c r="D149" s="69" t="s">
        <v>7</v>
      </c>
      <c r="E149" s="69" t="s">
        <v>239</v>
      </c>
      <c r="F149" s="71">
        <v>10</v>
      </c>
      <c r="G149" s="71">
        <v>10</v>
      </c>
      <c r="H149" s="71">
        <v>10</v>
      </c>
      <c r="I149" s="71">
        <v>468.0648</v>
      </c>
      <c r="J149" s="71">
        <v>475.7845</v>
      </c>
      <c r="K149" s="71">
        <v>451.8878</v>
      </c>
      <c r="L149" s="71">
        <v>457.2456</v>
      </c>
      <c r="M149" s="71">
        <v>470.5758</v>
      </c>
      <c r="N149" s="71">
        <v>501.0831</v>
      </c>
      <c r="O149" s="71">
        <v>563.0114</v>
      </c>
      <c r="P149" s="71">
        <v>703.0933</v>
      </c>
      <c r="Q149" s="71">
        <v>1344.474</v>
      </c>
      <c r="R149" s="71">
        <v>1783.589</v>
      </c>
      <c r="S149" s="71">
        <v>2120.958</v>
      </c>
      <c r="T149" s="71">
        <v>2242.852</v>
      </c>
      <c r="U149" s="71">
        <v>2324.565</v>
      </c>
      <c r="V149" s="71">
        <v>2358.349</v>
      </c>
      <c r="W149" s="71">
        <v>2348.603</v>
      </c>
      <c r="X149" s="71">
        <v>2353.746</v>
      </c>
      <c r="Y149" s="71">
        <v>2360.575</v>
      </c>
      <c r="Z149" s="71">
        <v>2363.87</v>
      </c>
      <c r="AA149" s="71">
        <v>2317.143</v>
      </c>
      <c r="AB149" s="71">
        <v>2236.194</v>
      </c>
      <c r="AC149" s="71">
        <v>2100.326</v>
      </c>
      <c r="AD149" s="71">
        <v>969.7529</v>
      </c>
      <c r="AE149" s="71">
        <v>548.9823</v>
      </c>
      <c r="AF149" s="71">
        <v>519.3445</v>
      </c>
      <c r="AG149" s="71">
        <v>477.9907</v>
      </c>
      <c r="AH149" s="71">
        <v>485.8741</v>
      </c>
      <c r="AI149" s="71">
        <v>461.4706</v>
      </c>
      <c r="AJ149" s="71">
        <v>466.942</v>
      </c>
      <c r="AK149" s="71">
        <v>480.5549</v>
      </c>
      <c r="AL149" s="71">
        <v>511.7091</v>
      </c>
      <c r="AM149" s="71">
        <v>574.9507</v>
      </c>
      <c r="AN149" s="71">
        <v>718.0032</v>
      </c>
      <c r="AO149" s="71">
        <v>1372.986</v>
      </c>
      <c r="AP149" s="71">
        <v>1821.412</v>
      </c>
      <c r="AQ149" s="71">
        <v>2138.925</v>
      </c>
      <c r="AR149" s="71">
        <v>2101.67</v>
      </c>
      <c r="AS149" s="71">
        <v>2178.238</v>
      </c>
      <c r="AT149" s="71">
        <v>2209.896</v>
      </c>
      <c r="AU149" s="71">
        <v>2200.764</v>
      </c>
      <c r="AV149" s="71">
        <v>2205.583</v>
      </c>
      <c r="AW149" s="71">
        <v>2211.982</v>
      </c>
      <c r="AX149" s="71">
        <v>2215.069</v>
      </c>
      <c r="AY149" s="71">
        <v>2171.283</v>
      </c>
      <c r="AZ149" s="71">
        <v>2255.138</v>
      </c>
      <c r="BA149" s="71">
        <v>2144.866</v>
      </c>
      <c r="BB149" s="71">
        <v>990.3177</v>
      </c>
      <c r="BC149" s="71">
        <v>560.6241</v>
      </c>
      <c r="BD149" s="71">
        <v>530.3578</v>
      </c>
      <c r="BE149" s="71">
        <v>-14.53462</v>
      </c>
      <c r="BF149" s="71">
        <v>-14.77434</v>
      </c>
      <c r="BG149" s="71">
        <v>-14.03228</v>
      </c>
      <c r="BH149" s="71">
        <v>-14.19866</v>
      </c>
      <c r="BI149" s="71">
        <v>-14.61259</v>
      </c>
      <c r="BJ149" s="71">
        <v>-15.55992</v>
      </c>
      <c r="BK149" s="71">
        <v>-17.48296</v>
      </c>
      <c r="BL149" s="71">
        <v>-21.83286</v>
      </c>
      <c r="BM149" s="71">
        <v>-41.7494</v>
      </c>
      <c r="BN149" s="71">
        <v>-55.38504</v>
      </c>
      <c r="BO149" s="71">
        <v>-57.08332</v>
      </c>
      <c r="BP149" s="71">
        <v>114.2451</v>
      </c>
      <c r="BQ149" s="71">
        <v>118.4073</v>
      </c>
      <c r="BR149" s="71">
        <v>120.1281</v>
      </c>
      <c r="BS149" s="71">
        <v>119.6317</v>
      </c>
      <c r="BT149" s="71">
        <v>119.8937</v>
      </c>
      <c r="BU149" s="71">
        <v>120.2416</v>
      </c>
      <c r="BV149" s="71">
        <v>120.4094</v>
      </c>
      <c r="BW149" s="71">
        <v>118.0292</v>
      </c>
      <c r="BX149" s="71">
        <v>-60.1848</v>
      </c>
      <c r="BY149" s="71">
        <v>-65.22055</v>
      </c>
      <c r="BZ149" s="71">
        <v>-30.11333</v>
      </c>
      <c r="CA149" s="71">
        <v>-17.04732</v>
      </c>
      <c r="CB149" s="71">
        <v>-16.12699</v>
      </c>
      <c r="CC149" s="71">
        <v>-11.80104</v>
      </c>
      <c r="CD149" s="71">
        <v>-11.99567</v>
      </c>
      <c r="CE149" s="71">
        <v>-11.39318</v>
      </c>
      <c r="CF149" s="71">
        <v>-11.52826</v>
      </c>
      <c r="CG149" s="71">
        <v>-11.86435</v>
      </c>
      <c r="CH149" s="71">
        <v>-12.63351</v>
      </c>
      <c r="CI149" s="71">
        <v>-14.19487</v>
      </c>
      <c r="CJ149" s="71">
        <v>-17.72668</v>
      </c>
      <c r="CK149" s="71">
        <v>-33.89744</v>
      </c>
      <c r="CL149" s="71">
        <v>-44.96857</v>
      </c>
      <c r="CM149" s="71">
        <v>-33.80207</v>
      </c>
      <c r="CN149" s="71">
        <v>130.2429</v>
      </c>
      <c r="CO149" s="71">
        <v>134.988</v>
      </c>
      <c r="CP149" s="71">
        <v>136.9498</v>
      </c>
      <c r="CQ149" s="71">
        <v>136.3839</v>
      </c>
      <c r="CR149" s="71">
        <v>136.6826</v>
      </c>
      <c r="CS149" s="71">
        <v>137.0791</v>
      </c>
      <c r="CT149" s="71">
        <v>137.2704</v>
      </c>
      <c r="CU149" s="71">
        <v>134.557</v>
      </c>
      <c r="CV149" s="71">
        <v>-35.63862</v>
      </c>
      <c r="CW149" s="71">
        <v>-52.95428</v>
      </c>
      <c r="CX149" s="71">
        <v>-24.44981</v>
      </c>
      <c r="CY149" s="71">
        <v>-13.84116</v>
      </c>
      <c r="CZ149" s="71">
        <v>-13.09393</v>
      </c>
      <c r="DA149" s="71">
        <v>-9.925853</v>
      </c>
      <c r="DB149" s="71">
        <v>-10.08956</v>
      </c>
      <c r="DC149" s="71">
        <v>-9.582801</v>
      </c>
      <c r="DD149" s="71">
        <v>-9.696419</v>
      </c>
      <c r="DE149" s="71">
        <v>-9.979101</v>
      </c>
      <c r="DF149" s="71">
        <v>-10.62604</v>
      </c>
      <c r="DG149" s="71">
        <v>-11.9393</v>
      </c>
      <c r="DH149" s="71">
        <v>-14.9099</v>
      </c>
      <c r="DI149" s="71">
        <v>-28.51113</v>
      </c>
      <c r="DJ149" s="71">
        <v>-37.82305</v>
      </c>
      <c r="DK149" s="71">
        <v>-17.96714</v>
      </c>
      <c r="DL149" s="71">
        <v>141.1828</v>
      </c>
      <c r="DM149" s="71">
        <v>146.3264</v>
      </c>
      <c r="DN149" s="71">
        <v>148.453</v>
      </c>
      <c r="DO149" s="71">
        <v>147.8396</v>
      </c>
      <c r="DP149" s="71">
        <v>148.1633</v>
      </c>
      <c r="DQ149" s="71">
        <v>148.5932</v>
      </c>
      <c r="DR149" s="71">
        <v>148.8006</v>
      </c>
      <c r="DS149" s="71">
        <v>145.8592</v>
      </c>
      <c r="DT149" s="71">
        <v>-18.94334</v>
      </c>
      <c r="DU149" s="71">
        <v>-44.53983</v>
      </c>
      <c r="DV149" s="71">
        <v>-20.56473</v>
      </c>
      <c r="DW149" s="71">
        <v>-11.6418</v>
      </c>
      <c r="DX149" s="71">
        <v>-11.0133</v>
      </c>
      <c r="DY149" s="71">
        <v>-8.065263</v>
      </c>
      <c r="DZ149" s="71">
        <v>-8.198281</v>
      </c>
      <c r="EA149" s="71">
        <v>-7.786515</v>
      </c>
      <c r="EB149" s="71">
        <v>-7.878836</v>
      </c>
      <c r="EC149" s="71">
        <v>-8.10853</v>
      </c>
      <c r="ED149" s="71">
        <v>-8.634203</v>
      </c>
      <c r="EE149" s="71">
        <v>-9.701295</v>
      </c>
      <c r="EF149" s="71">
        <v>-12.11506</v>
      </c>
      <c r="EG149" s="71">
        <v>-23.16675</v>
      </c>
      <c r="EH149" s="71">
        <v>-30.73316</v>
      </c>
      <c r="EI149" s="71">
        <v>-2.363239</v>
      </c>
      <c r="EJ149" s="71">
        <v>152.0099</v>
      </c>
      <c r="EK149" s="71">
        <v>157.548</v>
      </c>
      <c r="EL149" s="71">
        <v>159.8377</v>
      </c>
      <c r="EM149" s="71">
        <v>159.1772</v>
      </c>
      <c r="EN149" s="71">
        <v>159.5258</v>
      </c>
      <c r="EO149" s="71">
        <v>159.9886</v>
      </c>
      <c r="EP149" s="71">
        <v>160.2119</v>
      </c>
      <c r="EQ149" s="71">
        <v>157.045</v>
      </c>
      <c r="ER149" s="71">
        <v>-2.491639</v>
      </c>
      <c r="ES149" s="71">
        <v>-36.19089</v>
      </c>
      <c r="ET149" s="71">
        <v>-16.70989</v>
      </c>
      <c r="EU149" s="71">
        <v>-9.459558</v>
      </c>
      <c r="EV149" s="71">
        <v>-8.948868</v>
      </c>
      <c r="EW149" s="71">
        <v>-5.404277</v>
      </c>
      <c r="EX149" s="71">
        <v>-5.493409</v>
      </c>
      <c r="EY149" s="71">
        <v>-5.217498</v>
      </c>
      <c r="EZ149" s="71">
        <v>-5.279359</v>
      </c>
      <c r="FA149" s="71">
        <v>-5.43327</v>
      </c>
      <c r="FB149" s="71">
        <v>-5.785506</v>
      </c>
      <c r="FC149" s="71">
        <v>-6.500531</v>
      </c>
      <c r="FD149" s="71">
        <v>-8.117918</v>
      </c>
      <c r="FE149" s="71">
        <v>-15.52331</v>
      </c>
      <c r="FF149" s="71">
        <v>-20.59332</v>
      </c>
      <c r="FG149" s="71">
        <v>19.76883</v>
      </c>
      <c r="FH149" s="71">
        <v>167.4472</v>
      </c>
      <c r="FI149" s="71">
        <v>173.5477</v>
      </c>
      <c r="FJ149" s="71">
        <v>176.0699</v>
      </c>
      <c r="FK149" s="71">
        <v>175.3424</v>
      </c>
      <c r="FL149" s="71">
        <v>175.7263</v>
      </c>
      <c r="FM149" s="71">
        <v>176.2362</v>
      </c>
      <c r="FN149" s="71">
        <v>176.4822</v>
      </c>
      <c r="FO149" s="71">
        <v>172.9936</v>
      </c>
      <c r="FP149" s="71">
        <v>20.84292</v>
      </c>
      <c r="FQ149" s="71">
        <v>-24.25037</v>
      </c>
      <c r="FR149" s="71">
        <v>-11.19677</v>
      </c>
      <c r="FS149" s="71">
        <v>-6.338551</v>
      </c>
      <c r="FT149" s="71">
        <v>-5.996353</v>
      </c>
      <c r="FU149" s="71">
        <v>72.22222</v>
      </c>
      <c r="FV149" s="71">
        <v>70.17111</v>
      </c>
      <c r="FW149" s="71">
        <v>69.16444</v>
      </c>
      <c r="FX149" s="71">
        <v>67.42445</v>
      </c>
      <c r="FY149" s="71">
        <v>66.33</v>
      </c>
      <c r="FZ149" s="71">
        <v>65.86445</v>
      </c>
      <c r="GA149" s="71">
        <v>65.91111</v>
      </c>
      <c r="GB149" s="71">
        <v>70.7</v>
      </c>
      <c r="GC149" s="71">
        <v>76.71111</v>
      </c>
      <c r="GD149" s="71">
        <v>83.47778</v>
      </c>
      <c r="GE149" s="71">
        <v>88.92222</v>
      </c>
      <c r="GF149" s="71">
        <v>93.37778</v>
      </c>
      <c r="GG149" s="71">
        <v>96.48888</v>
      </c>
      <c r="GH149" s="71">
        <v>97.21111</v>
      </c>
      <c r="GI149" s="71">
        <v>96.01111</v>
      </c>
      <c r="GJ149" s="71">
        <v>93.8</v>
      </c>
      <c r="GK149" s="71">
        <v>93.12222</v>
      </c>
      <c r="GL149" s="71">
        <v>92.05555</v>
      </c>
      <c r="GM149" s="71">
        <v>88.82222</v>
      </c>
      <c r="GN149" s="71">
        <v>81.78889</v>
      </c>
      <c r="GO149" s="71">
        <v>77.13333</v>
      </c>
      <c r="GP149" s="71">
        <v>73.41111</v>
      </c>
      <c r="GQ149" s="71">
        <v>71.33333</v>
      </c>
      <c r="GR149" s="71">
        <v>69.16444</v>
      </c>
    </row>
    <row r="150" spans="1:200" ht="12.75">
      <c r="A150" s="69" t="s">
        <v>245</v>
      </c>
      <c r="B150" s="69" t="s">
        <v>31</v>
      </c>
      <c r="C150" s="69">
        <v>2011</v>
      </c>
      <c r="D150" s="69" t="s">
        <v>7</v>
      </c>
      <c r="E150" s="69" t="s">
        <v>239</v>
      </c>
      <c r="F150" s="71">
        <v>14</v>
      </c>
      <c r="G150" s="71">
        <v>14</v>
      </c>
      <c r="H150" s="71">
        <v>14</v>
      </c>
      <c r="I150" s="71">
        <v>609.6053</v>
      </c>
      <c r="J150" s="71">
        <v>620.011</v>
      </c>
      <c r="K150" s="71">
        <v>583.6155</v>
      </c>
      <c r="L150" s="71">
        <v>596.5419</v>
      </c>
      <c r="M150" s="71">
        <v>619.8075</v>
      </c>
      <c r="N150" s="71">
        <v>680.7235</v>
      </c>
      <c r="O150" s="71">
        <v>815.6437</v>
      </c>
      <c r="P150" s="71">
        <v>994.3039</v>
      </c>
      <c r="Q150" s="71">
        <v>1953.273</v>
      </c>
      <c r="R150" s="71">
        <v>2651.181</v>
      </c>
      <c r="S150" s="71">
        <v>3086.108</v>
      </c>
      <c r="T150" s="71">
        <v>3222.94</v>
      </c>
      <c r="U150" s="71">
        <v>3346.476</v>
      </c>
      <c r="V150" s="71">
        <v>3420.95</v>
      </c>
      <c r="W150" s="71">
        <v>3414.707</v>
      </c>
      <c r="X150" s="71">
        <v>3448.831</v>
      </c>
      <c r="Y150" s="71">
        <v>3450.177</v>
      </c>
      <c r="Z150" s="71">
        <v>3436.088</v>
      </c>
      <c r="AA150" s="71">
        <v>3364.862</v>
      </c>
      <c r="AB150" s="71">
        <v>3391.05</v>
      </c>
      <c r="AC150" s="71">
        <v>3178.169</v>
      </c>
      <c r="AD150" s="71">
        <v>1382.889</v>
      </c>
      <c r="AE150" s="71">
        <v>723.9578</v>
      </c>
      <c r="AF150" s="71">
        <v>687.6887</v>
      </c>
      <c r="AG150" s="71">
        <v>622.5328</v>
      </c>
      <c r="AH150" s="71">
        <v>633.1591</v>
      </c>
      <c r="AI150" s="71">
        <v>595.9918</v>
      </c>
      <c r="AJ150" s="71">
        <v>609.1923</v>
      </c>
      <c r="AK150" s="71">
        <v>632.9512</v>
      </c>
      <c r="AL150" s="71">
        <v>695.1591</v>
      </c>
      <c r="AM150" s="71">
        <v>832.9404</v>
      </c>
      <c r="AN150" s="71">
        <v>1015.389</v>
      </c>
      <c r="AO150" s="71">
        <v>1994.695</v>
      </c>
      <c r="AP150" s="71">
        <v>2707.402</v>
      </c>
      <c r="AQ150" s="71">
        <v>3112.251</v>
      </c>
      <c r="AR150" s="71">
        <v>3020.063</v>
      </c>
      <c r="AS150" s="71">
        <v>3135.822</v>
      </c>
      <c r="AT150" s="71">
        <v>3205.608</v>
      </c>
      <c r="AU150" s="71">
        <v>3199.759</v>
      </c>
      <c r="AV150" s="71">
        <v>3231.735</v>
      </c>
      <c r="AW150" s="71">
        <v>3232.995</v>
      </c>
      <c r="AX150" s="71">
        <v>3219.793</v>
      </c>
      <c r="AY150" s="71">
        <v>3153.051</v>
      </c>
      <c r="AZ150" s="71">
        <v>3419.776</v>
      </c>
      <c r="BA150" s="71">
        <v>3245.566</v>
      </c>
      <c r="BB150" s="71">
        <v>1412.215</v>
      </c>
      <c r="BC150" s="71">
        <v>739.3102</v>
      </c>
      <c r="BD150" s="71">
        <v>702.2719</v>
      </c>
      <c r="BE150" s="71">
        <v>-18.92982</v>
      </c>
      <c r="BF150" s="71">
        <v>-19.25294</v>
      </c>
      <c r="BG150" s="71">
        <v>-18.12277</v>
      </c>
      <c r="BH150" s="71">
        <v>-18.52417</v>
      </c>
      <c r="BI150" s="71">
        <v>-19.24662</v>
      </c>
      <c r="BJ150" s="71">
        <v>-21.13822</v>
      </c>
      <c r="BK150" s="71">
        <v>-25.32784</v>
      </c>
      <c r="BL150" s="71">
        <v>-30.8757</v>
      </c>
      <c r="BM150" s="71">
        <v>-60.65418</v>
      </c>
      <c r="BN150" s="71">
        <v>-82.32601</v>
      </c>
      <c r="BO150" s="71">
        <v>-83.05932</v>
      </c>
      <c r="BP150" s="71">
        <v>164.1682</v>
      </c>
      <c r="BQ150" s="71">
        <v>170.4608</v>
      </c>
      <c r="BR150" s="71">
        <v>174.2543</v>
      </c>
      <c r="BS150" s="71">
        <v>173.9363</v>
      </c>
      <c r="BT150" s="71">
        <v>175.6745</v>
      </c>
      <c r="BU150" s="71">
        <v>175.743</v>
      </c>
      <c r="BV150" s="71">
        <v>175.0254</v>
      </c>
      <c r="BW150" s="71">
        <v>171.3973</v>
      </c>
      <c r="BX150" s="71">
        <v>-91.2665</v>
      </c>
      <c r="BY150" s="71">
        <v>-98.69035</v>
      </c>
      <c r="BZ150" s="71">
        <v>-42.94228</v>
      </c>
      <c r="CA150" s="71">
        <v>-22.48076</v>
      </c>
      <c r="CB150" s="71">
        <v>-21.35451</v>
      </c>
      <c r="CC150" s="71">
        <v>-15.36962</v>
      </c>
      <c r="CD150" s="71">
        <v>-15.63197</v>
      </c>
      <c r="CE150" s="71">
        <v>-14.71435</v>
      </c>
      <c r="CF150" s="71">
        <v>-15.04026</v>
      </c>
      <c r="CG150" s="71">
        <v>-15.62684</v>
      </c>
      <c r="CH150" s="71">
        <v>-17.16268</v>
      </c>
      <c r="CI150" s="71">
        <v>-20.56434</v>
      </c>
      <c r="CJ150" s="71">
        <v>-25.06879</v>
      </c>
      <c r="CK150" s="71">
        <v>-49.24672</v>
      </c>
      <c r="CL150" s="71">
        <v>-66.84265</v>
      </c>
      <c r="CM150" s="71">
        <v>-49.18385</v>
      </c>
      <c r="CN150" s="71">
        <v>187.1568</v>
      </c>
      <c r="CO150" s="71">
        <v>194.3306</v>
      </c>
      <c r="CP150" s="71">
        <v>198.6553</v>
      </c>
      <c r="CQ150" s="71">
        <v>198.2928</v>
      </c>
      <c r="CR150" s="71">
        <v>200.2744</v>
      </c>
      <c r="CS150" s="71">
        <v>200.3525</v>
      </c>
      <c r="CT150" s="71">
        <v>199.5344</v>
      </c>
      <c r="CU150" s="71">
        <v>195.3983</v>
      </c>
      <c r="CV150" s="71">
        <v>-54.04376</v>
      </c>
      <c r="CW150" s="71">
        <v>-80.12929</v>
      </c>
      <c r="CX150" s="71">
        <v>-34.86597</v>
      </c>
      <c r="CY150" s="71">
        <v>-18.25272</v>
      </c>
      <c r="CZ150" s="71">
        <v>-17.33829</v>
      </c>
      <c r="DA150" s="71">
        <v>-12.92738</v>
      </c>
      <c r="DB150" s="71">
        <v>-13.14805</v>
      </c>
      <c r="DC150" s="71">
        <v>-12.37624</v>
      </c>
      <c r="DD150" s="71">
        <v>-12.65036</v>
      </c>
      <c r="DE150" s="71">
        <v>-13.14373</v>
      </c>
      <c r="DF150" s="71">
        <v>-14.43552</v>
      </c>
      <c r="DG150" s="71">
        <v>-17.29666</v>
      </c>
      <c r="DH150" s="71">
        <v>-21.08536</v>
      </c>
      <c r="DI150" s="71">
        <v>-41.42141</v>
      </c>
      <c r="DJ150" s="71">
        <v>-56.22134</v>
      </c>
      <c r="DK150" s="71">
        <v>-26.14316</v>
      </c>
      <c r="DL150" s="71">
        <v>202.8772</v>
      </c>
      <c r="DM150" s="71">
        <v>210.6535</v>
      </c>
      <c r="DN150" s="71">
        <v>215.3415</v>
      </c>
      <c r="DO150" s="71">
        <v>214.9485</v>
      </c>
      <c r="DP150" s="71">
        <v>217.0966</v>
      </c>
      <c r="DQ150" s="71">
        <v>217.1813</v>
      </c>
      <c r="DR150" s="71">
        <v>216.2944</v>
      </c>
      <c r="DS150" s="71">
        <v>211.8109</v>
      </c>
      <c r="DT150" s="71">
        <v>-28.72639</v>
      </c>
      <c r="DU150" s="71">
        <v>-67.39673</v>
      </c>
      <c r="DV150" s="71">
        <v>-29.32575</v>
      </c>
      <c r="DW150" s="71">
        <v>-15.35236</v>
      </c>
      <c r="DX150" s="71">
        <v>-14.58323</v>
      </c>
      <c r="DY150" s="71">
        <v>-10.50416</v>
      </c>
      <c r="DZ150" s="71">
        <v>-10.68346</v>
      </c>
      <c r="EA150" s="71">
        <v>-10.05633</v>
      </c>
      <c r="EB150" s="71">
        <v>-10.27906</v>
      </c>
      <c r="EC150" s="71">
        <v>-10.67995</v>
      </c>
      <c r="ED150" s="71">
        <v>-11.7296</v>
      </c>
      <c r="EE150" s="71">
        <v>-14.05442</v>
      </c>
      <c r="EF150" s="71">
        <v>-17.13293</v>
      </c>
      <c r="EG150" s="71">
        <v>-33.65701</v>
      </c>
      <c r="EH150" s="71">
        <v>-45.68271</v>
      </c>
      <c r="EI150" s="71">
        <v>-3.43864</v>
      </c>
      <c r="EJ150" s="71">
        <v>218.4356</v>
      </c>
      <c r="EK150" s="71">
        <v>226.8083</v>
      </c>
      <c r="EL150" s="71">
        <v>231.8558</v>
      </c>
      <c r="EM150" s="71">
        <v>231.4327</v>
      </c>
      <c r="EN150" s="71">
        <v>233.7454</v>
      </c>
      <c r="EO150" s="71">
        <v>233.8366</v>
      </c>
      <c r="EP150" s="71">
        <v>232.8817</v>
      </c>
      <c r="EQ150" s="71">
        <v>228.0544</v>
      </c>
      <c r="ER150" s="71">
        <v>-3.778416</v>
      </c>
      <c r="ES150" s="71">
        <v>-54.76329</v>
      </c>
      <c r="ET150" s="71">
        <v>-23.82868</v>
      </c>
      <c r="EU150" s="71">
        <v>-12.47458</v>
      </c>
      <c r="EV150" s="71">
        <v>-11.84962</v>
      </c>
      <c r="EW150" s="71">
        <v>-7.038505</v>
      </c>
      <c r="EX150" s="71">
        <v>-7.158649</v>
      </c>
      <c r="EY150" s="71">
        <v>-6.738426</v>
      </c>
      <c r="EZ150" s="71">
        <v>-6.887675</v>
      </c>
      <c r="FA150" s="71">
        <v>-7.1563</v>
      </c>
      <c r="FB150" s="71">
        <v>-7.859636</v>
      </c>
      <c r="FC150" s="71">
        <v>-9.417424</v>
      </c>
      <c r="FD150" s="71">
        <v>-11.48024</v>
      </c>
      <c r="FE150" s="71">
        <v>-22.5525</v>
      </c>
      <c r="FF150" s="71">
        <v>-30.61054</v>
      </c>
      <c r="FG150" s="71">
        <v>28.76472</v>
      </c>
      <c r="FH150" s="71">
        <v>240.6187</v>
      </c>
      <c r="FI150" s="71">
        <v>249.8417</v>
      </c>
      <c r="FJ150" s="71">
        <v>255.4018</v>
      </c>
      <c r="FK150" s="71">
        <v>254.9357</v>
      </c>
      <c r="FL150" s="71">
        <v>257.4834</v>
      </c>
      <c r="FM150" s="71">
        <v>257.5838</v>
      </c>
      <c r="FN150" s="71">
        <v>256.532</v>
      </c>
      <c r="FO150" s="71">
        <v>251.2144</v>
      </c>
      <c r="FP150" s="71">
        <v>31.60699</v>
      </c>
      <c r="FQ150" s="71">
        <v>-36.69515</v>
      </c>
      <c r="FR150" s="71">
        <v>-15.96684</v>
      </c>
      <c r="FS150" s="71">
        <v>-8.358819</v>
      </c>
      <c r="FT150" s="71">
        <v>-7.940055</v>
      </c>
      <c r="FU150" s="71">
        <v>76.25555</v>
      </c>
      <c r="FV150" s="71">
        <v>74.65556</v>
      </c>
      <c r="FW150" s="71">
        <v>72.37778</v>
      </c>
      <c r="FX150" s="71">
        <v>70.97778</v>
      </c>
      <c r="FY150" s="71">
        <v>71.3</v>
      </c>
      <c r="FZ150" s="71">
        <v>70.46222</v>
      </c>
      <c r="GA150" s="71">
        <v>72.44445</v>
      </c>
      <c r="GB150" s="71">
        <v>73.78889</v>
      </c>
      <c r="GC150" s="71">
        <v>80.22222</v>
      </c>
      <c r="GD150" s="71">
        <v>88.61111</v>
      </c>
      <c r="GE150" s="71">
        <v>93.83333</v>
      </c>
      <c r="GF150" s="71">
        <v>97.86667</v>
      </c>
      <c r="GG150" s="71">
        <v>101.4</v>
      </c>
      <c r="GH150" s="71">
        <v>102.7667</v>
      </c>
      <c r="GI150" s="71">
        <v>101.6222</v>
      </c>
      <c r="GJ150" s="71">
        <v>100.0444</v>
      </c>
      <c r="GK150" s="71">
        <v>98.93333</v>
      </c>
      <c r="GL150" s="71">
        <v>97.11111</v>
      </c>
      <c r="GM150" s="71">
        <v>93.85555</v>
      </c>
      <c r="GN150" s="71">
        <v>89.76667</v>
      </c>
      <c r="GO150" s="71">
        <v>85</v>
      </c>
      <c r="GP150" s="71">
        <v>80.37778</v>
      </c>
      <c r="GQ150" s="71">
        <v>77.96667</v>
      </c>
      <c r="GR150" s="71">
        <v>76.5</v>
      </c>
    </row>
    <row r="151" spans="1:200" ht="12.75">
      <c r="A151" s="69" t="s">
        <v>245</v>
      </c>
      <c r="B151" s="69" t="s">
        <v>32</v>
      </c>
      <c r="C151" s="69">
        <v>2011</v>
      </c>
      <c r="D151" s="69" t="s">
        <v>7</v>
      </c>
      <c r="E151" s="69" t="s">
        <v>239</v>
      </c>
      <c r="F151" s="71">
        <v>14</v>
      </c>
      <c r="G151" s="71">
        <v>14</v>
      </c>
      <c r="H151" s="71">
        <v>14</v>
      </c>
      <c r="I151" s="71">
        <v>704.3107</v>
      </c>
      <c r="J151" s="71">
        <v>713.9934</v>
      </c>
      <c r="K151" s="71">
        <v>678.8584</v>
      </c>
      <c r="L151" s="71">
        <v>696.492</v>
      </c>
      <c r="M151" s="71">
        <v>718.1191</v>
      </c>
      <c r="N151" s="71">
        <v>792.767</v>
      </c>
      <c r="O151" s="71">
        <v>921.7803</v>
      </c>
      <c r="P151" s="71">
        <v>1160.737</v>
      </c>
      <c r="Q151" s="71">
        <v>2100.477</v>
      </c>
      <c r="R151" s="71">
        <v>2664.797</v>
      </c>
      <c r="S151" s="71">
        <v>3142.142</v>
      </c>
      <c r="T151" s="71">
        <v>3315.354</v>
      </c>
      <c r="U151" s="71">
        <v>3396.984</v>
      </c>
      <c r="V151" s="71">
        <v>3453.909</v>
      </c>
      <c r="W151" s="71">
        <v>3516.834</v>
      </c>
      <c r="X151" s="71">
        <v>3585.328</v>
      </c>
      <c r="Y151" s="71">
        <v>3583.141</v>
      </c>
      <c r="Z151" s="71">
        <v>3557.754</v>
      </c>
      <c r="AA151" s="71">
        <v>3533.511</v>
      </c>
      <c r="AB151" s="71">
        <v>3580.44</v>
      </c>
      <c r="AC151" s="71">
        <v>3377.756</v>
      </c>
      <c r="AD151" s="71">
        <v>1537.48</v>
      </c>
      <c r="AE151" s="71">
        <v>825.7499</v>
      </c>
      <c r="AF151" s="71">
        <v>786.9695</v>
      </c>
      <c r="AG151" s="71">
        <v>719.2464</v>
      </c>
      <c r="AH151" s="71">
        <v>729.1345</v>
      </c>
      <c r="AI151" s="71">
        <v>693.2544</v>
      </c>
      <c r="AJ151" s="71">
        <v>711.2619</v>
      </c>
      <c r="AK151" s="71">
        <v>733.3477</v>
      </c>
      <c r="AL151" s="71">
        <v>809.5786</v>
      </c>
      <c r="AM151" s="71">
        <v>941.3276</v>
      </c>
      <c r="AN151" s="71">
        <v>1185.351</v>
      </c>
      <c r="AO151" s="71">
        <v>2145.02</v>
      </c>
      <c r="AP151" s="71">
        <v>2721.307</v>
      </c>
      <c r="AQ151" s="71">
        <v>3168.76</v>
      </c>
      <c r="AR151" s="71">
        <v>3106.659</v>
      </c>
      <c r="AS151" s="71">
        <v>3183.151</v>
      </c>
      <c r="AT151" s="71">
        <v>3236.493</v>
      </c>
      <c r="AU151" s="71">
        <v>3295.457</v>
      </c>
      <c r="AV151" s="71">
        <v>3359.64</v>
      </c>
      <c r="AW151" s="71">
        <v>3357.59</v>
      </c>
      <c r="AX151" s="71">
        <v>3333.801</v>
      </c>
      <c r="AY151" s="71">
        <v>3311.084</v>
      </c>
      <c r="AZ151" s="71">
        <v>3610.771</v>
      </c>
      <c r="BA151" s="71">
        <v>3449.385</v>
      </c>
      <c r="BB151" s="71">
        <v>1570.084</v>
      </c>
      <c r="BC151" s="71">
        <v>843.2609</v>
      </c>
      <c r="BD151" s="71">
        <v>803.6581</v>
      </c>
      <c r="BE151" s="71">
        <v>-21.87067</v>
      </c>
      <c r="BF151" s="71">
        <v>-22.17134</v>
      </c>
      <c r="BG151" s="71">
        <v>-21.08031</v>
      </c>
      <c r="BH151" s="71">
        <v>-21.62787</v>
      </c>
      <c r="BI151" s="71">
        <v>-22.29945</v>
      </c>
      <c r="BJ151" s="71">
        <v>-24.61746</v>
      </c>
      <c r="BK151" s="71">
        <v>-28.62366</v>
      </c>
      <c r="BL151" s="71">
        <v>-36.04387</v>
      </c>
      <c r="BM151" s="71">
        <v>-65.22523</v>
      </c>
      <c r="BN151" s="71">
        <v>-82.74884</v>
      </c>
      <c r="BO151" s="71">
        <v>-84.56742</v>
      </c>
      <c r="BP151" s="71">
        <v>168.8755</v>
      </c>
      <c r="BQ151" s="71">
        <v>173.0335</v>
      </c>
      <c r="BR151" s="71">
        <v>175.9331</v>
      </c>
      <c r="BS151" s="71">
        <v>179.1384</v>
      </c>
      <c r="BT151" s="71">
        <v>182.6273</v>
      </c>
      <c r="BU151" s="71">
        <v>182.5159</v>
      </c>
      <c r="BV151" s="71">
        <v>181.2227</v>
      </c>
      <c r="BW151" s="71">
        <v>179.9879</v>
      </c>
      <c r="BX151" s="71">
        <v>-96.36375</v>
      </c>
      <c r="BY151" s="71">
        <v>-104.888</v>
      </c>
      <c r="BZ151" s="71">
        <v>-47.74273</v>
      </c>
      <c r="CA151" s="71">
        <v>-25.64166</v>
      </c>
      <c r="CB151" s="71">
        <v>-24.43744</v>
      </c>
      <c r="CC151" s="71">
        <v>-17.75737</v>
      </c>
      <c r="CD151" s="71">
        <v>-18.00149</v>
      </c>
      <c r="CE151" s="71">
        <v>-17.11566</v>
      </c>
      <c r="CF151" s="71">
        <v>-17.56024</v>
      </c>
      <c r="CG151" s="71">
        <v>-18.10551</v>
      </c>
      <c r="CH151" s="71">
        <v>-19.98757</v>
      </c>
      <c r="CI151" s="71">
        <v>-23.2403</v>
      </c>
      <c r="CJ151" s="71">
        <v>-29.26496</v>
      </c>
      <c r="CK151" s="71">
        <v>-52.95808</v>
      </c>
      <c r="CL151" s="71">
        <v>-67.18596</v>
      </c>
      <c r="CM151" s="71">
        <v>-50.07687</v>
      </c>
      <c r="CN151" s="71">
        <v>192.5233</v>
      </c>
      <c r="CO151" s="71">
        <v>197.2636</v>
      </c>
      <c r="CP151" s="71">
        <v>200.5692</v>
      </c>
      <c r="CQ151" s="71">
        <v>204.2233</v>
      </c>
      <c r="CR151" s="71">
        <v>208.2008</v>
      </c>
      <c r="CS151" s="71">
        <v>208.0738</v>
      </c>
      <c r="CT151" s="71">
        <v>206.5996</v>
      </c>
      <c r="CU151" s="71">
        <v>205.1918</v>
      </c>
      <c r="CV151" s="71">
        <v>-57.06211</v>
      </c>
      <c r="CW151" s="71">
        <v>-85.16135</v>
      </c>
      <c r="CX151" s="71">
        <v>-38.76358</v>
      </c>
      <c r="CY151" s="71">
        <v>-20.81914</v>
      </c>
      <c r="CZ151" s="71">
        <v>-19.8414</v>
      </c>
      <c r="DA151" s="71">
        <v>-14.93572</v>
      </c>
      <c r="DB151" s="71">
        <v>-15.14105</v>
      </c>
      <c r="DC151" s="71">
        <v>-14.39597</v>
      </c>
      <c r="DD151" s="71">
        <v>-14.76991</v>
      </c>
      <c r="DE151" s="71">
        <v>-15.22854</v>
      </c>
      <c r="DF151" s="71">
        <v>-16.81154</v>
      </c>
      <c r="DG151" s="71">
        <v>-19.54741</v>
      </c>
      <c r="DH151" s="71">
        <v>-24.61475</v>
      </c>
      <c r="DI151" s="71">
        <v>-44.54303</v>
      </c>
      <c r="DJ151" s="71">
        <v>-56.51009</v>
      </c>
      <c r="DK151" s="71">
        <v>-26.61784</v>
      </c>
      <c r="DL151" s="71">
        <v>208.6944</v>
      </c>
      <c r="DM151" s="71">
        <v>213.8329</v>
      </c>
      <c r="DN151" s="71">
        <v>217.4162</v>
      </c>
      <c r="DO151" s="71">
        <v>221.3772</v>
      </c>
      <c r="DP151" s="71">
        <v>225.6888</v>
      </c>
      <c r="DQ151" s="71">
        <v>225.5511</v>
      </c>
      <c r="DR151" s="71">
        <v>223.9531</v>
      </c>
      <c r="DS151" s="71">
        <v>222.427</v>
      </c>
      <c r="DT151" s="71">
        <v>-30.33076</v>
      </c>
      <c r="DU151" s="71">
        <v>-71.6292</v>
      </c>
      <c r="DV151" s="71">
        <v>-32.60404</v>
      </c>
      <c r="DW151" s="71">
        <v>-17.51097</v>
      </c>
      <c r="DX151" s="71">
        <v>-16.68859</v>
      </c>
      <c r="DY151" s="71">
        <v>-12.13603</v>
      </c>
      <c r="DZ151" s="71">
        <v>-12.30288</v>
      </c>
      <c r="EA151" s="71">
        <v>-11.69746</v>
      </c>
      <c r="EB151" s="71">
        <v>-12.00131</v>
      </c>
      <c r="EC151" s="71">
        <v>-12.37397</v>
      </c>
      <c r="ED151" s="71">
        <v>-13.66023</v>
      </c>
      <c r="EE151" s="71">
        <v>-15.88327</v>
      </c>
      <c r="EF151" s="71">
        <v>-20.00074</v>
      </c>
      <c r="EG151" s="71">
        <v>-36.19349</v>
      </c>
      <c r="EH151" s="71">
        <v>-45.91734</v>
      </c>
      <c r="EI151" s="71">
        <v>-3.501076</v>
      </c>
      <c r="EJ151" s="71">
        <v>224.699</v>
      </c>
      <c r="EK151" s="71">
        <v>230.2315</v>
      </c>
      <c r="EL151" s="71">
        <v>234.0896</v>
      </c>
      <c r="EM151" s="71">
        <v>238.3543</v>
      </c>
      <c r="EN151" s="71">
        <v>242.9966</v>
      </c>
      <c r="EO151" s="71">
        <v>242.8483</v>
      </c>
      <c r="EP151" s="71">
        <v>241.1277</v>
      </c>
      <c r="EQ151" s="71">
        <v>239.4847</v>
      </c>
      <c r="ER151" s="71">
        <v>-3.989441</v>
      </c>
      <c r="ES151" s="71">
        <v>-58.20238</v>
      </c>
      <c r="ET151" s="71">
        <v>-26.49244</v>
      </c>
      <c r="EU151" s="71">
        <v>-14.22856</v>
      </c>
      <c r="EV151" s="71">
        <v>-13.56034</v>
      </c>
      <c r="EW151" s="71">
        <v>-8.131973</v>
      </c>
      <c r="EX151" s="71">
        <v>-8.243771</v>
      </c>
      <c r="EY151" s="71">
        <v>-7.838101</v>
      </c>
      <c r="EZ151" s="71">
        <v>-8.041698</v>
      </c>
      <c r="FA151" s="71">
        <v>-8.291406</v>
      </c>
      <c r="FB151" s="71">
        <v>-9.15329</v>
      </c>
      <c r="FC151" s="71">
        <v>-10.64288</v>
      </c>
      <c r="FD151" s="71">
        <v>-13.40187</v>
      </c>
      <c r="FE151" s="71">
        <v>-24.25211</v>
      </c>
      <c r="FF151" s="71">
        <v>-30.76776</v>
      </c>
      <c r="FG151" s="71">
        <v>29.287</v>
      </c>
      <c r="FH151" s="71">
        <v>247.5182</v>
      </c>
      <c r="FI151" s="71">
        <v>253.6126</v>
      </c>
      <c r="FJ151" s="71">
        <v>257.8625</v>
      </c>
      <c r="FK151" s="71">
        <v>262.5603</v>
      </c>
      <c r="FL151" s="71">
        <v>267.674</v>
      </c>
      <c r="FM151" s="71">
        <v>267.5107</v>
      </c>
      <c r="FN151" s="71">
        <v>265.6154</v>
      </c>
      <c r="FO151" s="71">
        <v>263.8055</v>
      </c>
      <c r="FP151" s="71">
        <v>33.37225</v>
      </c>
      <c r="FQ151" s="71">
        <v>-38.99958</v>
      </c>
      <c r="FR151" s="71">
        <v>-17.75175</v>
      </c>
      <c r="FS151" s="71">
        <v>-9.53411</v>
      </c>
      <c r="FT151" s="71">
        <v>-9.086352</v>
      </c>
      <c r="FU151" s="71">
        <v>77.73333</v>
      </c>
      <c r="FV151" s="71">
        <v>76.2</v>
      </c>
      <c r="FW151" s="71">
        <v>75.71111</v>
      </c>
      <c r="FX151" s="71">
        <v>74.85556</v>
      </c>
      <c r="FY151" s="71">
        <v>73.42223</v>
      </c>
      <c r="FZ151" s="71">
        <v>73.06667</v>
      </c>
      <c r="GA151" s="71">
        <v>73.44444</v>
      </c>
      <c r="GB151" s="71">
        <v>76.65556</v>
      </c>
      <c r="GC151" s="71">
        <v>81.26667</v>
      </c>
      <c r="GD151" s="71">
        <v>86.34444</v>
      </c>
      <c r="GE151" s="71">
        <v>92.38889</v>
      </c>
      <c r="GF151" s="71">
        <v>97.38889</v>
      </c>
      <c r="GG151" s="71">
        <v>99.56667</v>
      </c>
      <c r="GH151" s="71">
        <v>100.4667</v>
      </c>
      <c r="GI151" s="71">
        <v>101.4556</v>
      </c>
      <c r="GJ151" s="71">
        <v>100.8444</v>
      </c>
      <c r="GK151" s="71">
        <v>99.57777</v>
      </c>
      <c r="GL151" s="71">
        <v>97.42223</v>
      </c>
      <c r="GM151" s="71">
        <v>95.45556</v>
      </c>
      <c r="GN151" s="71">
        <v>91.68889</v>
      </c>
      <c r="GO151" s="71">
        <v>87.45555</v>
      </c>
      <c r="GP151" s="71">
        <v>84.45556</v>
      </c>
      <c r="GQ151" s="71">
        <v>82.24445</v>
      </c>
      <c r="GR151" s="71">
        <v>80.13333</v>
      </c>
    </row>
    <row r="152" spans="1:200" ht="12.75">
      <c r="A152" s="69" t="s">
        <v>245</v>
      </c>
      <c r="B152" s="69" t="s">
        <v>33</v>
      </c>
      <c r="C152" s="69">
        <v>2011</v>
      </c>
      <c r="D152" s="69" t="s">
        <v>7</v>
      </c>
      <c r="E152" s="69" t="s">
        <v>239</v>
      </c>
      <c r="F152" s="71">
        <v>14</v>
      </c>
      <c r="G152" s="71">
        <v>14</v>
      </c>
      <c r="H152" s="71">
        <v>14</v>
      </c>
      <c r="I152" s="71">
        <v>720.4296</v>
      </c>
      <c r="J152" s="71">
        <v>730.7795</v>
      </c>
      <c r="K152" s="71">
        <v>697.2437</v>
      </c>
      <c r="L152" s="71">
        <v>711.8784</v>
      </c>
      <c r="M152" s="71">
        <v>732.8436</v>
      </c>
      <c r="N152" s="71">
        <v>795.1193</v>
      </c>
      <c r="O152" s="71">
        <v>895.9465</v>
      </c>
      <c r="P152" s="71">
        <v>1097.27</v>
      </c>
      <c r="Q152" s="71">
        <v>2042.773</v>
      </c>
      <c r="R152" s="71">
        <v>2682.343</v>
      </c>
      <c r="S152" s="71">
        <v>3194.1</v>
      </c>
      <c r="T152" s="71">
        <v>3347.554</v>
      </c>
      <c r="U152" s="71">
        <v>3448.659</v>
      </c>
      <c r="V152" s="71">
        <v>3555.469</v>
      </c>
      <c r="W152" s="71">
        <v>3605.746</v>
      </c>
      <c r="X152" s="71">
        <v>3668.924</v>
      </c>
      <c r="Y152" s="71">
        <v>3624.718</v>
      </c>
      <c r="Z152" s="71">
        <v>3623.622</v>
      </c>
      <c r="AA152" s="71">
        <v>3571.223</v>
      </c>
      <c r="AB152" s="71">
        <v>3573.446</v>
      </c>
      <c r="AC152" s="71">
        <v>3360.532</v>
      </c>
      <c r="AD152" s="71">
        <v>1549.085</v>
      </c>
      <c r="AE152" s="71">
        <v>843.7747</v>
      </c>
      <c r="AF152" s="71">
        <v>803.7992</v>
      </c>
      <c r="AG152" s="71">
        <v>735.7071</v>
      </c>
      <c r="AH152" s="71">
        <v>746.2766</v>
      </c>
      <c r="AI152" s="71">
        <v>712.0295</v>
      </c>
      <c r="AJ152" s="71">
        <v>726.9745</v>
      </c>
      <c r="AK152" s="71">
        <v>748.3845</v>
      </c>
      <c r="AL152" s="71">
        <v>811.9808</v>
      </c>
      <c r="AM152" s="71">
        <v>914.9461</v>
      </c>
      <c r="AN152" s="71">
        <v>1120.539</v>
      </c>
      <c r="AO152" s="71">
        <v>2086.093</v>
      </c>
      <c r="AP152" s="71">
        <v>2739.225</v>
      </c>
      <c r="AQ152" s="71">
        <v>3221.158</v>
      </c>
      <c r="AR152" s="71">
        <v>3136.832</v>
      </c>
      <c r="AS152" s="71">
        <v>3231.573</v>
      </c>
      <c r="AT152" s="71">
        <v>3331.66</v>
      </c>
      <c r="AU152" s="71">
        <v>3378.772</v>
      </c>
      <c r="AV152" s="71">
        <v>3437.973</v>
      </c>
      <c r="AW152" s="71">
        <v>3396.55</v>
      </c>
      <c r="AX152" s="71">
        <v>3395.522</v>
      </c>
      <c r="AY152" s="71">
        <v>3346.422</v>
      </c>
      <c r="AZ152" s="71">
        <v>3603.718</v>
      </c>
      <c r="BA152" s="71">
        <v>3431.797</v>
      </c>
      <c r="BB152" s="71">
        <v>1581.936</v>
      </c>
      <c r="BC152" s="71">
        <v>861.668</v>
      </c>
      <c r="BD152" s="71">
        <v>820.8446</v>
      </c>
      <c r="BE152" s="71">
        <v>-22.3712</v>
      </c>
      <c r="BF152" s="71">
        <v>-22.69259</v>
      </c>
      <c r="BG152" s="71">
        <v>-21.65121</v>
      </c>
      <c r="BH152" s="71">
        <v>-22.10566</v>
      </c>
      <c r="BI152" s="71">
        <v>-22.75669</v>
      </c>
      <c r="BJ152" s="71">
        <v>-24.69051</v>
      </c>
      <c r="BK152" s="71">
        <v>-27.82145</v>
      </c>
      <c r="BL152" s="71">
        <v>-34.07307</v>
      </c>
      <c r="BM152" s="71">
        <v>-63.43339</v>
      </c>
      <c r="BN152" s="71">
        <v>-83.29366</v>
      </c>
      <c r="BO152" s="71">
        <v>-85.96581</v>
      </c>
      <c r="BP152" s="71">
        <v>170.5157</v>
      </c>
      <c r="BQ152" s="71">
        <v>175.6657</v>
      </c>
      <c r="BR152" s="71">
        <v>181.1064</v>
      </c>
      <c r="BS152" s="71">
        <v>183.6673</v>
      </c>
      <c r="BT152" s="71">
        <v>186.8855</v>
      </c>
      <c r="BU152" s="71">
        <v>184.6337</v>
      </c>
      <c r="BV152" s="71">
        <v>184.5779</v>
      </c>
      <c r="BW152" s="71">
        <v>181.9088</v>
      </c>
      <c r="BX152" s="71">
        <v>-96.17551</v>
      </c>
      <c r="BY152" s="71">
        <v>-104.3532</v>
      </c>
      <c r="BZ152" s="71">
        <v>-48.1031</v>
      </c>
      <c r="CA152" s="71">
        <v>-26.20138</v>
      </c>
      <c r="CB152" s="71">
        <v>-24.96004</v>
      </c>
      <c r="CC152" s="71">
        <v>-18.16376</v>
      </c>
      <c r="CD152" s="71">
        <v>-18.42471</v>
      </c>
      <c r="CE152" s="71">
        <v>-17.57919</v>
      </c>
      <c r="CF152" s="71">
        <v>-17.94817</v>
      </c>
      <c r="CG152" s="71">
        <v>-18.47675</v>
      </c>
      <c r="CH152" s="71">
        <v>-20.04687</v>
      </c>
      <c r="CI152" s="71">
        <v>-22.58897</v>
      </c>
      <c r="CJ152" s="71">
        <v>-27.66482</v>
      </c>
      <c r="CK152" s="71">
        <v>-51.50323</v>
      </c>
      <c r="CL152" s="71">
        <v>-67.62832</v>
      </c>
      <c r="CM152" s="71">
        <v>-50.90493</v>
      </c>
      <c r="CN152" s="71">
        <v>194.3932</v>
      </c>
      <c r="CO152" s="71">
        <v>200.2644</v>
      </c>
      <c r="CP152" s="71">
        <v>206.4669</v>
      </c>
      <c r="CQ152" s="71">
        <v>209.3865</v>
      </c>
      <c r="CR152" s="71">
        <v>213.0552</v>
      </c>
      <c r="CS152" s="71">
        <v>210.4882</v>
      </c>
      <c r="CT152" s="71">
        <v>210.4245</v>
      </c>
      <c r="CU152" s="71">
        <v>207.3817</v>
      </c>
      <c r="CV152" s="71">
        <v>-56.95064</v>
      </c>
      <c r="CW152" s="71">
        <v>-84.72711</v>
      </c>
      <c r="CX152" s="71">
        <v>-39.05617</v>
      </c>
      <c r="CY152" s="71">
        <v>-21.27359</v>
      </c>
      <c r="CZ152" s="71">
        <v>-20.26571</v>
      </c>
      <c r="DA152" s="71">
        <v>-15.27754</v>
      </c>
      <c r="DB152" s="71">
        <v>-15.49702</v>
      </c>
      <c r="DC152" s="71">
        <v>-14.78585</v>
      </c>
      <c r="DD152" s="71">
        <v>-15.0962</v>
      </c>
      <c r="DE152" s="71">
        <v>-15.54079</v>
      </c>
      <c r="DF152" s="71">
        <v>-16.86142</v>
      </c>
      <c r="DG152" s="71">
        <v>-18.99958</v>
      </c>
      <c r="DH152" s="71">
        <v>-23.26887</v>
      </c>
      <c r="DI152" s="71">
        <v>-43.31936</v>
      </c>
      <c r="DJ152" s="71">
        <v>-56.88216</v>
      </c>
      <c r="DK152" s="71">
        <v>-27.05798</v>
      </c>
      <c r="DL152" s="71">
        <v>210.7214</v>
      </c>
      <c r="DM152" s="71">
        <v>217.0857</v>
      </c>
      <c r="DN152" s="71">
        <v>223.8092</v>
      </c>
      <c r="DO152" s="71">
        <v>226.974</v>
      </c>
      <c r="DP152" s="71">
        <v>230.9509</v>
      </c>
      <c r="DQ152" s="71">
        <v>228.1683</v>
      </c>
      <c r="DR152" s="71">
        <v>228.0993</v>
      </c>
      <c r="DS152" s="71">
        <v>224.8009</v>
      </c>
      <c r="DT152" s="71">
        <v>-30.27152</v>
      </c>
      <c r="DU152" s="71">
        <v>-71.26395</v>
      </c>
      <c r="DV152" s="71">
        <v>-32.85014</v>
      </c>
      <c r="DW152" s="71">
        <v>-17.89321</v>
      </c>
      <c r="DX152" s="71">
        <v>-17.04548</v>
      </c>
      <c r="DY152" s="71">
        <v>-12.41378</v>
      </c>
      <c r="DZ152" s="71">
        <v>-12.59212</v>
      </c>
      <c r="EA152" s="71">
        <v>-12.01426</v>
      </c>
      <c r="EB152" s="71">
        <v>-12.26643</v>
      </c>
      <c r="EC152" s="71">
        <v>-12.62769</v>
      </c>
      <c r="ED152" s="71">
        <v>-13.70077</v>
      </c>
      <c r="EE152" s="71">
        <v>-15.43813</v>
      </c>
      <c r="EF152" s="71">
        <v>-18.90715</v>
      </c>
      <c r="EG152" s="71">
        <v>-35.19919</v>
      </c>
      <c r="EH152" s="71">
        <v>-46.21966</v>
      </c>
      <c r="EI152" s="71">
        <v>-3.558969</v>
      </c>
      <c r="EJ152" s="71">
        <v>226.8813</v>
      </c>
      <c r="EK152" s="71">
        <v>233.7338</v>
      </c>
      <c r="EL152" s="71">
        <v>240.9729</v>
      </c>
      <c r="EM152" s="71">
        <v>244.3804</v>
      </c>
      <c r="EN152" s="71">
        <v>248.6623</v>
      </c>
      <c r="EO152" s="71">
        <v>245.6662</v>
      </c>
      <c r="EP152" s="71">
        <v>245.5919</v>
      </c>
      <c r="EQ152" s="71">
        <v>242.0406</v>
      </c>
      <c r="ER152" s="71">
        <v>-3.981648</v>
      </c>
      <c r="ES152" s="71">
        <v>-57.90561</v>
      </c>
      <c r="ET152" s="71">
        <v>-26.69242</v>
      </c>
      <c r="EU152" s="71">
        <v>-14.53915</v>
      </c>
      <c r="EV152" s="71">
        <v>-13.85033</v>
      </c>
      <c r="EW152" s="71">
        <v>-8.318082</v>
      </c>
      <c r="EX152" s="71">
        <v>-8.437583</v>
      </c>
      <c r="EY152" s="71">
        <v>-8.050377</v>
      </c>
      <c r="EZ152" s="71">
        <v>-8.21935</v>
      </c>
      <c r="FA152" s="71">
        <v>-8.461414</v>
      </c>
      <c r="FB152" s="71">
        <v>-9.18045</v>
      </c>
      <c r="FC152" s="71">
        <v>-10.3446</v>
      </c>
      <c r="FD152" s="71">
        <v>-12.66908</v>
      </c>
      <c r="FE152" s="71">
        <v>-23.58587</v>
      </c>
      <c r="FF152" s="71">
        <v>-30.97034</v>
      </c>
      <c r="FG152" s="71">
        <v>29.77128</v>
      </c>
      <c r="FH152" s="71">
        <v>249.9222</v>
      </c>
      <c r="FI152" s="71">
        <v>257.4705</v>
      </c>
      <c r="FJ152" s="71">
        <v>265.4448</v>
      </c>
      <c r="FK152" s="71">
        <v>269.1983</v>
      </c>
      <c r="FL152" s="71">
        <v>273.9151</v>
      </c>
      <c r="FM152" s="71">
        <v>270.6148</v>
      </c>
      <c r="FN152" s="71">
        <v>270.5329</v>
      </c>
      <c r="FO152" s="71">
        <v>266.6209</v>
      </c>
      <c r="FP152" s="71">
        <v>33.30706</v>
      </c>
      <c r="FQ152" s="71">
        <v>-38.80072</v>
      </c>
      <c r="FR152" s="71">
        <v>-17.88574</v>
      </c>
      <c r="FS152" s="71">
        <v>-9.742225</v>
      </c>
      <c r="FT152" s="71">
        <v>-9.280667</v>
      </c>
      <c r="FU152" s="71">
        <v>76.76667</v>
      </c>
      <c r="FV152" s="71">
        <v>75.58889</v>
      </c>
      <c r="FW152" s="71">
        <v>73.9</v>
      </c>
      <c r="FX152" s="71">
        <v>72.51111</v>
      </c>
      <c r="FY152" s="71">
        <v>71.32223</v>
      </c>
      <c r="FZ152" s="71">
        <v>70.61111</v>
      </c>
      <c r="GA152" s="71">
        <v>69.80222</v>
      </c>
      <c r="GB152" s="71">
        <v>72.87778</v>
      </c>
      <c r="GC152" s="71">
        <v>79.21111</v>
      </c>
      <c r="GD152" s="71">
        <v>86.33333</v>
      </c>
      <c r="GE152" s="71">
        <v>93.32222</v>
      </c>
      <c r="GF152" s="71">
        <v>97.81111</v>
      </c>
      <c r="GG152" s="71">
        <v>100.6444</v>
      </c>
      <c r="GH152" s="71">
        <v>103.0222</v>
      </c>
      <c r="GI152" s="71">
        <v>103.5</v>
      </c>
      <c r="GJ152" s="71">
        <v>102.6778</v>
      </c>
      <c r="GK152" s="71">
        <v>100.1778</v>
      </c>
      <c r="GL152" s="71">
        <v>98.61111</v>
      </c>
      <c r="GM152" s="71">
        <v>95.91111</v>
      </c>
      <c r="GN152" s="71">
        <v>91.03333</v>
      </c>
      <c r="GO152" s="71">
        <v>86.46667</v>
      </c>
      <c r="GP152" s="71">
        <v>83.82223</v>
      </c>
      <c r="GQ152" s="71">
        <v>80.92223</v>
      </c>
      <c r="GR152" s="71">
        <v>78.48889</v>
      </c>
    </row>
    <row r="153" spans="1:200" ht="12.75">
      <c r="A153" s="69" t="s">
        <v>245</v>
      </c>
      <c r="B153" s="69" t="s">
        <v>34</v>
      </c>
      <c r="C153" s="69">
        <v>2011</v>
      </c>
      <c r="D153" s="69" t="s">
        <v>7</v>
      </c>
      <c r="E153" s="69" t="s">
        <v>239</v>
      </c>
      <c r="F153" s="71">
        <v>14</v>
      </c>
      <c r="G153" s="71">
        <v>14</v>
      </c>
      <c r="H153" s="71">
        <v>14</v>
      </c>
      <c r="I153" s="71">
        <v>627.7344</v>
      </c>
      <c r="J153" s="71">
        <v>636.4371</v>
      </c>
      <c r="K153" s="71">
        <v>600.2261</v>
      </c>
      <c r="L153" s="71">
        <v>623.2399</v>
      </c>
      <c r="M153" s="71">
        <v>649.4236</v>
      </c>
      <c r="N153" s="71">
        <v>737.6758</v>
      </c>
      <c r="O153" s="71">
        <v>868.73</v>
      </c>
      <c r="P153" s="71">
        <v>1099.171</v>
      </c>
      <c r="Q153" s="71">
        <v>2070.002</v>
      </c>
      <c r="R153" s="71">
        <v>2694.222</v>
      </c>
      <c r="S153" s="71">
        <v>3064.765</v>
      </c>
      <c r="T153" s="71">
        <v>3155.483</v>
      </c>
      <c r="U153" s="71">
        <v>3236.019</v>
      </c>
      <c r="V153" s="71">
        <v>3294.317</v>
      </c>
      <c r="W153" s="71">
        <v>3338.462</v>
      </c>
      <c r="X153" s="71">
        <v>3383.1</v>
      </c>
      <c r="Y153" s="71">
        <v>3358.256</v>
      </c>
      <c r="Z153" s="71">
        <v>3335.476</v>
      </c>
      <c r="AA153" s="71">
        <v>3247.386</v>
      </c>
      <c r="AB153" s="71">
        <v>3260.024</v>
      </c>
      <c r="AC153" s="71">
        <v>3130.778</v>
      </c>
      <c r="AD153" s="71">
        <v>1394.786</v>
      </c>
      <c r="AE153" s="71">
        <v>736.0202</v>
      </c>
      <c r="AF153" s="71">
        <v>697.408</v>
      </c>
      <c r="AG153" s="71">
        <v>641.0462</v>
      </c>
      <c r="AH153" s="71">
        <v>649.9335</v>
      </c>
      <c r="AI153" s="71">
        <v>612.9546</v>
      </c>
      <c r="AJ153" s="71">
        <v>636.4565</v>
      </c>
      <c r="AK153" s="71">
        <v>663.1954</v>
      </c>
      <c r="AL153" s="71">
        <v>753.319</v>
      </c>
      <c r="AM153" s="71">
        <v>887.1525</v>
      </c>
      <c r="AN153" s="71">
        <v>1122.48</v>
      </c>
      <c r="AO153" s="71">
        <v>2113.899</v>
      </c>
      <c r="AP153" s="71">
        <v>2751.356</v>
      </c>
      <c r="AQ153" s="71">
        <v>3090.727</v>
      </c>
      <c r="AR153" s="71">
        <v>2956.852</v>
      </c>
      <c r="AS153" s="71">
        <v>3032.318</v>
      </c>
      <c r="AT153" s="71">
        <v>3086.947</v>
      </c>
      <c r="AU153" s="71">
        <v>3128.313</v>
      </c>
      <c r="AV153" s="71">
        <v>3170.141</v>
      </c>
      <c r="AW153" s="71">
        <v>3146.861</v>
      </c>
      <c r="AX153" s="71">
        <v>3125.515</v>
      </c>
      <c r="AY153" s="71">
        <v>3042.969</v>
      </c>
      <c r="AZ153" s="71">
        <v>3287.641</v>
      </c>
      <c r="BA153" s="71">
        <v>3197.169</v>
      </c>
      <c r="BB153" s="71">
        <v>1424.364</v>
      </c>
      <c r="BC153" s="71">
        <v>751.6284</v>
      </c>
      <c r="BD153" s="71">
        <v>712.1973</v>
      </c>
      <c r="BE153" s="71">
        <v>-19.49277</v>
      </c>
      <c r="BF153" s="71">
        <v>-19.76302</v>
      </c>
      <c r="BG153" s="71">
        <v>-18.63857</v>
      </c>
      <c r="BH153" s="71">
        <v>-19.35321</v>
      </c>
      <c r="BI153" s="71">
        <v>-20.16628</v>
      </c>
      <c r="BJ153" s="71">
        <v>-22.90674</v>
      </c>
      <c r="BK153" s="71">
        <v>-26.97631</v>
      </c>
      <c r="BL153" s="71">
        <v>-34.13211</v>
      </c>
      <c r="BM153" s="71">
        <v>-64.27892</v>
      </c>
      <c r="BN153" s="71">
        <v>-83.66256</v>
      </c>
      <c r="BO153" s="71">
        <v>-82.48489</v>
      </c>
      <c r="BP153" s="71">
        <v>160.7321</v>
      </c>
      <c r="BQ153" s="71">
        <v>164.8344</v>
      </c>
      <c r="BR153" s="71">
        <v>167.804</v>
      </c>
      <c r="BS153" s="71">
        <v>170.0526</v>
      </c>
      <c r="BT153" s="71">
        <v>172.3263</v>
      </c>
      <c r="BU153" s="71">
        <v>171.0609</v>
      </c>
      <c r="BV153" s="71">
        <v>169.9005</v>
      </c>
      <c r="BW153" s="71">
        <v>165.4134</v>
      </c>
      <c r="BX153" s="71">
        <v>-87.74009</v>
      </c>
      <c r="BY153" s="71">
        <v>-97.21873</v>
      </c>
      <c r="BZ153" s="71">
        <v>-43.3117</v>
      </c>
      <c r="CA153" s="71">
        <v>-22.85533</v>
      </c>
      <c r="CB153" s="71">
        <v>-21.65632</v>
      </c>
      <c r="CC153" s="71">
        <v>-15.82669</v>
      </c>
      <c r="CD153" s="71">
        <v>-16.04611</v>
      </c>
      <c r="CE153" s="71">
        <v>-15.13315</v>
      </c>
      <c r="CF153" s="71">
        <v>-15.71338</v>
      </c>
      <c r="CG153" s="71">
        <v>-16.37353</v>
      </c>
      <c r="CH153" s="71">
        <v>-18.59858</v>
      </c>
      <c r="CI153" s="71">
        <v>-21.90278</v>
      </c>
      <c r="CJ153" s="71">
        <v>-27.71276</v>
      </c>
      <c r="CK153" s="71">
        <v>-52.18974</v>
      </c>
      <c r="CL153" s="71">
        <v>-67.92783</v>
      </c>
      <c r="CM153" s="71">
        <v>-48.84369</v>
      </c>
      <c r="CN153" s="71">
        <v>183.2396</v>
      </c>
      <c r="CO153" s="71">
        <v>187.9163</v>
      </c>
      <c r="CP153" s="71">
        <v>191.3017</v>
      </c>
      <c r="CQ153" s="71">
        <v>193.8652</v>
      </c>
      <c r="CR153" s="71">
        <v>196.4574</v>
      </c>
      <c r="CS153" s="71">
        <v>195.0147</v>
      </c>
      <c r="CT153" s="71">
        <v>193.6918</v>
      </c>
      <c r="CU153" s="71">
        <v>188.5764</v>
      </c>
      <c r="CV153" s="71">
        <v>-51.95558</v>
      </c>
      <c r="CW153" s="71">
        <v>-78.93443</v>
      </c>
      <c r="CX153" s="71">
        <v>-35.16591</v>
      </c>
      <c r="CY153" s="71">
        <v>-18.55684</v>
      </c>
      <c r="CZ153" s="71">
        <v>-17.58333</v>
      </c>
      <c r="DA153" s="71">
        <v>-13.31183</v>
      </c>
      <c r="DB153" s="71">
        <v>-13.49638</v>
      </c>
      <c r="DC153" s="71">
        <v>-12.72849</v>
      </c>
      <c r="DD153" s="71">
        <v>-13.21652</v>
      </c>
      <c r="DE153" s="71">
        <v>-13.77177</v>
      </c>
      <c r="DF153" s="71">
        <v>-15.64326</v>
      </c>
      <c r="DG153" s="71">
        <v>-18.42242</v>
      </c>
      <c r="DH153" s="71">
        <v>-23.30919</v>
      </c>
      <c r="DI153" s="71">
        <v>-43.89677</v>
      </c>
      <c r="DJ153" s="71">
        <v>-57.13409</v>
      </c>
      <c r="DK153" s="71">
        <v>-25.96235</v>
      </c>
      <c r="DL153" s="71">
        <v>198.6309</v>
      </c>
      <c r="DM153" s="71">
        <v>203.7005</v>
      </c>
      <c r="DN153" s="71">
        <v>207.3703</v>
      </c>
      <c r="DO153" s="71">
        <v>210.1491</v>
      </c>
      <c r="DP153" s="71">
        <v>212.959</v>
      </c>
      <c r="DQ153" s="71">
        <v>211.3951</v>
      </c>
      <c r="DR153" s="71">
        <v>209.9611</v>
      </c>
      <c r="DS153" s="71">
        <v>204.416</v>
      </c>
      <c r="DT153" s="71">
        <v>-27.61645</v>
      </c>
      <c r="DU153" s="71">
        <v>-66.39174</v>
      </c>
      <c r="DV153" s="71">
        <v>-29.57804</v>
      </c>
      <c r="DW153" s="71">
        <v>-15.60815</v>
      </c>
      <c r="DX153" s="71">
        <v>-14.78934</v>
      </c>
      <c r="DY153" s="71">
        <v>-10.81654</v>
      </c>
      <c r="DZ153" s="71">
        <v>-10.9665</v>
      </c>
      <c r="EA153" s="71">
        <v>-10.34254</v>
      </c>
      <c r="EB153" s="71">
        <v>-10.7391</v>
      </c>
      <c r="EC153" s="71">
        <v>-11.19027</v>
      </c>
      <c r="ED153" s="71">
        <v>-12.71095</v>
      </c>
      <c r="EE153" s="71">
        <v>-14.96916</v>
      </c>
      <c r="EF153" s="71">
        <v>-18.93991</v>
      </c>
      <c r="EG153" s="71">
        <v>-35.66838</v>
      </c>
      <c r="EH153" s="71">
        <v>-46.42436</v>
      </c>
      <c r="EI153" s="71">
        <v>-3.414859</v>
      </c>
      <c r="EJ153" s="71">
        <v>213.8637</v>
      </c>
      <c r="EK153" s="71">
        <v>219.322</v>
      </c>
      <c r="EL153" s="71">
        <v>223.2732</v>
      </c>
      <c r="EM153" s="71">
        <v>226.2651</v>
      </c>
      <c r="EN153" s="71">
        <v>229.2905</v>
      </c>
      <c r="EO153" s="71">
        <v>227.6067</v>
      </c>
      <c r="EP153" s="71">
        <v>226.0627</v>
      </c>
      <c r="EQ153" s="71">
        <v>220.0924</v>
      </c>
      <c r="ER153" s="71">
        <v>-3.632423</v>
      </c>
      <c r="ES153" s="71">
        <v>-53.94668</v>
      </c>
      <c r="ET153" s="71">
        <v>-24.03367</v>
      </c>
      <c r="EU153" s="71">
        <v>-12.68242</v>
      </c>
      <c r="EV153" s="71">
        <v>-12.01709</v>
      </c>
      <c r="EW153" s="71">
        <v>-7.247823</v>
      </c>
      <c r="EX153" s="71">
        <v>-7.348305</v>
      </c>
      <c r="EY153" s="71">
        <v>-6.930212</v>
      </c>
      <c r="EZ153" s="71">
        <v>-7.19593</v>
      </c>
      <c r="FA153" s="71">
        <v>-7.498247</v>
      </c>
      <c r="FB153" s="71">
        <v>-8.517207</v>
      </c>
      <c r="FC153" s="71">
        <v>-10.03036</v>
      </c>
      <c r="FD153" s="71">
        <v>-12.69103</v>
      </c>
      <c r="FE153" s="71">
        <v>-23.90025</v>
      </c>
      <c r="FF153" s="71">
        <v>-31.1075</v>
      </c>
      <c r="FG153" s="71">
        <v>28.56578</v>
      </c>
      <c r="FH153" s="71">
        <v>235.5825</v>
      </c>
      <c r="FI153" s="71">
        <v>241.5952</v>
      </c>
      <c r="FJ153" s="71">
        <v>245.9477</v>
      </c>
      <c r="FK153" s="71">
        <v>249.2434</v>
      </c>
      <c r="FL153" s="71">
        <v>252.576</v>
      </c>
      <c r="FM153" s="71">
        <v>250.7212</v>
      </c>
      <c r="FN153" s="71">
        <v>249.0205</v>
      </c>
      <c r="FO153" s="71">
        <v>242.4438</v>
      </c>
      <c r="FP153" s="71">
        <v>30.38575</v>
      </c>
      <c r="FQ153" s="71">
        <v>-36.14797</v>
      </c>
      <c r="FR153" s="71">
        <v>-16.1042</v>
      </c>
      <c r="FS153" s="71">
        <v>-8.498092</v>
      </c>
      <c r="FT153" s="71">
        <v>-8.052275</v>
      </c>
      <c r="FU153" s="71">
        <v>83.7</v>
      </c>
      <c r="FV153" s="71">
        <v>83.05556</v>
      </c>
      <c r="FW153" s="71">
        <v>82.01111</v>
      </c>
      <c r="FX153" s="71">
        <v>79.46667</v>
      </c>
      <c r="FY153" s="71">
        <v>78.81111</v>
      </c>
      <c r="FZ153" s="71">
        <v>76.86667</v>
      </c>
      <c r="GA153" s="71">
        <v>75.61111</v>
      </c>
      <c r="GB153" s="71">
        <v>77.71111</v>
      </c>
      <c r="GC153" s="71">
        <v>82.56667</v>
      </c>
      <c r="GD153" s="71">
        <v>88.97778</v>
      </c>
      <c r="GE153" s="71">
        <v>92.56667</v>
      </c>
      <c r="GF153" s="71">
        <v>94.94445</v>
      </c>
      <c r="GG153" s="71">
        <v>96.96667</v>
      </c>
      <c r="GH153" s="71">
        <v>97.97778</v>
      </c>
      <c r="GI153" s="71">
        <v>98.46667</v>
      </c>
      <c r="GJ153" s="71">
        <v>97.27778</v>
      </c>
      <c r="GK153" s="71">
        <v>95.53333</v>
      </c>
      <c r="GL153" s="71">
        <v>93.63333</v>
      </c>
      <c r="GM153" s="71">
        <v>89.84444</v>
      </c>
      <c r="GN153" s="71">
        <v>85.71111</v>
      </c>
      <c r="GO153" s="71">
        <v>82.95555</v>
      </c>
      <c r="GP153" s="71">
        <v>79.13333</v>
      </c>
      <c r="GQ153" s="71">
        <v>77.55556</v>
      </c>
      <c r="GR153" s="71">
        <v>77.64444</v>
      </c>
    </row>
    <row r="154" spans="1:200" ht="12.75">
      <c r="A154" s="69" t="s">
        <v>245</v>
      </c>
      <c r="B154" s="69" t="s">
        <v>35</v>
      </c>
      <c r="C154" s="69">
        <v>2011</v>
      </c>
      <c r="D154" s="69" t="s">
        <v>7</v>
      </c>
      <c r="E154" s="69" t="s">
        <v>239</v>
      </c>
      <c r="F154" s="71">
        <v>14</v>
      </c>
      <c r="G154" s="71">
        <v>14</v>
      </c>
      <c r="H154" s="71">
        <v>14</v>
      </c>
      <c r="I154" s="71">
        <v>641.8888</v>
      </c>
      <c r="J154" s="71">
        <v>651.9376</v>
      </c>
      <c r="K154" s="71">
        <v>618.3112</v>
      </c>
      <c r="L154" s="71">
        <v>618.687</v>
      </c>
      <c r="M154" s="71">
        <v>631.3749</v>
      </c>
      <c r="N154" s="71">
        <v>628.2118</v>
      </c>
      <c r="O154" s="71">
        <v>659.1339</v>
      </c>
      <c r="P154" s="71">
        <v>660.1887</v>
      </c>
      <c r="Q154" s="71">
        <v>1315.717</v>
      </c>
      <c r="R154" s="71">
        <v>1925.431</v>
      </c>
      <c r="S154" s="71">
        <v>2617.165</v>
      </c>
      <c r="T154" s="71">
        <v>2984.299</v>
      </c>
      <c r="U154" s="71">
        <v>3217.731</v>
      </c>
      <c r="V154" s="71">
        <v>3295.352</v>
      </c>
      <c r="W154" s="71">
        <v>3360.981</v>
      </c>
      <c r="X154" s="71">
        <v>3466.217</v>
      </c>
      <c r="Y154" s="71">
        <v>3407.542</v>
      </c>
      <c r="Z154" s="71">
        <v>3306.382</v>
      </c>
      <c r="AA154" s="71">
        <v>3132.042</v>
      </c>
      <c r="AB154" s="71">
        <v>3015.665</v>
      </c>
      <c r="AC154" s="71">
        <v>2859.205</v>
      </c>
      <c r="AD154" s="71">
        <v>1327.062</v>
      </c>
      <c r="AE154" s="71">
        <v>764.1504</v>
      </c>
      <c r="AF154" s="71">
        <v>720.7729</v>
      </c>
      <c r="AG154" s="71">
        <v>655.5009</v>
      </c>
      <c r="AH154" s="71">
        <v>665.7628</v>
      </c>
      <c r="AI154" s="71">
        <v>631.4233</v>
      </c>
      <c r="AJ154" s="71">
        <v>631.807</v>
      </c>
      <c r="AK154" s="71">
        <v>644.764</v>
      </c>
      <c r="AL154" s="71">
        <v>641.5338</v>
      </c>
      <c r="AM154" s="71">
        <v>673.1115</v>
      </c>
      <c r="AN154" s="71">
        <v>674.1888</v>
      </c>
      <c r="AO154" s="71">
        <v>1343.619</v>
      </c>
      <c r="AP154" s="71">
        <v>1966.262</v>
      </c>
      <c r="AQ154" s="71">
        <v>2639.336</v>
      </c>
      <c r="AR154" s="71">
        <v>2796.443</v>
      </c>
      <c r="AS154" s="71">
        <v>3015.182</v>
      </c>
      <c r="AT154" s="71">
        <v>3087.916</v>
      </c>
      <c r="AU154" s="71">
        <v>3149.415</v>
      </c>
      <c r="AV154" s="71">
        <v>3248.026</v>
      </c>
      <c r="AW154" s="71">
        <v>3193.044</v>
      </c>
      <c r="AX154" s="71">
        <v>3098.252</v>
      </c>
      <c r="AY154" s="71">
        <v>2934.886</v>
      </c>
      <c r="AZ154" s="71">
        <v>3041.211</v>
      </c>
      <c r="BA154" s="71">
        <v>2919.837</v>
      </c>
      <c r="BB154" s="71">
        <v>1355.204</v>
      </c>
      <c r="BC154" s="71">
        <v>780.3551</v>
      </c>
      <c r="BD154" s="71">
        <v>736.0577</v>
      </c>
      <c r="BE154" s="71">
        <v>-19.9323</v>
      </c>
      <c r="BF154" s="71">
        <v>-20.24435</v>
      </c>
      <c r="BG154" s="71">
        <v>-19.20016</v>
      </c>
      <c r="BH154" s="71">
        <v>-19.21183</v>
      </c>
      <c r="BI154" s="71">
        <v>-19.60582</v>
      </c>
      <c r="BJ154" s="71">
        <v>-19.5076</v>
      </c>
      <c r="BK154" s="71">
        <v>-20.46781</v>
      </c>
      <c r="BL154" s="71">
        <v>-20.50056</v>
      </c>
      <c r="BM154" s="71">
        <v>-40.85642</v>
      </c>
      <c r="BN154" s="71">
        <v>-59.7896</v>
      </c>
      <c r="BO154" s="71">
        <v>-70.43822</v>
      </c>
      <c r="BP154" s="71">
        <v>152.0124</v>
      </c>
      <c r="BQ154" s="71">
        <v>163.9029</v>
      </c>
      <c r="BR154" s="71">
        <v>167.8566</v>
      </c>
      <c r="BS154" s="71">
        <v>171.1996</v>
      </c>
      <c r="BT154" s="71">
        <v>176.5601</v>
      </c>
      <c r="BU154" s="71">
        <v>173.5713</v>
      </c>
      <c r="BV154" s="71">
        <v>168.4185</v>
      </c>
      <c r="BW154" s="71">
        <v>159.5381</v>
      </c>
      <c r="BX154" s="71">
        <v>-81.16341</v>
      </c>
      <c r="BY154" s="71">
        <v>-88.78569</v>
      </c>
      <c r="BZ154" s="71">
        <v>-41.2087</v>
      </c>
      <c r="CA154" s="71">
        <v>-23.72884</v>
      </c>
      <c r="CB154" s="71">
        <v>-22.38186</v>
      </c>
      <c r="CC154" s="71">
        <v>-16.18356</v>
      </c>
      <c r="CD154" s="71">
        <v>-16.43692</v>
      </c>
      <c r="CE154" s="71">
        <v>-15.58912</v>
      </c>
      <c r="CF154" s="71">
        <v>-15.59859</v>
      </c>
      <c r="CG154" s="71">
        <v>-15.91848</v>
      </c>
      <c r="CH154" s="71">
        <v>-15.83873</v>
      </c>
      <c r="CI154" s="71">
        <v>-16.61835</v>
      </c>
      <c r="CJ154" s="71">
        <v>-16.64495</v>
      </c>
      <c r="CK154" s="71">
        <v>-33.1724</v>
      </c>
      <c r="CL154" s="71">
        <v>-48.54475</v>
      </c>
      <c r="CM154" s="71">
        <v>-41.71022</v>
      </c>
      <c r="CN154" s="71">
        <v>173.2989</v>
      </c>
      <c r="CO154" s="71">
        <v>186.8544</v>
      </c>
      <c r="CP154" s="71">
        <v>191.3618</v>
      </c>
      <c r="CQ154" s="71">
        <v>195.1729</v>
      </c>
      <c r="CR154" s="71">
        <v>201.284</v>
      </c>
      <c r="CS154" s="71">
        <v>197.8767</v>
      </c>
      <c r="CT154" s="71">
        <v>192.0023</v>
      </c>
      <c r="CU154" s="71">
        <v>181.8784</v>
      </c>
      <c r="CV154" s="71">
        <v>-48.06118</v>
      </c>
      <c r="CW154" s="71">
        <v>-72.08744</v>
      </c>
      <c r="CX154" s="71">
        <v>-33.45842</v>
      </c>
      <c r="CY154" s="71">
        <v>-19.26607</v>
      </c>
      <c r="CZ154" s="71">
        <v>-18.17242</v>
      </c>
      <c r="DA154" s="71">
        <v>-13.61199</v>
      </c>
      <c r="DB154" s="71">
        <v>-13.82509</v>
      </c>
      <c r="DC154" s="71">
        <v>-13.112</v>
      </c>
      <c r="DD154" s="71">
        <v>-13.11997</v>
      </c>
      <c r="DE154" s="71">
        <v>-13.38903</v>
      </c>
      <c r="DF154" s="71">
        <v>-13.32195</v>
      </c>
      <c r="DG154" s="71">
        <v>-13.97769</v>
      </c>
      <c r="DH154" s="71">
        <v>-14.00006</v>
      </c>
      <c r="DI154" s="71">
        <v>-27.9013</v>
      </c>
      <c r="DJ154" s="71">
        <v>-40.83097</v>
      </c>
      <c r="DK154" s="71">
        <v>-22.17063</v>
      </c>
      <c r="DL154" s="71">
        <v>187.8552</v>
      </c>
      <c r="DM154" s="71">
        <v>202.5493</v>
      </c>
      <c r="DN154" s="71">
        <v>207.4354</v>
      </c>
      <c r="DO154" s="71">
        <v>211.5666</v>
      </c>
      <c r="DP154" s="71">
        <v>218.191</v>
      </c>
      <c r="DQ154" s="71">
        <v>214.4975</v>
      </c>
      <c r="DR154" s="71">
        <v>208.1297</v>
      </c>
      <c r="DS154" s="71">
        <v>197.1553</v>
      </c>
      <c r="DT154" s="71">
        <v>-25.54642</v>
      </c>
      <c r="DU154" s="71">
        <v>-60.63272</v>
      </c>
      <c r="DV154" s="71">
        <v>-28.14187</v>
      </c>
      <c r="DW154" s="71">
        <v>-16.20469</v>
      </c>
      <c r="DX154" s="71">
        <v>-15.28482</v>
      </c>
      <c r="DY154" s="71">
        <v>-11.06044</v>
      </c>
      <c r="DZ154" s="71">
        <v>-11.23359</v>
      </c>
      <c r="EA154" s="71">
        <v>-10.65417</v>
      </c>
      <c r="EB154" s="71">
        <v>-10.66065</v>
      </c>
      <c r="EC154" s="71">
        <v>-10.87927</v>
      </c>
      <c r="ED154" s="71">
        <v>-10.82477</v>
      </c>
      <c r="EE154" s="71">
        <v>-11.35759</v>
      </c>
      <c r="EF154" s="71">
        <v>-11.37576</v>
      </c>
      <c r="EG154" s="71">
        <v>-22.67123</v>
      </c>
      <c r="EH154" s="71">
        <v>-33.17725</v>
      </c>
      <c r="EI154" s="71">
        <v>-2.916129</v>
      </c>
      <c r="EJ154" s="71">
        <v>202.2616</v>
      </c>
      <c r="EK154" s="71">
        <v>218.0826</v>
      </c>
      <c r="EL154" s="71">
        <v>223.3433</v>
      </c>
      <c r="EM154" s="71">
        <v>227.7914</v>
      </c>
      <c r="EN154" s="71">
        <v>234.9238</v>
      </c>
      <c r="EO154" s="71">
        <v>230.9471</v>
      </c>
      <c r="EP154" s="71">
        <v>224.0909</v>
      </c>
      <c r="EQ154" s="71">
        <v>212.275</v>
      </c>
      <c r="ER154" s="71">
        <v>-3.36015</v>
      </c>
      <c r="ES154" s="71">
        <v>-49.26719</v>
      </c>
      <c r="ET154" s="71">
        <v>-22.86671</v>
      </c>
      <c r="EU154" s="71">
        <v>-13.16714</v>
      </c>
      <c r="EV154" s="71">
        <v>-12.41969</v>
      </c>
      <c r="EW154" s="71">
        <v>-7.41125</v>
      </c>
      <c r="EX154" s="71">
        <v>-7.527273</v>
      </c>
      <c r="EY154" s="71">
        <v>-7.139024</v>
      </c>
      <c r="EZ154" s="71">
        <v>-7.143362</v>
      </c>
      <c r="FA154" s="71">
        <v>-7.289856</v>
      </c>
      <c r="FB154" s="71">
        <v>-7.253335</v>
      </c>
      <c r="FC154" s="71">
        <v>-7.610361</v>
      </c>
      <c r="FD154" s="71">
        <v>-7.622541</v>
      </c>
      <c r="FE154" s="71">
        <v>-15.19128</v>
      </c>
      <c r="FF154" s="71">
        <v>-22.23103</v>
      </c>
      <c r="FG154" s="71">
        <v>24.39384</v>
      </c>
      <c r="FH154" s="71">
        <v>222.8022</v>
      </c>
      <c r="FI154" s="71">
        <v>240.2299</v>
      </c>
      <c r="FJ154" s="71">
        <v>246.0249</v>
      </c>
      <c r="FK154" s="71">
        <v>250.9247</v>
      </c>
      <c r="FL154" s="71">
        <v>258.7814</v>
      </c>
      <c r="FM154" s="71">
        <v>254.4008</v>
      </c>
      <c r="FN154" s="71">
        <v>246.8483</v>
      </c>
      <c r="FO154" s="71">
        <v>233.8325</v>
      </c>
      <c r="FP154" s="71">
        <v>28.10814</v>
      </c>
      <c r="FQ154" s="71">
        <v>-33.01238</v>
      </c>
      <c r="FR154" s="71">
        <v>-15.32226</v>
      </c>
      <c r="FS154" s="71">
        <v>-8.822883</v>
      </c>
      <c r="FT154" s="71">
        <v>-8.322045</v>
      </c>
      <c r="FU154" s="71">
        <v>64.13222</v>
      </c>
      <c r="FV154" s="71">
        <v>61.97444</v>
      </c>
      <c r="FW154" s="71">
        <v>59.71111</v>
      </c>
      <c r="FX154" s="71">
        <v>59.18</v>
      </c>
      <c r="FY154" s="71">
        <v>57.15667</v>
      </c>
      <c r="FZ154" s="71">
        <v>56.02111</v>
      </c>
      <c r="GA154" s="71">
        <v>55.92444</v>
      </c>
      <c r="GB154" s="71">
        <v>55.75111</v>
      </c>
      <c r="GC154" s="71">
        <v>61.35667</v>
      </c>
      <c r="GD154" s="71">
        <v>69.55556</v>
      </c>
      <c r="GE154" s="71">
        <v>78.89999</v>
      </c>
      <c r="GF154" s="71">
        <v>88.24444</v>
      </c>
      <c r="GG154" s="71">
        <v>95.13333</v>
      </c>
      <c r="GH154" s="71">
        <v>96.84444</v>
      </c>
      <c r="GI154" s="71">
        <v>98.01111</v>
      </c>
      <c r="GJ154" s="71">
        <v>98.56667</v>
      </c>
      <c r="GK154" s="71">
        <v>95.85555</v>
      </c>
      <c r="GL154" s="71">
        <v>91.91112</v>
      </c>
      <c r="GM154" s="71">
        <v>85.76667</v>
      </c>
      <c r="GN154" s="71">
        <v>78.86667</v>
      </c>
      <c r="GO154" s="71">
        <v>74.81111</v>
      </c>
      <c r="GP154" s="71">
        <v>70.47778</v>
      </c>
      <c r="GQ154" s="71">
        <v>68.4</v>
      </c>
      <c r="GR154" s="71">
        <v>66.31778</v>
      </c>
    </row>
    <row r="155" spans="1:200" ht="12.75">
      <c r="A155" s="69" t="s">
        <v>245</v>
      </c>
      <c r="B155" s="69" t="s">
        <v>8</v>
      </c>
      <c r="C155" s="69">
        <v>2011</v>
      </c>
      <c r="D155" s="69" t="s">
        <v>7</v>
      </c>
      <c r="E155" s="69" t="s">
        <v>239</v>
      </c>
      <c r="F155" s="71">
        <v>14</v>
      </c>
      <c r="G155" s="71">
        <v>14</v>
      </c>
      <c r="H155" s="71">
        <v>14</v>
      </c>
      <c r="I155" s="71">
        <v>724.7063</v>
      </c>
      <c r="J155" s="71">
        <v>734.5947</v>
      </c>
      <c r="K155" s="71">
        <v>699.5646</v>
      </c>
      <c r="L155" s="71">
        <v>716.7441</v>
      </c>
      <c r="M155" s="71">
        <v>739.5397</v>
      </c>
      <c r="N155" s="71">
        <v>811.0517</v>
      </c>
      <c r="O155" s="71">
        <v>934.997</v>
      </c>
      <c r="P155" s="71">
        <v>1148.779</v>
      </c>
      <c r="Q155" s="71">
        <v>2102.886</v>
      </c>
      <c r="R155" s="71">
        <v>2734.39</v>
      </c>
      <c r="S155" s="71">
        <v>3183.034</v>
      </c>
      <c r="T155" s="71">
        <v>3321.587</v>
      </c>
      <c r="U155" s="71">
        <v>3418.289</v>
      </c>
      <c r="V155" s="71">
        <v>3492.416</v>
      </c>
      <c r="W155" s="71">
        <v>3530.192</v>
      </c>
      <c r="X155" s="71">
        <v>3582.801</v>
      </c>
      <c r="Y155" s="71">
        <v>3565.328</v>
      </c>
      <c r="Z155" s="71">
        <v>3549.49</v>
      </c>
      <c r="AA155" s="71">
        <v>3490.5</v>
      </c>
      <c r="AB155" s="71">
        <v>3512.495</v>
      </c>
      <c r="AC155" s="71">
        <v>3323.063</v>
      </c>
      <c r="AD155" s="71">
        <v>1527.315</v>
      </c>
      <c r="AE155" s="71">
        <v>842.9943</v>
      </c>
      <c r="AF155" s="71">
        <v>803.0361</v>
      </c>
      <c r="AG155" s="71">
        <v>740.0746</v>
      </c>
      <c r="AH155" s="71">
        <v>750.1727</v>
      </c>
      <c r="AI155" s="71">
        <v>714.3997</v>
      </c>
      <c r="AJ155" s="71">
        <v>731.9435</v>
      </c>
      <c r="AK155" s="71">
        <v>755.2226</v>
      </c>
      <c r="AL155" s="71">
        <v>828.251</v>
      </c>
      <c r="AM155" s="71">
        <v>954.8246</v>
      </c>
      <c r="AN155" s="71">
        <v>1173.14</v>
      </c>
      <c r="AO155" s="71">
        <v>2147.48</v>
      </c>
      <c r="AP155" s="71">
        <v>2792.376</v>
      </c>
      <c r="AQ155" s="71">
        <v>3209.998</v>
      </c>
      <c r="AR155" s="71">
        <v>3112.5</v>
      </c>
      <c r="AS155" s="71">
        <v>3203.115</v>
      </c>
      <c r="AT155" s="71">
        <v>3272.576</v>
      </c>
      <c r="AU155" s="71">
        <v>3307.974</v>
      </c>
      <c r="AV155" s="71">
        <v>3357.271</v>
      </c>
      <c r="AW155" s="71">
        <v>3340.898</v>
      </c>
      <c r="AX155" s="71">
        <v>3326.057</v>
      </c>
      <c r="AY155" s="71">
        <v>3270.781</v>
      </c>
      <c r="AZ155" s="71">
        <v>3542.25</v>
      </c>
      <c r="BA155" s="71">
        <v>3393.533</v>
      </c>
      <c r="BB155" s="71">
        <v>1559.703</v>
      </c>
      <c r="BC155" s="71">
        <v>860.8709</v>
      </c>
      <c r="BD155" s="71">
        <v>820.0653</v>
      </c>
      <c r="BE155" s="71">
        <v>-22.504</v>
      </c>
      <c r="BF155" s="71">
        <v>-22.81106</v>
      </c>
      <c r="BG155" s="71">
        <v>-21.72329</v>
      </c>
      <c r="BH155" s="71">
        <v>-22.25675</v>
      </c>
      <c r="BI155" s="71">
        <v>-22.96462</v>
      </c>
      <c r="BJ155" s="71">
        <v>-25.18525</v>
      </c>
      <c r="BK155" s="71">
        <v>-29.03407</v>
      </c>
      <c r="BL155" s="71">
        <v>-35.67255</v>
      </c>
      <c r="BM155" s="71">
        <v>-65.30004</v>
      </c>
      <c r="BN155" s="71">
        <v>-84.90988</v>
      </c>
      <c r="BO155" s="71">
        <v>-85.66797</v>
      </c>
      <c r="BP155" s="71">
        <v>169.193</v>
      </c>
      <c r="BQ155" s="71">
        <v>174.1187</v>
      </c>
      <c r="BR155" s="71">
        <v>177.8946</v>
      </c>
      <c r="BS155" s="71">
        <v>179.8188</v>
      </c>
      <c r="BT155" s="71">
        <v>182.4986</v>
      </c>
      <c r="BU155" s="71">
        <v>181.6085</v>
      </c>
      <c r="BV155" s="71">
        <v>180.8018</v>
      </c>
      <c r="BW155" s="71">
        <v>177.797</v>
      </c>
      <c r="BX155" s="71">
        <v>-94.53506</v>
      </c>
      <c r="BY155" s="71">
        <v>-103.1897</v>
      </c>
      <c r="BZ155" s="71">
        <v>-47.42707</v>
      </c>
      <c r="CA155" s="71">
        <v>-26.17715</v>
      </c>
      <c r="CB155" s="71">
        <v>-24.93634</v>
      </c>
      <c r="CC155" s="71">
        <v>-18.27159</v>
      </c>
      <c r="CD155" s="71">
        <v>-18.5209</v>
      </c>
      <c r="CE155" s="71">
        <v>-17.63771</v>
      </c>
      <c r="CF155" s="71">
        <v>-18.07084</v>
      </c>
      <c r="CG155" s="71">
        <v>-18.64558</v>
      </c>
      <c r="CH155" s="71">
        <v>-20.44857</v>
      </c>
      <c r="CI155" s="71">
        <v>-23.57352</v>
      </c>
      <c r="CJ155" s="71">
        <v>-28.96349</v>
      </c>
      <c r="CK155" s="71">
        <v>-53.01882</v>
      </c>
      <c r="CL155" s="71">
        <v>-68.94057</v>
      </c>
      <c r="CM155" s="71">
        <v>-50.72857</v>
      </c>
      <c r="CN155" s="71">
        <v>192.8853</v>
      </c>
      <c r="CO155" s="71">
        <v>198.5008</v>
      </c>
      <c r="CP155" s="71">
        <v>202.8054</v>
      </c>
      <c r="CQ155" s="71">
        <v>204.999</v>
      </c>
      <c r="CR155" s="71">
        <v>208.054</v>
      </c>
      <c r="CS155" s="71">
        <v>207.0394</v>
      </c>
      <c r="CT155" s="71">
        <v>206.1196</v>
      </c>
      <c r="CU155" s="71">
        <v>202.6941</v>
      </c>
      <c r="CV155" s="71">
        <v>-55.97925</v>
      </c>
      <c r="CW155" s="71">
        <v>-83.78243</v>
      </c>
      <c r="CX155" s="71">
        <v>-38.50729</v>
      </c>
      <c r="CY155" s="71">
        <v>-21.25391</v>
      </c>
      <c r="CZ155" s="71">
        <v>-20.24647</v>
      </c>
      <c r="DA155" s="71">
        <v>-15.36823</v>
      </c>
      <c r="DB155" s="71">
        <v>-15.57793</v>
      </c>
      <c r="DC155" s="71">
        <v>-14.83507</v>
      </c>
      <c r="DD155" s="71">
        <v>-15.19938</v>
      </c>
      <c r="DE155" s="71">
        <v>-15.68279</v>
      </c>
      <c r="DF155" s="71">
        <v>-17.19928</v>
      </c>
      <c r="DG155" s="71">
        <v>-19.82769</v>
      </c>
      <c r="DH155" s="71">
        <v>-24.36118</v>
      </c>
      <c r="DI155" s="71">
        <v>-44.59412</v>
      </c>
      <c r="DJ155" s="71">
        <v>-57.98589</v>
      </c>
      <c r="DK155" s="71">
        <v>-26.96424</v>
      </c>
      <c r="DL155" s="71">
        <v>209.0868</v>
      </c>
      <c r="DM155" s="71">
        <v>215.174</v>
      </c>
      <c r="DN155" s="71">
        <v>219.8402</v>
      </c>
      <c r="DO155" s="71">
        <v>222.2181</v>
      </c>
      <c r="DP155" s="71">
        <v>225.5297</v>
      </c>
      <c r="DQ155" s="71">
        <v>224.4298</v>
      </c>
      <c r="DR155" s="71">
        <v>223.4328</v>
      </c>
      <c r="DS155" s="71">
        <v>219.7196</v>
      </c>
      <c r="DT155" s="71">
        <v>-29.75518</v>
      </c>
      <c r="DU155" s="71">
        <v>-70.46938</v>
      </c>
      <c r="DV155" s="71">
        <v>-32.38847</v>
      </c>
      <c r="DW155" s="71">
        <v>-17.87666</v>
      </c>
      <c r="DX155" s="71">
        <v>-17.0293</v>
      </c>
      <c r="DY155" s="71">
        <v>-12.48747</v>
      </c>
      <c r="DZ155" s="71">
        <v>-12.65786</v>
      </c>
      <c r="EA155" s="71">
        <v>-12.05425</v>
      </c>
      <c r="EB155" s="71">
        <v>-12.35028</v>
      </c>
      <c r="EC155" s="71">
        <v>-12.74307</v>
      </c>
      <c r="ED155" s="71">
        <v>-13.9753</v>
      </c>
      <c r="EE155" s="71">
        <v>-16.11101</v>
      </c>
      <c r="EF155" s="71">
        <v>-19.7947</v>
      </c>
      <c r="EG155" s="71">
        <v>-36.235</v>
      </c>
      <c r="EH155" s="71">
        <v>-47.1165</v>
      </c>
      <c r="EI155" s="71">
        <v>-3.546638</v>
      </c>
      <c r="EJ155" s="71">
        <v>225.1214</v>
      </c>
      <c r="EK155" s="71">
        <v>231.6754</v>
      </c>
      <c r="EL155" s="71">
        <v>236.6994</v>
      </c>
      <c r="EM155" s="71">
        <v>239.2597</v>
      </c>
      <c r="EN155" s="71">
        <v>242.8253</v>
      </c>
      <c r="EO155" s="71">
        <v>241.641</v>
      </c>
      <c r="EP155" s="71">
        <v>240.5676</v>
      </c>
      <c r="EQ155" s="71">
        <v>236.5696</v>
      </c>
      <c r="ER155" s="71">
        <v>-3.913734</v>
      </c>
      <c r="ES155" s="71">
        <v>-57.25998</v>
      </c>
      <c r="ET155" s="71">
        <v>-26.31729</v>
      </c>
      <c r="EU155" s="71">
        <v>-14.5257</v>
      </c>
      <c r="EV155" s="71">
        <v>-13.83718</v>
      </c>
      <c r="EW155" s="71">
        <v>-8.367461</v>
      </c>
      <c r="EX155" s="71">
        <v>-8.481632</v>
      </c>
      <c r="EY155" s="71">
        <v>-8.077175</v>
      </c>
      <c r="EZ155" s="71">
        <v>-8.275529</v>
      </c>
      <c r="FA155" s="71">
        <v>-8.538728</v>
      </c>
      <c r="FB155" s="71">
        <v>-9.364405</v>
      </c>
      <c r="FC155" s="71">
        <v>-10.79548</v>
      </c>
      <c r="FD155" s="71">
        <v>-13.26381</v>
      </c>
      <c r="FE155" s="71">
        <v>-24.27993</v>
      </c>
      <c r="FF155" s="71">
        <v>-31.57128</v>
      </c>
      <c r="FG155" s="71">
        <v>29.66814</v>
      </c>
      <c r="FH155" s="71">
        <v>247.9836</v>
      </c>
      <c r="FI155" s="71">
        <v>255.2031</v>
      </c>
      <c r="FJ155" s="71">
        <v>260.7373</v>
      </c>
      <c r="FK155" s="71">
        <v>263.5576</v>
      </c>
      <c r="FL155" s="71">
        <v>267.4853</v>
      </c>
      <c r="FM155" s="71">
        <v>266.1808</v>
      </c>
      <c r="FN155" s="71">
        <v>264.9984</v>
      </c>
      <c r="FO155" s="71">
        <v>260.5943</v>
      </c>
      <c r="FP155" s="71">
        <v>32.73895</v>
      </c>
      <c r="FQ155" s="71">
        <v>-38.3681</v>
      </c>
      <c r="FR155" s="71">
        <v>-17.63438</v>
      </c>
      <c r="FS155" s="71">
        <v>-9.733214</v>
      </c>
      <c r="FT155" s="71">
        <v>-9.271856</v>
      </c>
      <c r="FU155" s="71">
        <v>78.61389</v>
      </c>
      <c r="FV155" s="71">
        <v>77.375</v>
      </c>
      <c r="FW155" s="71">
        <v>76</v>
      </c>
      <c r="FX155" s="71">
        <v>74.45277</v>
      </c>
      <c r="FY155" s="71">
        <v>73.71388</v>
      </c>
      <c r="FZ155" s="71">
        <v>72.75166</v>
      </c>
      <c r="GA155" s="71">
        <v>72.82556</v>
      </c>
      <c r="GB155" s="71">
        <v>75.25833</v>
      </c>
      <c r="GC155" s="71">
        <v>80.81667</v>
      </c>
      <c r="GD155" s="71">
        <v>87.56667</v>
      </c>
      <c r="GE155" s="71">
        <v>93.02778</v>
      </c>
      <c r="GF155" s="71">
        <v>97.00278</v>
      </c>
      <c r="GG155" s="71">
        <v>99.64444</v>
      </c>
      <c r="GH155" s="71">
        <v>101.0583</v>
      </c>
      <c r="GI155" s="71">
        <v>101.2611</v>
      </c>
      <c r="GJ155" s="71">
        <v>100.2111</v>
      </c>
      <c r="GK155" s="71">
        <v>98.55556</v>
      </c>
      <c r="GL155" s="71">
        <v>96.69445</v>
      </c>
      <c r="GM155" s="71">
        <v>93.76666</v>
      </c>
      <c r="GN155" s="71">
        <v>89.55</v>
      </c>
      <c r="GO155" s="71">
        <v>85.46944</v>
      </c>
      <c r="GP155" s="71">
        <v>81.94723</v>
      </c>
      <c r="GQ155" s="71">
        <v>79.67222</v>
      </c>
      <c r="GR155" s="71">
        <v>78.19167</v>
      </c>
    </row>
    <row r="156" spans="1:200" ht="12.75">
      <c r="A156" s="69" t="s">
        <v>246</v>
      </c>
      <c r="B156" s="69" t="s">
        <v>30</v>
      </c>
      <c r="C156" s="69">
        <v>2011</v>
      </c>
      <c r="D156" s="69" t="s">
        <v>6</v>
      </c>
      <c r="E156" s="69" t="s">
        <v>239</v>
      </c>
      <c r="F156" s="71">
        <v>22</v>
      </c>
      <c r="G156" s="71">
        <v>22</v>
      </c>
      <c r="H156" s="71">
        <v>22</v>
      </c>
      <c r="I156" s="71">
        <v>1721.124</v>
      </c>
      <c r="J156" s="71">
        <v>1572.348</v>
      </c>
      <c r="K156" s="71">
        <v>1429.597</v>
      </c>
      <c r="L156" s="71">
        <v>1428.538</v>
      </c>
      <c r="M156" s="71">
        <v>1600.794</v>
      </c>
      <c r="N156" s="71">
        <v>1671.428</v>
      </c>
      <c r="O156" s="71">
        <v>2170.287</v>
      </c>
      <c r="P156" s="71">
        <v>2719.585</v>
      </c>
      <c r="Q156" s="71">
        <v>3294.781</v>
      </c>
      <c r="R156" s="71">
        <v>3888.181</v>
      </c>
      <c r="S156" s="71">
        <v>5349.466</v>
      </c>
      <c r="T156" s="71">
        <v>5590.179</v>
      </c>
      <c r="U156" s="71">
        <v>5639.225</v>
      </c>
      <c r="V156" s="71">
        <v>5737.522</v>
      </c>
      <c r="W156" s="71">
        <v>5843.68</v>
      </c>
      <c r="X156" s="71">
        <v>5892.006</v>
      </c>
      <c r="Y156" s="71">
        <v>5950.699</v>
      </c>
      <c r="Z156" s="71">
        <v>5956.48</v>
      </c>
      <c r="AA156" s="71">
        <v>5929.086</v>
      </c>
      <c r="AB156" s="71">
        <v>5768.027</v>
      </c>
      <c r="AC156" s="71">
        <v>5323.567</v>
      </c>
      <c r="AD156" s="71">
        <v>3521.979</v>
      </c>
      <c r="AE156" s="71">
        <v>2470.875</v>
      </c>
      <c r="AF156" s="71">
        <v>2013.921</v>
      </c>
      <c r="AG156" s="71">
        <v>1757.623</v>
      </c>
      <c r="AH156" s="71">
        <v>1605.691</v>
      </c>
      <c r="AI156" s="71">
        <v>1459.913</v>
      </c>
      <c r="AJ156" s="71">
        <v>1458.832</v>
      </c>
      <c r="AK156" s="71">
        <v>1634.741</v>
      </c>
      <c r="AL156" s="71">
        <v>1706.873</v>
      </c>
      <c r="AM156" s="71">
        <v>2216.31</v>
      </c>
      <c r="AN156" s="71">
        <v>2777.257</v>
      </c>
      <c r="AO156" s="71">
        <v>3364.65</v>
      </c>
      <c r="AP156" s="71">
        <v>3970.635</v>
      </c>
      <c r="AQ156" s="71">
        <v>5394.783</v>
      </c>
      <c r="AR156" s="71">
        <v>5238.29</v>
      </c>
      <c r="AS156" s="71">
        <v>5284.248</v>
      </c>
      <c r="AT156" s="71">
        <v>5376.357</v>
      </c>
      <c r="AU156" s="71">
        <v>5475.833</v>
      </c>
      <c r="AV156" s="71">
        <v>5521.117</v>
      </c>
      <c r="AW156" s="71">
        <v>5576.115</v>
      </c>
      <c r="AX156" s="71">
        <v>5581.532</v>
      </c>
      <c r="AY156" s="71">
        <v>5555.863</v>
      </c>
      <c r="AZ156" s="71">
        <v>5816.889</v>
      </c>
      <c r="BA156" s="71">
        <v>5436.459</v>
      </c>
      <c r="BB156" s="71">
        <v>3596.667</v>
      </c>
      <c r="BC156" s="71">
        <v>2523.273</v>
      </c>
      <c r="BD156" s="71">
        <v>2056.629</v>
      </c>
      <c r="BE156" s="71">
        <v>-53.44535</v>
      </c>
      <c r="BF156" s="71">
        <v>-48.82545</v>
      </c>
      <c r="BG156" s="71">
        <v>-44.39268</v>
      </c>
      <c r="BH156" s="71">
        <v>-44.35978</v>
      </c>
      <c r="BI156" s="71">
        <v>-49.70879</v>
      </c>
      <c r="BJ156" s="71">
        <v>-51.90217</v>
      </c>
      <c r="BK156" s="71">
        <v>-67.39301</v>
      </c>
      <c r="BL156" s="71">
        <v>-84.45013</v>
      </c>
      <c r="BM156" s="71">
        <v>-102.3114</v>
      </c>
      <c r="BN156" s="71">
        <v>-120.7381</v>
      </c>
      <c r="BO156" s="71">
        <v>-143.9752</v>
      </c>
      <c r="BP156" s="71">
        <v>284.7492</v>
      </c>
      <c r="BQ156" s="71">
        <v>287.2474</v>
      </c>
      <c r="BR156" s="71">
        <v>292.2545</v>
      </c>
      <c r="BS156" s="71">
        <v>297.6618</v>
      </c>
      <c r="BT156" s="71">
        <v>300.1235</v>
      </c>
      <c r="BU156" s="71">
        <v>303.1132</v>
      </c>
      <c r="BV156" s="71">
        <v>303.4076</v>
      </c>
      <c r="BW156" s="71">
        <v>302.0122</v>
      </c>
      <c r="BX156" s="71">
        <v>-155.2403</v>
      </c>
      <c r="BY156" s="71">
        <v>-165.3105</v>
      </c>
      <c r="BZ156" s="71">
        <v>-109.3666</v>
      </c>
      <c r="CA156" s="71">
        <v>-76.72705</v>
      </c>
      <c r="CB156" s="71">
        <v>-62.53745</v>
      </c>
      <c r="CC156" s="71">
        <v>-43.39368</v>
      </c>
      <c r="CD156" s="71">
        <v>-39.64267</v>
      </c>
      <c r="CE156" s="71">
        <v>-36.04359</v>
      </c>
      <c r="CF156" s="71">
        <v>-36.01687</v>
      </c>
      <c r="CG156" s="71">
        <v>-40.35987</v>
      </c>
      <c r="CH156" s="71">
        <v>-42.14074</v>
      </c>
      <c r="CI156" s="71">
        <v>-54.71815</v>
      </c>
      <c r="CJ156" s="71">
        <v>-68.56728</v>
      </c>
      <c r="CK156" s="71">
        <v>-83.06935</v>
      </c>
      <c r="CL156" s="71">
        <v>-98.03041</v>
      </c>
      <c r="CM156" s="71">
        <v>-85.25539</v>
      </c>
      <c r="CN156" s="71">
        <v>324.623</v>
      </c>
      <c r="CO156" s="71">
        <v>327.471</v>
      </c>
      <c r="CP156" s="71">
        <v>333.1792</v>
      </c>
      <c r="CQ156" s="71">
        <v>339.3438</v>
      </c>
      <c r="CR156" s="71">
        <v>342.1501</v>
      </c>
      <c r="CS156" s="71">
        <v>345.5584</v>
      </c>
      <c r="CT156" s="71">
        <v>345.8941</v>
      </c>
      <c r="CU156" s="71">
        <v>344.3033</v>
      </c>
      <c r="CV156" s="71">
        <v>-91.92606</v>
      </c>
      <c r="CW156" s="71">
        <v>-134.22</v>
      </c>
      <c r="CX156" s="71">
        <v>-88.79758</v>
      </c>
      <c r="CY156" s="71">
        <v>-62.2967</v>
      </c>
      <c r="CZ156" s="71">
        <v>-50.7758</v>
      </c>
      <c r="DA156" s="71">
        <v>-36.49842</v>
      </c>
      <c r="DB156" s="71">
        <v>-33.34344</v>
      </c>
      <c r="DC156" s="71">
        <v>-30.31625</v>
      </c>
      <c r="DD156" s="71">
        <v>-30.29379</v>
      </c>
      <c r="DE156" s="71">
        <v>-33.94668</v>
      </c>
      <c r="DF156" s="71">
        <v>-35.44456</v>
      </c>
      <c r="DG156" s="71">
        <v>-46.02343</v>
      </c>
      <c r="DH156" s="71">
        <v>-57.67192</v>
      </c>
      <c r="DI156" s="71">
        <v>-69.86961</v>
      </c>
      <c r="DJ156" s="71">
        <v>-82.45336</v>
      </c>
      <c r="DK156" s="71">
        <v>-45.3166</v>
      </c>
      <c r="DL156" s="71">
        <v>351.8899</v>
      </c>
      <c r="DM156" s="71">
        <v>354.9772</v>
      </c>
      <c r="DN156" s="71">
        <v>361.1648</v>
      </c>
      <c r="DO156" s="71">
        <v>367.8472</v>
      </c>
      <c r="DP156" s="71">
        <v>370.8892</v>
      </c>
      <c r="DQ156" s="71">
        <v>374.5839</v>
      </c>
      <c r="DR156" s="71">
        <v>374.9477</v>
      </c>
      <c r="DS156" s="71">
        <v>373.2233</v>
      </c>
      <c r="DT156" s="71">
        <v>-48.86233</v>
      </c>
      <c r="DU156" s="71">
        <v>-112.8924</v>
      </c>
      <c r="DV156" s="71">
        <v>-74.68763</v>
      </c>
      <c r="DW156" s="71">
        <v>-52.39775</v>
      </c>
      <c r="DX156" s="71">
        <v>-42.70751</v>
      </c>
      <c r="DY156" s="71">
        <v>-29.65683</v>
      </c>
      <c r="DZ156" s="71">
        <v>-27.09325</v>
      </c>
      <c r="EA156" s="71">
        <v>-24.6335</v>
      </c>
      <c r="EB156" s="71">
        <v>-24.61525</v>
      </c>
      <c r="EC156" s="71">
        <v>-27.58341</v>
      </c>
      <c r="ED156" s="71">
        <v>-28.80052</v>
      </c>
      <c r="EE156" s="71">
        <v>-37.39639</v>
      </c>
      <c r="EF156" s="71">
        <v>-46.86138</v>
      </c>
      <c r="EG156" s="71">
        <v>-56.77263</v>
      </c>
      <c r="EH156" s="71">
        <v>-66.99757</v>
      </c>
      <c r="EI156" s="71">
        <v>-5.960546</v>
      </c>
      <c r="EJ156" s="71">
        <v>378.8759</v>
      </c>
      <c r="EK156" s="71">
        <v>382.2</v>
      </c>
      <c r="EL156" s="71">
        <v>388.8621</v>
      </c>
      <c r="EM156" s="71">
        <v>396.0569</v>
      </c>
      <c r="EN156" s="71">
        <v>399.3323</v>
      </c>
      <c r="EO156" s="71">
        <v>403.3102</v>
      </c>
      <c r="EP156" s="71">
        <v>403.702</v>
      </c>
      <c r="EQ156" s="71">
        <v>401.8454</v>
      </c>
      <c r="ER156" s="71">
        <v>-6.42692</v>
      </c>
      <c r="ES156" s="71">
        <v>-91.73082</v>
      </c>
      <c r="ET156" s="71">
        <v>-60.68752</v>
      </c>
      <c r="EU156" s="71">
        <v>-42.57585</v>
      </c>
      <c r="EV156" s="71">
        <v>-34.70204</v>
      </c>
      <c r="EW156" s="71">
        <v>-19.8721</v>
      </c>
      <c r="EX156" s="71">
        <v>-18.15433</v>
      </c>
      <c r="EY156" s="71">
        <v>-16.50613</v>
      </c>
      <c r="EZ156" s="71">
        <v>-16.4939</v>
      </c>
      <c r="FA156" s="71">
        <v>-18.48277</v>
      </c>
      <c r="FB156" s="71">
        <v>-19.29832</v>
      </c>
      <c r="FC156" s="71">
        <v>-25.05814</v>
      </c>
      <c r="FD156" s="71">
        <v>-31.40033</v>
      </c>
      <c r="FE156" s="71">
        <v>-38.04155</v>
      </c>
      <c r="FF156" s="71">
        <v>-44.89296</v>
      </c>
      <c r="FG156" s="71">
        <v>49.86083</v>
      </c>
      <c r="FH156" s="71">
        <v>417.3525</v>
      </c>
      <c r="FI156" s="71">
        <v>421.0141</v>
      </c>
      <c r="FJ156" s="71">
        <v>428.3528</v>
      </c>
      <c r="FK156" s="71">
        <v>436.2783</v>
      </c>
      <c r="FL156" s="71">
        <v>439.8863</v>
      </c>
      <c r="FM156" s="71">
        <v>444.2682</v>
      </c>
      <c r="FN156" s="71">
        <v>444.6998</v>
      </c>
      <c r="FO156" s="71">
        <v>442.6546</v>
      </c>
      <c r="FP156" s="71">
        <v>53.76211</v>
      </c>
      <c r="FQ156" s="71">
        <v>-61.46592</v>
      </c>
      <c r="FR156" s="71">
        <v>-40.66479</v>
      </c>
      <c r="FS156" s="71">
        <v>-28.52873</v>
      </c>
      <c r="FT156" s="71">
        <v>-23.25274</v>
      </c>
      <c r="FU156" s="71">
        <v>60.1905</v>
      </c>
      <c r="FV156" s="71">
        <v>58.157</v>
      </c>
      <c r="FW156" s="71">
        <v>57.028</v>
      </c>
      <c r="FX156" s="71">
        <v>56.249</v>
      </c>
      <c r="FY156" s="71">
        <v>54.846</v>
      </c>
      <c r="FZ156" s="71">
        <v>53.754</v>
      </c>
      <c r="GA156" s="71">
        <v>55.1235</v>
      </c>
      <c r="GB156" s="71">
        <v>61.022</v>
      </c>
      <c r="GC156" s="71">
        <v>68.5385</v>
      </c>
      <c r="GD156" s="71">
        <v>73.29</v>
      </c>
      <c r="GE156" s="71">
        <v>77.105</v>
      </c>
      <c r="GF156" s="71">
        <v>78.19</v>
      </c>
      <c r="GG156" s="71">
        <v>77.525</v>
      </c>
      <c r="GH156" s="71">
        <v>77.79</v>
      </c>
      <c r="GI156" s="71">
        <v>79.5</v>
      </c>
      <c r="GJ156" s="71">
        <v>80.04</v>
      </c>
      <c r="GK156" s="71">
        <v>79.57</v>
      </c>
      <c r="GL156" s="71">
        <v>77.9095</v>
      </c>
      <c r="GM156" s="71">
        <v>75.7995</v>
      </c>
      <c r="GN156" s="71">
        <v>72.3205</v>
      </c>
      <c r="GO156" s="71">
        <v>67.7155</v>
      </c>
      <c r="GP156" s="71">
        <v>64.869</v>
      </c>
      <c r="GQ156" s="71">
        <v>63.5695</v>
      </c>
      <c r="GR156" s="71">
        <v>63.1085</v>
      </c>
    </row>
    <row r="157" spans="1:200" ht="12.75">
      <c r="A157" s="69" t="s">
        <v>246</v>
      </c>
      <c r="B157" s="69" t="s">
        <v>31</v>
      </c>
      <c r="C157" s="69">
        <v>2011</v>
      </c>
      <c r="D157" s="69" t="s">
        <v>6</v>
      </c>
      <c r="E157" s="69" t="s">
        <v>239</v>
      </c>
      <c r="F157" s="71">
        <v>31</v>
      </c>
      <c r="G157" s="71">
        <v>31</v>
      </c>
      <c r="H157" s="71">
        <v>31</v>
      </c>
      <c r="I157" s="71">
        <v>2524.096</v>
      </c>
      <c r="J157" s="71">
        <v>2300.496</v>
      </c>
      <c r="K157" s="71">
        <v>2087.84</v>
      </c>
      <c r="L157" s="71">
        <v>2092.513</v>
      </c>
      <c r="M157" s="71">
        <v>2348.027</v>
      </c>
      <c r="N157" s="71">
        <v>2460.066</v>
      </c>
      <c r="O157" s="71">
        <v>3168.747</v>
      </c>
      <c r="P157" s="71">
        <v>3943.398</v>
      </c>
      <c r="Q157" s="71">
        <v>4666.915</v>
      </c>
      <c r="R157" s="71">
        <v>5466.975</v>
      </c>
      <c r="S157" s="71">
        <v>7453.403</v>
      </c>
      <c r="T157" s="71">
        <v>7893.784</v>
      </c>
      <c r="U157" s="71">
        <v>8052.396</v>
      </c>
      <c r="V157" s="71">
        <v>8219.988</v>
      </c>
      <c r="W157" s="71">
        <v>8341.165</v>
      </c>
      <c r="X157" s="71">
        <v>8463.765</v>
      </c>
      <c r="Y157" s="71">
        <v>8579.271</v>
      </c>
      <c r="Z157" s="71">
        <v>8534.371</v>
      </c>
      <c r="AA157" s="71">
        <v>8472.09</v>
      </c>
      <c r="AB157" s="71">
        <v>8277.883</v>
      </c>
      <c r="AC157" s="71">
        <v>7623.335</v>
      </c>
      <c r="AD157" s="71">
        <v>5070.668</v>
      </c>
      <c r="AE157" s="71">
        <v>3572.122</v>
      </c>
      <c r="AF157" s="71">
        <v>2894.438</v>
      </c>
      <c r="AG157" s="71">
        <v>2577.623</v>
      </c>
      <c r="AH157" s="71">
        <v>2349.281</v>
      </c>
      <c r="AI157" s="71">
        <v>2132.115</v>
      </c>
      <c r="AJ157" s="71">
        <v>2136.887</v>
      </c>
      <c r="AK157" s="71">
        <v>2397.82</v>
      </c>
      <c r="AL157" s="71">
        <v>2512.235</v>
      </c>
      <c r="AM157" s="71">
        <v>3235.943</v>
      </c>
      <c r="AN157" s="71">
        <v>4027.022</v>
      </c>
      <c r="AO157" s="71">
        <v>4765.881</v>
      </c>
      <c r="AP157" s="71">
        <v>5582.908</v>
      </c>
      <c r="AQ157" s="71">
        <v>7516.542</v>
      </c>
      <c r="AR157" s="71">
        <v>7396.887</v>
      </c>
      <c r="AS157" s="71">
        <v>7545.515</v>
      </c>
      <c r="AT157" s="71">
        <v>7702.558</v>
      </c>
      <c r="AU157" s="71">
        <v>7816.107</v>
      </c>
      <c r="AV157" s="71">
        <v>7930.988</v>
      </c>
      <c r="AW157" s="71">
        <v>8039.224</v>
      </c>
      <c r="AX157" s="71">
        <v>7997.151</v>
      </c>
      <c r="AY157" s="71">
        <v>7938.79</v>
      </c>
      <c r="AZ157" s="71">
        <v>8348.006</v>
      </c>
      <c r="BA157" s="71">
        <v>7784.997</v>
      </c>
      <c r="BB157" s="71">
        <v>5178.198</v>
      </c>
      <c r="BC157" s="71">
        <v>3647.873</v>
      </c>
      <c r="BD157" s="71">
        <v>2955.818</v>
      </c>
      <c r="BE157" s="71">
        <v>-78.37971</v>
      </c>
      <c r="BF157" s="71">
        <v>-71.43634</v>
      </c>
      <c r="BG157" s="71">
        <v>-64.83281</v>
      </c>
      <c r="BH157" s="71">
        <v>-64.97793</v>
      </c>
      <c r="BI157" s="71">
        <v>-72.9123</v>
      </c>
      <c r="BJ157" s="71">
        <v>-76.39141</v>
      </c>
      <c r="BK157" s="71">
        <v>-98.39777</v>
      </c>
      <c r="BL157" s="71">
        <v>-122.4527</v>
      </c>
      <c r="BM157" s="71">
        <v>-144.9197</v>
      </c>
      <c r="BN157" s="71">
        <v>-169.7637</v>
      </c>
      <c r="BO157" s="71">
        <v>-200.6004</v>
      </c>
      <c r="BP157" s="71">
        <v>402.0888</v>
      </c>
      <c r="BQ157" s="71">
        <v>410.1682</v>
      </c>
      <c r="BR157" s="71">
        <v>418.7048</v>
      </c>
      <c r="BS157" s="71">
        <v>424.8773</v>
      </c>
      <c r="BT157" s="71">
        <v>431.1222</v>
      </c>
      <c r="BU157" s="71">
        <v>437.0057</v>
      </c>
      <c r="BV157" s="71">
        <v>434.7187</v>
      </c>
      <c r="BW157" s="71">
        <v>431.5462</v>
      </c>
      <c r="BX157" s="71">
        <v>-222.7904</v>
      </c>
      <c r="BY157" s="71">
        <v>-236.7242</v>
      </c>
      <c r="BZ157" s="71">
        <v>-157.4573</v>
      </c>
      <c r="CA157" s="71">
        <v>-110.9236</v>
      </c>
      <c r="CB157" s="71">
        <v>-89.87977</v>
      </c>
      <c r="CC157" s="71">
        <v>-63.63854</v>
      </c>
      <c r="CD157" s="71">
        <v>-58.00104</v>
      </c>
      <c r="CE157" s="71">
        <v>-52.63946</v>
      </c>
      <c r="CF157" s="71">
        <v>-52.75729</v>
      </c>
      <c r="CG157" s="71">
        <v>-59.19941</v>
      </c>
      <c r="CH157" s="71">
        <v>-62.0242</v>
      </c>
      <c r="CI157" s="71">
        <v>-79.89172</v>
      </c>
      <c r="CJ157" s="71">
        <v>-99.42256</v>
      </c>
      <c r="CK157" s="71">
        <v>-117.6641</v>
      </c>
      <c r="CL157" s="71">
        <v>-137.8356</v>
      </c>
      <c r="CM157" s="71">
        <v>-118.7862</v>
      </c>
      <c r="CN157" s="71">
        <v>458.3938</v>
      </c>
      <c r="CO157" s="71">
        <v>467.6044</v>
      </c>
      <c r="CP157" s="71">
        <v>477.3365</v>
      </c>
      <c r="CQ157" s="71">
        <v>484.3733</v>
      </c>
      <c r="CR157" s="71">
        <v>491.4926</v>
      </c>
      <c r="CS157" s="71">
        <v>498.2001</v>
      </c>
      <c r="CT157" s="71">
        <v>495.5928</v>
      </c>
      <c r="CU157" s="71">
        <v>491.9761</v>
      </c>
      <c r="CV157" s="71">
        <v>-131.9261</v>
      </c>
      <c r="CW157" s="71">
        <v>-192.2026</v>
      </c>
      <c r="CX157" s="71">
        <v>-127.8438</v>
      </c>
      <c r="CY157" s="71">
        <v>-90.0618</v>
      </c>
      <c r="CZ157" s="71">
        <v>-72.97574</v>
      </c>
      <c r="DA157" s="71">
        <v>-53.52636</v>
      </c>
      <c r="DB157" s="71">
        <v>-48.78466</v>
      </c>
      <c r="DC157" s="71">
        <v>-44.27504</v>
      </c>
      <c r="DD157" s="71">
        <v>-44.37414</v>
      </c>
      <c r="DE157" s="71">
        <v>-49.79261</v>
      </c>
      <c r="DF157" s="71">
        <v>-52.16853</v>
      </c>
      <c r="DG157" s="71">
        <v>-67.19691</v>
      </c>
      <c r="DH157" s="71">
        <v>-83.62429</v>
      </c>
      <c r="DI157" s="71">
        <v>-98.96729</v>
      </c>
      <c r="DJ157" s="71">
        <v>-115.9335</v>
      </c>
      <c r="DK157" s="71">
        <v>-63.13956</v>
      </c>
      <c r="DL157" s="71">
        <v>496.8969</v>
      </c>
      <c r="DM157" s="71">
        <v>506.8812</v>
      </c>
      <c r="DN157" s="71">
        <v>517.4308</v>
      </c>
      <c r="DO157" s="71">
        <v>525.0586</v>
      </c>
      <c r="DP157" s="71">
        <v>532.7759</v>
      </c>
      <c r="DQ157" s="71">
        <v>540.0469</v>
      </c>
      <c r="DR157" s="71">
        <v>537.2205</v>
      </c>
      <c r="DS157" s="71">
        <v>533.3</v>
      </c>
      <c r="DT157" s="71">
        <v>-70.12392</v>
      </c>
      <c r="DU157" s="71">
        <v>-161.6616</v>
      </c>
      <c r="DV157" s="71">
        <v>-107.5294</v>
      </c>
      <c r="DW157" s="71">
        <v>-75.75095</v>
      </c>
      <c r="DX157" s="71">
        <v>-61.37988</v>
      </c>
      <c r="DY157" s="71">
        <v>-43.49291</v>
      </c>
      <c r="DZ157" s="71">
        <v>-39.64003</v>
      </c>
      <c r="EA157" s="71">
        <v>-35.97573</v>
      </c>
      <c r="EB157" s="71">
        <v>-36.05626</v>
      </c>
      <c r="EC157" s="71">
        <v>-40.45904</v>
      </c>
      <c r="ED157" s="71">
        <v>-42.3896</v>
      </c>
      <c r="EE157" s="71">
        <v>-54.60093</v>
      </c>
      <c r="EF157" s="71">
        <v>-67.94901</v>
      </c>
      <c r="EG157" s="71">
        <v>-80.41598</v>
      </c>
      <c r="EH157" s="71">
        <v>-94.20188</v>
      </c>
      <c r="EI157" s="71">
        <v>-8.30482</v>
      </c>
      <c r="EJ157" s="71">
        <v>535.0033</v>
      </c>
      <c r="EK157" s="71">
        <v>545.7534</v>
      </c>
      <c r="EL157" s="71">
        <v>557.1119</v>
      </c>
      <c r="EM157" s="71">
        <v>565.3247</v>
      </c>
      <c r="EN157" s="71">
        <v>573.6339</v>
      </c>
      <c r="EO157" s="71">
        <v>581.4623</v>
      </c>
      <c r="EP157" s="71">
        <v>578.4193</v>
      </c>
      <c r="EQ157" s="71">
        <v>574.1981</v>
      </c>
      <c r="ER157" s="71">
        <v>-9.223481</v>
      </c>
      <c r="ES157" s="71">
        <v>-131.3583</v>
      </c>
      <c r="ET157" s="71">
        <v>-87.37309</v>
      </c>
      <c r="EU157" s="71">
        <v>-61.55152</v>
      </c>
      <c r="EV157" s="71">
        <v>-49.87429</v>
      </c>
      <c r="EW157" s="71">
        <v>-29.14322</v>
      </c>
      <c r="EX157" s="71">
        <v>-26.56153</v>
      </c>
      <c r="EY157" s="71">
        <v>-24.1062</v>
      </c>
      <c r="EZ157" s="71">
        <v>-24.16016</v>
      </c>
      <c r="FA157" s="71">
        <v>-27.11032</v>
      </c>
      <c r="FB157" s="71">
        <v>-28.40393</v>
      </c>
      <c r="FC157" s="71">
        <v>-36.58635</v>
      </c>
      <c r="FD157" s="71">
        <v>-45.53048</v>
      </c>
      <c r="FE157" s="71">
        <v>-53.8842</v>
      </c>
      <c r="FF157" s="71">
        <v>-63.12171</v>
      </c>
      <c r="FG157" s="71">
        <v>69.47102</v>
      </c>
      <c r="FH157" s="71">
        <v>589.3353</v>
      </c>
      <c r="FI157" s="71">
        <v>601.1771</v>
      </c>
      <c r="FJ157" s="71">
        <v>613.6891</v>
      </c>
      <c r="FK157" s="71">
        <v>622.736</v>
      </c>
      <c r="FL157" s="71">
        <v>631.889</v>
      </c>
      <c r="FM157" s="71">
        <v>640.5126</v>
      </c>
      <c r="FN157" s="71">
        <v>637.1604</v>
      </c>
      <c r="FO157" s="71">
        <v>632.5106</v>
      </c>
      <c r="FP157" s="71">
        <v>77.15575</v>
      </c>
      <c r="FQ157" s="71">
        <v>-88.01904</v>
      </c>
      <c r="FR157" s="71">
        <v>-58.54595</v>
      </c>
      <c r="FS157" s="71">
        <v>-41.24373</v>
      </c>
      <c r="FT157" s="71">
        <v>-33.41919</v>
      </c>
      <c r="FU157" s="71">
        <v>59.565</v>
      </c>
      <c r="FV157" s="71">
        <v>57.954</v>
      </c>
      <c r="FW157" s="71">
        <v>56.927</v>
      </c>
      <c r="FX157" s="71">
        <v>56.66</v>
      </c>
      <c r="FY157" s="71">
        <v>55.8025</v>
      </c>
      <c r="FZ157" s="71">
        <v>54.786</v>
      </c>
      <c r="GA157" s="71">
        <v>56.1825</v>
      </c>
      <c r="GB157" s="71">
        <v>62.1565</v>
      </c>
      <c r="GC157" s="71">
        <v>67.204</v>
      </c>
      <c r="GD157" s="71">
        <v>70.8655</v>
      </c>
      <c r="GE157" s="71">
        <v>74.602</v>
      </c>
      <c r="GF157" s="71">
        <v>77.687</v>
      </c>
      <c r="GG157" s="71">
        <v>78.734</v>
      </c>
      <c r="GH157" s="71">
        <v>79.53</v>
      </c>
      <c r="GI157" s="71">
        <v>80.7015</v>
      </c>
      <c r="GJ157" s="71">
        <v>81.928</v>
      </c>
      <c r="GK157" s="71">
        <v>81.935</v>
      </c>
      <c r="GL157" s="71">
        <v>79.401</v>
      </c>
      <c r="GM157" s="71">
        <v>76.9415</v>
      </c>
      <c r="GN157" s="71">
        <v>73.579</v>
      </c>
      <c r="GO157" s="71">
        <v>68.432</v>
      </c>
      <c r="GP157" s="71">
        <v>65.4505</v>
      </c>
      <c r="GQ157" s="71">
        <v>63.473</v>
      </c>
      <c r="GR157" s="71">
        <v>61.4505</v>
      </c>
    </row>
    <row r="158" spans="1:200" ht="12.75">
      <c r="A158" s="69" t="s">
        <v>246</v>
      </c>
      <c r="B158" s="69" t="s">
        <v>32</v>
      </c>
      <c r="C158" s="69">
        <v>2011</v>
      </c>
      <c r="D158" s="69" t="s">
        <v>6</v>
      </c>
      <c r="E158" s="69" t="s">
        <v>239</v>
      </c>
      <c r="F158" s="71">
        <v>31</v>
      </c>
      <c r="G158" s="71">
        <v>31</v>
      </c>
      <c r="H158" s="71">
        <v>31</v>
      </c>
      <c r="I158" s="71">
        <v>2775.468</v>
      </c>
      <c r="J158" s="71">
        <v>2534.568</v>
      </c>
      <c r="K158" s="71">
        <v>2315.11</v>
      </c>
      <c r="L158" s="71">
        <v>2316.099</v>
      </c>
      <c r="M158" s="71">
        <v>2603.486</v>
      </c>
      <c r="N158" s="71">
        <v>2729.455</v>
      </c>
      <c r="O158" s="71">
        <v>3424.217</v>
      </c>
      <c r="P158" s="71">
        <v>4304.734</v>
      </c>
      <c r="Q158" s="71">
        <v>5136.571</v>
      </c>
      <c r="R158" s="71">
        <v>5979.417</v>
      </c>
      <c r="S158" s="71">
        <v>7994.372</v>
      </c>
      <c r="T158" s="71">
        <v>8378.604</v>
      </c>
      <c r="U158" s="71">
        <v>8502.472</v>
      </c>
      <c r="V158" s="71">
        <v>8669.6</v>
      </c>
      <c r="W158" s="71">
        <v>8804.006</v>
      </c>
      <c r="X158" s="71">
        <v>8898.128</v>
      </c>
      <c r="Y158" s="71">
        <v>8986.576</v>
      </c>
      <c r="Z158" s="71">
        <v>9019.443</v>
      </c>
      <c r="AA158" s="71">
        <v>9012.366</v>
      </c>
      <c r="AB158" s="71">
        <v>8819.551</v>
      </c>
      <c r="AC158" s="71">
        <v>8094.526</v>
      </c>
      <c r="AD158" s="71">
        <v>5420.194</v>
      </c>
      <c r="AE158" s="71">
        <v>3885.879</v>
      </c>
      <c r="AF158" s="71">
        <v>3208.083</v>
      </c>
      <c r="AG158" s="71">
        <v>2834.325</v>
      </c>
      <c r="AH158" s="71">
        <v>2588.316</v>
      </c>
      <c r="AI158" s="71">
        <v>2364.204</v>
      </c>
      <c r="AJ158" s="71">
        <v>2365.214</v>
      </c>
      <c r="AK158" s="71">
        <v>2658.696</v>
      </c>
      <c r="AL158" s="71">
        <v>2787.336</v>
      </c>
      <c r="AM158" s="71">
        <v>3496.832</v>
      </c>
      <c r="AN158" s="71">
        <v>4396.021</v>
      </c>
      <c r="AO158" s="71">
        <v>5245.498</v>
      </c>
      <c r="AP158" s="71">
        <v>6106.217</v>
      </c>
      <c r="AQ158" s="71">
        <v>8062.095</v>
      </c>
      <c r="AR158" s="71">
        <v>7851.189</v>
      </c>
      <c r="AS158" s="71">
        <v>7967.259</v>
      </c>
      <c r="AT158" s="71">
        <v>8123.867</v>
      </c>
      <c r="AU158" s="71">
        <v>8249.813</v>
      </c>
      <c r="AV158" s="71">
        <v>8338.01</v>
      </c>
      <c r="AW158" s="71">
        <v>8420.891</v>
      </c>
      <c r="AX158" s="71">
        <v>8451.689</v>
      </c>
      <c r="AY158" s="71">
        <v>8445.058</v>
      </c>
      <c r="AZ158" s="71">
        <v>8894.264</v>
      </c>
      <c r="BA158" s="71">
        <v>8266.18</v>
      </c>
      <c r="BB158" s="71">
        <v>5535.136</v>
      </c>
      <c r="BC158" s="71">
        <v>3968.283</v>
      </c>
      <c r="BD158" s="71">
        <v>3276.114</v>
      </c>
      <c r="BE158" s="71">
        <v>-86.18544</v>
      </c>
      <c r="BF158" s="71">
        <v>-78.70489</v>
      </c>
      <c r="BG158" s="71">
        <v>-71.89013</v>
      </c>
      <c r="BH158" s="71">
        <v>-71.92084</v>
      </c>
      <c r="BI158" s="71">
        <v>-80.84495</v>
      </c>
      <c r="BJ158" s="71">
        <v>-84.75661</v>
      </c>
      <c r="BK158" s="71">
        <v>-106.3308</v>
      </c>
      <c r="BL158" s="71">
        <v>-133.6731</v>
      </c>
      <c r="BM158" s="71">
        <v>-159.5038</v>
      </c>
      <c r="BN158" s="71">
        <v>-185.6763</v>
      </c>
      <c r="BO158" s="71">
        <v>-215.16</v>
      </c>
      <c r="BP158" s="71">
        <v>426.7843</v>
      </c>
      <c r="BQ158" s="71">
        <v>433.0938</v>
      </c>
      <c r="BR158" s="71">
        <v>441.6068</v>
      </c>
      <c r="BS158" s="71">
        <v>448.4532</v>
      </c>
      <c r="BT158" s="71">
        <v>453.2475</v>
      </c>
      <c r="BU158" s="71">
        <v>457.7528</v>
      </c>
      <c r="BV158" s="71">
        <v>459.427</v>
      </c>
      <c r="BW158" s="71">
        <v>459.0665</v>
      </c>
      <c r="BX158" s="71">
        <v>-237.3689</v>
      </c>
      <c r="BY158" s="71">
        <v>-251.3559</v>
      </c>
      <c r="BZ158" s="71">
        <v>-168.311</v>
      </c>
      <c r="CA158" s="71">
        <v>-120.6666</v>
      </c>
      <c r="CB158" s="71">
        <v>-99.61925</v>
      </c>
      <c r="CC158" s="71">
        <v>-69.97623</v>
      </c>
      <c r="CD158" s="71">
        <v>-63.90256</v>
      </c>
      <c r="CE158" s="71">
        <v>-58.36949</v>
      </c>
      <c r="CF158" s="71">
        <v>-58.39442</v>
      </c>
      <c r="CG158" s="71">
        <v>-65.64014</v>
      </c>
      <c r="CH158" s="71">
        <v>-68.81613</v>
      </c>
      <c r="CI158" s="71">
        <v>-86.33276</v>
      </c>
      <c r="CJ158" s="71">
        <v>-108.5327</v>
      </c>
      <c r="CK158" s="71">
        <v>-129.5053</v>
      </c>
      <c r="CL158" s="71">
        <v>-150.7555</v>
      </c>
      <c r="CM158" s="71">
        <v>-127.4077</v>
      </c>
      <c r="CN158" s="71">
        <v>486.5474</v>
      </c>
      <c r="CO158" s="71">
        <v>493.7404</v>
      </c>
      <c r="CP158" s="71">
        <v>503.4456</v>
      </c>
      <c r="CQ158" s="71">
        <v>511.2505</v>
      </c>
      <c r="CR158" s="71">
        <v>516.7162</v>
      </c>
      <c r="CS158" s="71">
        <v>521.8525</v>
      </c>
      <c r="CT158" s="71">
        <v>523.7611</v>
      </c>
      <c r="CU158" s="71">
        <v>523.3501</v>
      </c>
      <c r="CV158" s="71">
        <v>-140.5587</v>
      </c>
      <c r="CW158" s="71">
        <v>-204.0825</v>
      </c>
      <c r="CX158" s="71">
        <v>-136.6561</v>
      </c>
      <c r="CY158" s="71">
        <v>-97.97237</v>
      </c>
      <c r="CZ158" s="71">
        <v>-80.88348</v>
      </c>
      <c r="DA158" s="71">
        <v>-58.85699</v>
      </c>
      <c r="DB158" s="71">
        <v>-53.74843</v>
      </c>
      <c r="DC158" s="71">
        <v>-49.09456</v>
      </c>
      <c r="DD158" s="71">
        <v>-49.11554</v>
      </c>
      <c r="DE158" s="71">
        <v>-55.20991</v>
      </c>
      <c r="DF158" s="71">
        <v>-57.88123</v>
      </c>
      <c r="DG158" s="71">
        <v>-72.61447</v>
      </c>
      <c r="DH158" s="71">
        <v>-91.28683</v>
      </c>
      <c r="DI158" s="71">
        <v>-108.9269</v>
      </c>
      <c r="DJ158" s="71">
        <v>-126.8004</v>
      </c>
      <c r="DK158" s="71">
        <v>-67.72224</v>
      </c>
      <c r="DL158" s="71">
        <v>527.4153</v>
      </c>
      <c r="DM158" s="71">
        <v>535.2125</v>
      </c>
      <c r="DN158" s="71">
        <v>545.7328</v>
      </c>
      <c r="DO158" s="71">
        <v>554.1934</v>
      </c>
      <c r="DP158" s="71">
        <v>560.1182</v>
      </c>
      <c r="DQ158" s="71">
        <v>565.6859</v>
      </c>
      <c r="DR158" s="71">
        <v>567.7548</v>
      </c>
      <c r="DS158" s="71">
        <v>567.3093</v>
      </c>
      <c r="DT158" s="71">
        <v>-74.71252</v>
      </c>
      <c r="DU158" s="71">
        <v>-171.6537</v>
      </c>
      <c r="DV158" s="71">
        <v>-114.9415</v>
      </c>
      <c r="DW158" s="71">
        <v>-82.40453</v>
      </c>
      <c r="DX158" s="71">
        <v>-68.03108</v>
      </c>
      <c r="DY158" s="71">
        <v>-47.82431</v>
      </c>
      <c r="DZ158" s="71">
        <v>-43.67335</v>
      </c>
      <c r="EA158" s="71">
        <v>-39.89184</v>
      </c>
      <c r="EB158" s="71">
        <v>-39.90888</v>
      </c>
      <c r="EC158" s="71">
        <v>-44.86087</v>
      </c>
      <c r="ED158" s="71">
        <v>-47.03146</v>
      </c>
      <c r="EE158" s="71">
        <v>-59.00297</v>
      </c>
      <c r="EF158" s="71">
        <v>-74.17522</v>
      </c>
      <c r="EG158" s="71">
        <v>-88.50867</v>
      </c>
      <c r="EH158" s="71">
        <v>-103.0318</v>
      </c>
      <c r="EI158" s="71">
        <v>-8.907585</v>
      </c>
      <c r="EJ158" s="71">
        <v>567.8621</v>
      </c>
      <c r="EK158" s="71">
        <v>576.2573</v>
      </c>
      <c r="EL158" s="71">
        <v>587.5844</v>
      </c>
      <c r="EM158" s="71">
        <v>596.6938</v>
      </c>
      <c r="EN158" s="71">
        <v>603.0729</v>
      </c>
      <c r="EO158" s="71">
        <v>609.0676</v>
      </c>
      <c r="EP158" s="71">
        <v>611.2952</v>
      </c>
      <c r="EQ158" s="71">
        <v>610.8155</v>
      </c>
      <c r="ER158" s="71">
        <v>-9.827026</v>
      </c>
      <c r="ES158" s="71">
        <v>-139.4774</v>
      </c>
      <c r="ET158" s="71">
        <v>-93.3958</v>
      </c>
      <c r="EU158" s="71">
        <v>-66.95789</v>
      </c>
      <c r="EV158" s="71">
        <v>-55.27873</v>
      </c>
      <c r="EW158" s="71">
        <v>-32.04556</v>
      </c>
      <c r="EX158" s="71">
        <v>-29.26413</v>
      </c>
      <c r="EY158" s="71">
        <v>-26.73026</v>
      </c>
      <c r="EZ158" s="71">
        <v>-26.74168</v>
      </c>
      <c r="FA158" s="71">
        <v>-30.05985</v>
      </c>
      <c r="FB158" s="71">
        <v>-31.51429</v>
      </c>
      <c r="FC158" s="71">
        <v>-39.53602</v>
      </c>
      <c r="FD158" s="71">
        <v>-49.70247</v>
      </c>
      <c r="FE158" s="71">
        <v>-59.30687</v>
      </c>
      <c r="FF158" s="71">
        <v>-69.03836</v>
      </c>
      <c r="FG158" s="71">
        <v>74.51322</v>
      </c>
      <c r="FH158" s="71">
        <v>625.5312</v>
      </c>
      <c r="FI158" s="71">
        <v>634.7789</v>
      </c>
      <c r="FJ158" s="71">
        <v>647.2563</v>
      </c>
      <c r="FK158" s="71">
        <v>657.2908</v>
      </c>
      <c r="FL158" s="71">
        <v>664.3178</v>
      </c>
      <c r="FM158" s="71">
        <v>670.9212</v>
      </c>
      <c r="FN158" s="71">
        <v>673.375</v>
      </c>
      <c r="FO158" s="71">
        <v>672.8467</v>
      </c>
      <c r="FP158" s="71">
        <v>82.20448</v>
      </c>
      <c r="FQ158" s="71">
        <v>-93.45942</v>
      </c>
      <c r="FR158" s="71">
        <v>-62.58157</v>
      </c>
      <c r="FS158" s="71">
        <v>-44.86637</v>
      </c>
      <c r="FT158" s="71">
        <v>-37.04053</v>
      </c>
      <c r="FU158" s="71">
        <v>64.3135</v>
      </c>
      <c r="FV158" s="71">
        <v>62.623</v>
      </c>
      <c r="FW158" s="71">
        <v>61.3945</v>
      </c>
      <c r="FX158" s="71">
        <v>60.3645</v>
      </c>
      <c r="FY158" s="71">
        <v>59.855</v>
      </c>
      <c r="FZ158" s="71">
        <v>59.0395</v>
      </c>
      <c r="GA158" s="71">
        <v>60.0985</v>
      </c>
      <c r="GB158" s="71">
        <v>66.2925</v>
      </c>
      <c r="GC158" s="71">
        <v>73.50999</v>
      </c>
      <c r="GD158" s="71">
        <v>77.355</v>
      </c>
      <c r="GE158" s="71">
        <v>80.02</v>
      </c>
      <c r="GF158" s="71">
        <v>82.09</v>
      </c>
      <c r="GG158" s="71">
        <v>82.665</v>
      </c>
      <c r="GH158" s="71">
        <v>83.1</v>
      </c>
      <c r="GI158" s="71">
        <v>84.535</v>
      </c>
      <c r="GJ158" s="71">
        <v>85.89999</v>
      </c>
      <c r="GK158" s="71">
        <v>85.23</v>
      </c>
      <c r="GL158" s="71">
        <v>83.7</v>
      </c>
      <c r="GM158" s="71">
        <v>82.625</v>
      </c>
      <c r="GN158" s="71">
        <v>79.487</v>
      </c>
      <c r="GO158" s="71">
        <v>74.4445</v>
      </c>
      <c r="GP158" s="71">
        <v>71.7165</v>
      </c>
      <c r="GQ158" s="71">
        <v>69.593</v>
      </c>
      <c r="GR158" s="71">
        <v>67.504</v>
      </c>
    </row>
    <row r="159" spans="1:200" ht="12.75">
      <c r="A159" s="69" t="s">
        <v>246</v>
      </c>
      <c r="B159" s="69" t="s">
        <v>33</v>
      </c>
      <c r="C159" s="69">
        <v>2011</v>
      </c>
      <c r="D159" s="69" t="s">
        <v>6</v>
      </c>
      <c r="E159" s="69" t="s">
        <v>239</v>
      </c>
      <c r="F159" s="71">
        <v>31</v>
      </c>
      <c r="G159" s="71">
        <v>31</v>
      </c>
      <c r="H159" s="71">
        <v>31</v>
      </c>
      <c r="I159" s="71">
        <v>2683.743</v>
      </c>
      <c r="J159" s="71">
        <v>2462.543</v>
      </c>
      <c r="K159" s="71">
        <v>2263.569</v>
      </c>
      <c r="L159" s="71">
        <v>2253.16</v>
      </c>
      <c r="M159" s="71">
        <v>2497.903</v>
      </c>
      <c r="N159" s="71">
        <v>2624.868</v>
      </c>
      <c r="O159" s="71">
        <v>3312.134</v>
      </c>
      <c r="P159" s="71">
        <v>4150.243</v>
      </c>
      <c r="Q159" s="71">
        <v>5018.416</v>
      </c>
      <c r="R159" s="71">
        <v>5942.88</v>
      </c>
      <c r="S159" s="71">
        <v>8039.724</v>
      </c>
      <c r="T159" s="71">
        <v>8468.945</v>
      </c>
      <c r="U159" s="71">
        <v>8595.831</v>
      </c>
      <c r="V159" s="71">
        <v>8781.584</v>
      </c>
      <c r="W159" s="71">
        <v>8889.884</v>
      </c>
      <c r="X159" s="71">
        <v>8874.047</v>
      </c>
      <c r="Y159" s="71">
        <v>8965.438</v>
      </c>
      <c r="Z159" s="71">
        <v>8927.371</v>
      </c>
      <c r="AA159" s="71">
        <v>8786.551</v>
      </c>
      <c r="AB159" s="71">
        <v>8535.504</v>
      </c>
      <c r="AC159" s="71">
        <v>7884.996</v>
      </c>
      <c r="AD159" s="71">
        <v>5257.929</v>
      </c>
      <c r="AE159" s="71">
        <v>3741.096</v>
      </c>
      <c r="AF159" s="71">
        <v>3066.363</v>
      </c>
      <c r="AG159" s="71">
        <v>2740.655</v>
      </c>
      <c r="AH159" s="71">
        <v>2514.764</v>
      </c>
      <c r="AI159" s="71">
        <v>2311.571</v>
      </c>
      <c r="AJ159" s="71">
        <v>2300.941</v>
      </c>
      <c r="AK159" s="71">
        <v>2550.874</v>
      </c>
      <c r="AL159" s="71">
        <v>2680.531</v>
      </c>
      <c r="AM159" s="71">
        <v>3382.372</v>
      </c>
      <c r="AN159" s="71">
        <v>4238.254</v>
      </c>
      <c r="AO159" s="71">
        <v>5124.836</v>
      </c>
      <c r="AP159" s="71">
        <v>6068.906</v>
      </c>
      <c r="AQ159" s="71">
        <v>8107.83</v>
      </c>
      <c r="AR159" s="71">
        <v>7935.843</v>
      </c>
      <c r="AS159" s="71">
        <v>8054.742</v>
      </c>
      <c r="AT159" s="71">
        <v>8228.803</v>
      </c>
      <c r="AU159" s="71">
        <v>8330.285</v>
      </c>
      <c r="AV159" s="71">
        <v>8315.444</v>
      </c>
      <c r="AW159" s="71">
        <v>8401.083</v>
      </c>
      <c r="AX159" s="71">
        <v>8365.412</v>
      </c>
      <c r="AY159" s="71">
        <v>8233.456</v>
      </c>
      <c r="AZ159" s="71">
        <v>8607.811</v>
      </c>
      <c r="BA159" s="71">
        <v>8052.207</v>
      </c>
      <c r="BB159" s="71">
        <v>5369.429</v>
      </c>
      <c r="BC159" s="71">
        <v>3820.43</v>
      </c>
      <c r="BD159" s="71">
        <v>3131.388</v>
      </c>
      <c r="BE159" s="71">
        <v>-83.33716</v>
      </c>
      <c r="BF159" s="71">
        <v>-76.46831</v>
      </c>
      <c r="BG159" s="71">
        <v>-70.28967</v>
      </c>
      <c r="BH159" s="71">
        <v>-69.96645</v>
      </c>
      <c r="BI159" s="71">
        <v>-77.56633</v>
      </c>
      <c r="BJ159" s="71">
        <v>-81.50892</v>
      </c>
      <c r="BK159" s="71">
        <v>-102.8503</v>
      </c>
      <c r="BL159" s="71">
        <v>-128.8758</v>
      </c>
      <c r="BM159" s="71">
        <v>-155.8347</v>
      </c>
      <c r="BN159" s="71">
        <v>-184.5418</v>
      </c>
      <c r="BO159" s="71">
        <v>-216.3806</v>
      </c>
      <c r="BP159" s="71">
        <v>431.386</v>
      </c>
      <c r="BQ159" s="71">
        <v>437.8493</v>
      </c>
      <c r="BR159" s="71">
        <v>447.3111</v>
      </c>
      <c r="BS159" s="71">
        <v>452.8276</v>
      </c>
      <c r="BT159" s="71">
        <v>452.0209</v>
      </c>
      <c r="BU159" s="71">
        <v>456.6761</v>
      </c>
      <c r="BV159" s="71">
        <v>454.7371</v>
      </c>
      <c r="BW159" s="71">
        <v>447.5641</v>
      </c>
      <c r="BX159" s="71">
        <v>-229.724</v>
      </c>
      <c r="BY159" s="71">
        <v>-244.8495</v>
      </c>
      <c r="BZ159" s="71">
        <v>-163.2723</v>
      </c>
      <c r="CA159" s="71">
        <v>-116.1707</v>
      </c>
      <c r="CB159" s="71">
        <v>-95.21848</v>
      </c>
      <c r="CC159" s="71">
        <v>-67.66363</v>
      </c>
      <c r="CD159" s="71">
        <v>-62.08663</v>
      </c>
      <c r="CE159" s="71">
        <v>-57.07003</v>
      </c>
      <c r="CF159" s="71">
        <v>-56.8076</v>
      </c>
      <c r="CG159" s="71">
        <v>-62.97815</v>
      </c>
      <c r="CH159" s="71">
        <v>-66.17924</v>
      </c>
      <c r="CI159" s="71">
        <v>-83.50687</v>
      </c>
      <c r="CJ159" s="71">
        <v>-104.6376</v>
      </c>
      <c r="CK159" s="71">
        <v>-126.5263</v>
      </c>
      <c r="CL159" s="71">
        <v>-149.8343</v>
      </c>
      <c r="CM159" s="71">
        <v>-128.1305</v>
      </c>
      <c r="CN159" s="71">
        <v>491.7935</v>
      </c>
      <c r="CO159" s="71">
        <v>499.1618</v>
      </c>
      <c r="CP159" s="71">
        <v>509.9485</v>
      </c>
      <c r="CQ159" s="71">
        <v>516.2375</v>
      </c>
      <c r="CR159" s="71">
        <v>515.3179</v>
      </c>
      <c r="CS159" s="71">
        <v>520.625</v>
      </c>
      <c r="CT159" s="71">
        <v>518.4144</v>
      </c>
      <c r="CU159" s="71">
        <v>510.237</v>
      </c>
      <c r="CV159" s="71">
        <v>-136.0318</v>
      </c>
      <c r="CW159" s="71">
        <v>-198.7997</v>
      </c>
      <c r="CX159" s="71">
        <v>-132.565</v>
      </c>
      <c r="CY159" s="71">
        <v>-94.32203</v>
      </c>
      <c r="CZ159" s="71">
        <v>-77.31039</v>
      </c>
      <c r="DA159" s="71">
        <v>-56.91187</v>
      </c>
      <c r="DB159" s="71">
        <v>-52.22105</v>
      </c>
      <c r="DC159" s="71">
        <v>-48.00159</v>
      </c>
      <c r="DD159" s="71">
        <v>-47.78086</v>
      </c>
      <c r="DE159" s="71">
        <v>-52.9709</v>
      </c>
      <c r="DF159" s="71">
        <v>-55.66333</v>
      </c>
      <c r="DG159" s="71">
        <v>-70.23761</v>
      </c>
      <c r="DH159" s="71">
        <v>-88.01068</v>
      </c>
      <c r="DI159" s="71">
        <v>-106.4213</v>
      </c>
      <c r="DJ159" s="71">
        <v>-126.0256</v>
      </c>
      <c r="DK159" s="71">
        <v>-68.10641</v>
      </c>
      <c r="DL159" s="71">
        <v>533.1021</v>
      </c>
      <c r="DM159" s="71">
        <v>541.0893</v>
      </c>
      <c r="DN159" s="71">
        <v>552.782</v>
      </c>
      <c r="DO159" s="71">
        <v>559.5992</v>
      </c>
      <c r="DP159" s="71">
        <v>558.6024</v>
      </c>
      <c r="DQ159" s="71">
        <v>564.3553</v>
      </c>
      <c r="DR159" s="71">
        <v>561.959</v>
      </c>
      <c r="DS159" s="71">
        <v>553.0947</v>
      </c>
      <c r="DT159" s="71">
        <v>-72.30629</v>
      </c>
      <c r="DU159" s="71">
        <v>-167.2104</v>
      </c>
      <c r="DV159" s="71">
        <v>-111.5004</v>
      </c>
      <c r="DW159" s="71">
        <v>-79.33424</v>
      </c>
      <c r="DX159" s="71">
        <v>-65.02575</v>
      </c>
      <c r="DY159" s="71">
        <v>-46.2438</v>
      </c>
      <c r="DZ159" s="71">
        <v>-42.43227</v>
      </c>
      <c r="EA159" s="71">
        <v>-39.00374</v>
      </c>
      <c r="EB159" s="71">
        <v>-38.82439</v>
      </c>
      <c r="EC159" s="71">
        <v>-43.04156</v>
      </c>
      <c r="ED159" s="71">
        <v>-45.22931</v>
      </c>
      <c r="EE159" s="71">
        <v>-57.07165</v>
      </c>
      <c r="EF159" s="71">
        <v>-71.51318</v>
      </c>
      <c r="EG159" s="71">
        <v>-86.47272</v>
      </c>
      <c r="EH159" s="71">
        <v>-102.4023</v>
      </c>
      <c r="EI159" s="71">
        <v>-8.958117</v>
      </c>
      <c r="EJ159" s="71">
        <v>573.985</v>
      </c>
      <c r="EK159" s="71">
        <v>582.5848</v>
      </c>
      <c r="EL159" s="71">
        <v>595.1742</v>
      </c>
      <c r="EM159" s="71">
        <v>602.5143</v>
      </c>
      <c r="EN159" s="71">
        <v>601.4409</v>
      </c>
      <c r="EO159" s="71">
        <v>607.6349</v>
      </c>
      <c r="EP159" s="71">
        <v>605.0549</v>
      </c>
      <c r="EQ159" s="71">
        <v>595.5108</v>
      </c>
      <c r="ER159" s="71">
        <v>-9.510531</v>
      </c>
      <c r="ES159" s="71">
        <v>-135.867</v>
      </c>
      <c r="ET159" s="71">
        <v>-90.59979</v>
      </c>
      <c r="EU159" s="71">
        <v>-64.46313</v>
      </c>
      <c r="EV159" s="71">
        <v>-52.83674</v>
      </c>
      <c r="EW159" s="71">
        <v>-30.98651</v>
      </c>
      <c r="EX159" s="71">
        <v>-28.43252</v>
      </c>
      <c r="EY159" s="71">
        <v>-26.13518</v>
      </c>
      <c r="EZ159" s="71">
        <v>-26.015</v>
      </c>
      <c r="FA159" s="71">
        <v>-28.84079</v>
      </c>
      <c r="FB159" s="71">
        <v>-30.30673</v>
      </c>
      <c r="FC159" s="71">
        <v>-38.24191</v>
      </c>
      <c r="FD159" s="71">
        <v>-47.91872</v>
      </c>
      <c r="FE159" s="71">
        <v>-57.94264</v>
      </c>
      <c r="FF159" s="71">
        <v>-68.61652</v>
      </c>
      <c r="FG159" s="71">
        <v>74.93594</v>
      </c>
      <c r="FH159" s="71">
        <v>632.2758</v>
      </c>
      <c r="FI159" s="71">
        <v>641.7489</v>
      </c>
      <c r="FJ159" s="71">
        <v>655.6169</v>
      </c>
      <c r="FK159" s="71">
        <v>663.7023</v>
      </c>
      <c r="FL159" s="71">
        <v>662.52</v>
      </c>
      <c r="FM159" s="71">
        <v>669.3431</v>
      </c>
      <c r="FN159" s="71">
        <v>666.501</v>
      </c>
      <c r="FO159" s="71">
        <v>655.9877</v>
      </c>
      <c r="FP159" s="71">
        <v>79.55696</v>
      </c>
      <c r="FQ159" s="71">
        <v>-91.04018</v>
      </c>
      <c r="FR159" s="71">
        <v>-60.70806</v>
      </c>
      <c r="FS159" s="71">
        <v>-43.1947</v>
      </c>
      <c r="FT159" s="71">
        <v>-35.40423</v>
      </c>
      <c r="FU159" s="71">
        <v>62.414</v>
      </c>
      <c r="FV159" s="71">
        <v>60.7815</v>
      </c>
      <c r="FW159" s="71">
        <v>59.5105</v>
      </c>
      <c r="FX159" s="71">
        <v>58.6275</v>
      </c>
      <c r="FY159" s="71">
        <v>58.192</v>
      </c>
      <c r="FZ159" s="71">
        <v>57.6945</v>
      </c>
      <c r="GA159" s="71">
        <v>58.4075</v>
      </c>
      <c r="GB159" s="71">
        <v>63.666</v>
      </c>
      <c r="GC159" s="71">
        <v>72.4405</v>
      </c>
      <c r="GD159" s="71">
        <v>78.865</v>
      </c>
      <c r="GE159" s="71">
        <v>81.735</v>
      </c>
      <c r="GF159" s="71">
        <v>84.425</v>
      </c>
      <c r="GG159" s="71">
        <v>84.895</v>
      </c>
      <c r="GH159" s="71">
        <v>85.495</v>
      </c>
      <c r="GI159" s="71">
        <v>86.48</v>
      </c>
      <c r="GJ159" s="71">
        <v>85.815</v>
      </c>
      <c r="GK159" s="71">
        <v>85.325</v>
      </c>
      <c r="GL159" s="71">
        <v>82.614</v>
      </c>
      <c r="GM159" s="71">
        <v>79.25</v>
      </c>
      <c r="GN159" s="71">
        <v>75.244</v>
      </c>
      <c r="GO159" s="71">
        <v>70.7585</v>
      </c>
      <c r="GP159" s="71">
        <v>67.4375</v>
      </c>
      <c r="GQ159" s="71">
        <v>65.4785</v>
      </c>
      <c r="GR159" s="71">
        <v>63.789</v>
      </c>
    </row>
    <row r="160" spans="1:200" ht="12.75">
      <c r="A160" s="69" t="s">
        <v>246</v>
      </c>
      <c r="B160" s="69" t="s">
        <v>34</v>
      </c>
      <c r="C160" s="69">
        <v>2011</v>
      </c>
      <c r="D160" s="69" t="s">
        <v>6</v>
      </c>
      <c r="E160" s="69" t="s">
        <v>239</v>
      </c>
      <c r="F160" s="71">
        <v>31</v>
      </c>
      <c r="G160" s="71">
        <v>31</v>
      </c>
      <c r="H160" s="71">
        <v>31</v>
      </c>
      <c r="I160" s="71">
        <v>2721.331</v>
      </c>
      <c r="J160" s="71">
        <v>2530.59</v>
      </c>
      <c r="K160" s="71">
        <v>2335.669</v>
      </c>
      <c r="L160" s="71">
        <v>2326.447</v>
      </c>
      <c r="M160" s="71">
        <v>2571.093</v>
      </c>
      <c r="N160" s="71">
        <v>2714.303</v>
      </c>
      <c r="O160" s="71">
        <v>3359.54</v>
      </c>
      <c r="P160" s="71">
        <v>4168.366</v>
      </c>
      <c r="Q160" s="71">
        <v>5036.351</v>
      </c>
      <c r="R160" s="71">
        <v>6063.884</v>
      </c>
      <c r="S160" s="71">
        <v>8446.522</v>
      </c>
      <c r="T160" s="71">
        <v>8797.688</v>
      </c>
      <c r="U160" s="71">
        <v>8809.116</v>
      </c>
      <c r="V160" s="71">
        <v>8863.992</v>
      </c>
      <c r="W160" s="71">
        <v>8938.438</v>
      </c>
      <c r="X160" s="71">
        <v>8947.748</v>
      </c>
      <c r="Y160" s="71">
        <v>9044.061</v>
      </c>
      <c r="Z160" s="71">
        <v>8992.782</v>
      </c>
      <c r="AA160" s="71">
        <v>8806.207</v>
      </c>
      <c r="AB160" s="71">
        <v>8602.12</v>
      </c>
      <c r="AC160" s="71">
        <v>8058.399</v>
      </c>
      <c r="AD160" s="71">
        <v>5422.763</v>
      </c>
      <c r="AE160" s="71">
        <v>3890.61</v>
      </c>
      <c r="AF160" s="71">
        <v>3236.582</v>
      </c>
      <c r="AG160" s="71">
        <v>2779.04</v>
      </c>
      <c r="AH160" s="71">
        <v>2584.254</v>
      </c>
      <c r="AI160" s="71">
        <v>2385.2</v>
      </c>
      <c r="AJ160" s="71">
        <v>2375.782</v>
      </c>
      <c r="AK160" s="71">
        <v>2625.616</v>
      </c>
      <c r="AL160" s="71">
        <v>2771.863</v>
      </c>
      <c r="AM160" s="71">
        <v>3430.783</v>
      </c>
      <c r="AN160" s="71">
        <v>4256.761</v>
      </c>
      <c r="AO160" s="71">
        <v>5143.152</v>
      </c>
      <c r="AP160" s="71">
        <v>6192.476</v>
      </c>
      <c r="AQ160" s="71">
        <v>8518.075</v>
      </c>
      <c r="AR160" s="71">
        <v>8243.893</v>
      </c>
      <c r="AS160" s="71">
        <v>8254.602</v>
      </c>
      <c r="AT160" s="71">
        <v>8306.022</v>
      </c>
      <c r="AU160" s="71">
        <v>8375.783</v>
      </c>
      <c r="AV160" s="71">
        <v>8384.506</v>
      </c>
      <c r="AW160" s="71">
        <v>8474.757</v>
      </c>
      <c r="AX160" s="71">
        <v>8426.706</v>
      </c>
      <c r="AY160" s="71">
        <v>8251.875</v>
      </c>
      <c r="AZ160" s="71">
        <v>8674.99</v>
      </c>
      <c r="BA160" s="71">
        <v>8229.287</v>
      </c>
      <c r="BB160" s="71">
        <v>5537.759</v>
      </c>
      <c r="BC160" s="71">
        <v>3973.115</v>
      </c>
      <c r="BD160" s="71">
        <v>3305.218</v>
      </c>
      <c r="BE160" s="71">
        <v>-84.50436</v>
      </c>
      <c r="BF160" s="71">
        <v>-78.58134</v>
      </c>
      <c r="BG160" s="71">
        <v>-72.52857</v>
      </c>
      <c r="BH160" s="71">
        <v>-72.24219</v>
      </c>
      <c r="BI160" s="71">
        <v>-79.83907</v>
      </c>
      <c r="BJ160" s="71">
        <v>-84.28611</v>
      </c>
      <c r="BK160" s="71">
        <v>-104.3224</v>
      </c>
      <c r="BL160" s="71">
        <v>-129.4385</v>
      </c>
      <c r="BM160" s="71">
        <v>-156.3917</v>
      </c>
      <c r="BN160" s="71">
        <v>-188.2993</v>
      </c>
      <c r="BO160" s="71">
        <v>-227.3292</v>
      </c>
      <c r="BP160" s="71">
        <v>448.1313</v>
      </c>
      <c r="BQ160" s="71">
        <v>448.7135</v>
      </c>
      <c r="BR160" s="71">
        <v>451.5087</v>
      </c>
      <c r="BS160" s="71">
        <v>455.3008</v>
      </c>
      <c r="BT160" s="71">
        <v>455.775</v>
      </c>
      <c r="BU160" s="71">
        <v>460.6809</v>
      </c>
      <c r="BV160" s="71">
        <v>458.0689</v>
      </c>
      <c r="BW160" s="71">
        <v>448.5653</v>
      </c>
      <c r="BX160" s="71">
        <v>-231.5169</v>
      </c>
      <c r="BY160" s="71">
        <v>-250.2341</v>
      </c>
      <c r="BZ160" s="71">
        <v>-168.3908</v>
      </c>
      <c r="CA160" s="71">
        <v>-120.8135</v>
      </c>
      <c r="CB160" s="71">
        <v>-100.5042</v>
      </c>
      <c r="CC160" s="71">
        <v>-68.61131</v>
      </c>
      <c r="CD160" s="71">
        <v>-63.80226</v>
      </c>
      <c r="CE160" s="71">
        <v>-58.88785</v>
      </c>
      <c r="CF160" s="71">
        <v>-58.65533</v>
      </c>
      <c r="CG160" s="71">
        <v>-64.82344</v>
      </c>
      <c r="CH160" s="71">
        <v>-68.43411</v>
      </c>
      <c r="CI160" s="71">
        <v>-84.70209</v>
      </c>
      <c r="CJ160" s="71">
        <v>-105.0945</v>
      </c>
      <c r="CK160" s="71">
        <v>-126.9785</v>
      </c>
      <c r="CL160" s="71">
        <v>-152.8851</v>
      </c>
      <c r="CM160" s="71">
        <v>-134.6137</v>
      </c>
      <c r="CN160" s="71">
        <v>510.8837</v>
      </c>
      <c r="CO160" s="71">
        <v>511.5473</v>
      </c>
      <c r="CP160" s="71">
        <v>514.734</v>
      </c>
      <c r="CQ160" s="71">
        <v>519.0571</v>
      </c>
      <c r="CR160" s="71">
        <v>519.5977</v>
      </c>
      <c r="CS160" s="71">
        <v>525.1906</v>
      </c>
      <c r="CT160" s="71">
        <v>522.2128</v>
      </c>
      <c r="CU160" s="71">
        <v>511.3784</v>
      </c>
      <c r="CV160" s="71">
        <v>-137.0935</v>
      </c>
      <c r="CW160" s="71">
        <v>-203.1716</v>
      </c>
      <c r="CX160" s="71">
        <v>-136.7209</v>
      </c>
      <c r="CY160" s="71">
        <v>-98.09165</v>
      </c>
      <c r="CZ160" s="71">
        <v>-81.60202</v>
      </c>
      <c r="DA160" s="71">
        <v>-57.70895</v>
      </c>
      <c r="DB160" s="71">
        <v>-53.66407</v>
      </c>
      <c r="DC160" s="71">
        <v>-49.53056</v>
      </c>
      <c r="DD160" s="71">
        <v>-49.33498</v>
      </c>
      <c r="DE160" s="71">
        <v>-54.52298</v>
      </c>
      <c r="DF160" s="71">
        <v>-57.55991</v>
      </c>
      <c r="DG160" s="71">
        <v>-71.2429</v>
      </c>
      <c r="DH160" s="71">
        <v>-88.395</v>
      </c>
      <c r="DI160" s="71">
        <v>-106.8016</v>
      </c>
      <c r="DJ160" s="71">
        <v>-128.5916</v>
      </c>
      <c r="DK160" s="71">
        <v>-71.55251</v>
      </c>
      <c r="DL160" s="71">
        <v>553.7957</v>
      </c>
      <c r="DM160" s="71">
        <v>554.5151</v>
      </c>
      <c r="DN160" s="71">
        <v>557.9694</v>
      </c>
      <c r="DO160" s="71">
        <v>562.6556</v>
      </c>
      <c r="DP160" s="71">
        <v>563.2417</v>
      </c>
      <c r="DQ160" s="71">
        <v>569.3043</v>
      </c>
      <c r="DR160" s="71">
        <v>566.0765</v>
      </c>
      <c r="DS160" s="71">
        <v>554.332</v>
      </c>
      <c r="DT160" s="71">
        <v>-72.87061</v>
      </c>
      <c r="DU160" s="71">
        <v>-170.8876</v>
      </c>
      <c r="DV160" s="71">
        <v>-114.9959</v>
      </c>
      <c r="DW160" s="71">
        <v>-82.50487</v>
      </c>
      <c r="DX160" s="71">
        <v>-68.63544</v>
      </c>
      <c r="DY160" s="71">
        <v>-46.89148</v>
      </c>
      <c r="DZ160" s="71">
        <v>-43.6048</v>
      </c>
      <c r="EA160" s="71">
        <v>-40.24611</v>
      </c>
      <c r="EB160" s="71">
        <v>-40.08719</v>
      </c>
      <c r="EC160" s="71">
        <v>-44.30271</v>
      </c>
      <c r="ED160" s="71">
        <v>-46.77037</v>
      </c>
      <c r="EE160" s="71">
        <v>-57.8885</v>
      </c>
      <c r="EF160" s="71">
        <v>-71.82545</v>
      </c>
      <c r="EG160" s="71">
        <v>-86.78177</v>
      </c>
      <c r="EH160" s="71">
        <v>-104.4873</v>
      </c>
      <c r="EI160" s="71">
        <v>-9.411386</v>
      </c>
      <c r="EJ160" s="71">
        <v>596.2656</v>
      </c>
      <c r="EK160" s="71">
        <v>597.0402</v>
      </c>
      <c r="EL160" s="71">
        <v>600.7595</v>
      </c>
      <c r="EM160" s="71">
        <v>605.8051</v>
      </c>
      <c r="EN160" s="71">
        <v>606.436</v>
      </c>
      <c r="EO160" s="71">
        <v>612.9636</v>
      </c>
      <c r="EP160" s="71">
        <v>609.4882</v>
      </c>
      <c r="EQ160" s="71">
        <v>596.843</v>
      </c>
      <c r="ER160" s="71">
        <v>-9.584757</v>
      </c>
      <c r="ES160" s="71">
        <v>-138.8549</v>
      </c>
      <c r="ET160" s="71">
        <v>-93.44006</v>
      </c>
      <c r="EU160" s="71">
        <v>-67.03942</v>
      </c>
      <c r="EV160" s="71">
        <v>-55.7698</v>
      </c>
      <c r="EW160" s="71">
        <v>-31.42049</v>
      </c>
      <c r="EX160" s="71">
        <v>-29.2182</v>
      </c>
      <c r="EY160" s="71">
        <v>-26.96765</v>
      </c>
      <c r="EZ160" s="71">
        <v>-26.86116</v>
      </c>
      <c r="FA160" s="71">
        <v>-29.68585</v>
      </c>
      <c r="FB160" s="71">
        <v>-31.33935</v>
      </c>
      <c r="FC160" s="71">
        <v>-38.78926</v>
      </c>
      <c r="FD160" s="71">
        <v>-48.12797</v>
      </c>
      <c r="FE160" s="71">
        <v>-58.14972</v>
      </c>
      <c r="FF160" s="71">
        <v>-70.01363</v>
      </c>
      <c r="FG160" s="71">
        <v>78.7276</v>
      </c>
      <c r="FH160" s="71">
        <v>656.8192</v>
      </c>
      <c r="FI160" s="71">
        <v>657.6724</v>
      </c>
      <c r="FJ160" s="71">
        <v>661.7693</v>
      </c>
      <c r="FK160" s="71">
        <v>667.3273</v>
      </c>
      <c r="FL160" s="71">
        <v>668.0223</v>
      </c>
      <c r="FM160" s="71">
        <v>675.2129</v>
      </c>
      <c r="FN160" s="71">
        <v>671.3845</v>
      </c>
      <c r="FO160" s="71">
        <v>657.4551</v>
      </c>
      <c r="FP160" s="71">
        <v>80.17787</v>
      </c>
      <c r="FQ160" s="71">
        <v>-93.0423</v>
      </c>
      <c r="FR160" s="71">
        <v>-62.61123</v>
      </c>
      <c r="FS160" s="71">
        <v>-44.92099</v>
      </c>
      <c r="FT160" s="71">
        <v>-37.36958</v>
      </c>
      <c r="FU160" s="71">
        <v>61.247</v>
      </c>
      <c r="FV160" s="71">
        <v>61.964</v>
      </c>
      <c r="FW160" s="71">
        <v>60.8875</v>
      </c>
      <c r="FX160" s="71">
        <v>59.663</v>
      </c>
      <c r="FY160" s="71">
        <v>59.333</v>
      </c>
      <c r="FZ160" s="71">
        <v>59.6125</v>
      </c>
      <c r="GA160" s="71">
        <v>60.3965</v>
      </c>
      <c r="GB160" s="71">
        <v>63.818</v>
      </c>
      <c r="GC160" s="71">
        <v>72.6225</v>
      </c>
      <c r="GD160" s="71">
        <v>82.15</v>
      </c>
      <c r="GE160" s="71">
        <v>88.035</v>
      </c>
      <c r="GF160" s="71">
        <v>88.115</v>
      </c>
      <c r="GG160" s="71">
        <v>86.845</v>
      </c>
      <c r="GH160" s="71">
        <v>85.89</v>
      </c>
      <c r="GI160" s="71">
        <v>86.555</v>
      </c>
      <c r="GJ160" s="71">
        <v>86.875</v>
      </c>
      <c r="GK160" s="71">
        <v>86.7</v>
      </c>
      <c r="GL160" s="71">
        <v>84</v>
      </c>
      <c r="GM160" s="71">
        <v>79.49</v>
      </c>
      <c r="GN160" s="71">
        <v>75.745</v>
      </c>
      <c r="GO160" s="71">
        <v>73.9805</v>
      </c>
      <c r="GP160" s="71">
        <v>72.3235</v>
      </c>
      <c r="GQ160" s="71">
        <v>70.3445</v>
      </c>
      <c r="GR160" s="71">
        <v>69.749</v>
      </c>
    </row>
    <row r="161" spans="1:200" ht="12.75">
      <c r="A161" s="69" t="s">
        <v>246</v>
      </c>
      <c r="B161" s="69" t="s">
        <v>35</v>
      </c>
      <c r="C161" s="69">
        <v>2011</v>
      </c>
      <c r="D161" s="69" t="s">
        <v>6</v>
      </c>
      <c r="E161" s="69" t="s">
        <v>239</v>
      </c>
      <c r="F161" s="71">
        <v>31</v>
      </c>
      <c r="G161" s="71">
        <v>31</v>
      </c>
      <c r="H161" s="71">
        <v>31</v>
      </c>
      <c r="I161" s="71">
        <v>2502.541</v>
      </c>
      <c r="J161" s="71">
        <v>2264.447</v>
      </c>
      <c r="K161" s="71">
        <v>2097.762</v>
      </c>
      <c r="L161" s="71">
        <v>2070.738</v>
      </c>
      <c r="M161" s="71">
        <v>2271.101</v>
      </c>
      <c r="N161" s="71">
        <v>2446.909</v>
      </c>
      <c r="O161" s="71">
        <v>3043.906</v>
      </c>
      <c r="P161" s="71">
        <v>3846.055</v>
      </c>
      <c r="Q161" s="71">
        <v>4600.831</v>
      </c>
      <c r="R161" s="71">
        <v>5541.121</v>
      </c>
      <c r="S161" s="71">
        <v>7728.684</v>
      </c>
      <c r="T161" s="71">
        <v>8121.743</v>
      </c>
      <c r="U161" s="71">
        <v>8315.888</v>
      </c>
      <c r="V161" s="71">
        <v>8546.57</v>
      </c>
      <c r="W161" s="71">
        <v>8677.971</v>
      </c>
      <c r="X161" s="71">
        <v>8732.09</v>
      </c>
      <c r="Y161" s="71">
        <v>8628.658</v>
      </c>
      <c r="Z161" s="71">
        <v>8514.356</v>
      </c>
      <c r="AA161" s="71">
        <v>8272.344</v>
      </c>
      <c r="AB161" s="71">
        <v>7881.558</v>
      </c>
      <c r="AC161" s="71">
        <v>7375.891</v>
      </c>
      <c r="AD161" s="71">
        <v>4907.004</v>
      </c>
      <c r="AE161" s="71">
        <v>3393.668</v>
      </c>
      <c r="AF161" s="71">
        <v>2734.941</v>
      </c>
      <c r="AG161" s="71">
        <v>2555.61</v>
      </c>
      <c r="AH161" s="71">
        <v>2312.468</v>
      </c>
      <c r="AI161" s="71">
        <v>2142.248</v>
      </c>
      <c r="AJ161" s="71">
        <v>2114.65</v>
      </c>
      <c r="AK161" s="71">
        <v>2319.262</v>
      </c>
      <c r="AL161" s="71">
        <v>2498.799</v>
      </c>
      <c r="AM161" s="71">
        <v>3108.456</v>
      </c>
      <c r="AN161" s="71">
        <v>3927.615</v>
      </c>
      <c r="AO161" s="71">
        <v>4698.397</v>
      </c>
      <c r="AP161" s="71">
        <v>5658.627</v>
      </c>
      <c r="AQ161" s="71">
        <v>7794.155</v>
      </c>
      <c r="AR161" s="71">
        <v>7610.496</v>
      </c>
      <c r="AS161" s="71">
        <v>7792.421</v>
      </c>
      <c r="AT161" s="71">
        <v>8008.583</v>
      </c>
      <c r="AU161" s="71">
        <v>8131.711</v>
      </c>
      <c r="AV161" s="71">
        <v>8182.424</v>
      </c>
      <c r="AW161" s="71">
        <v>8085.502</v>
      </c>
      <c r="AX161" s="71">
        <v>7978.395</v>
      </c>
      <c r="AY161" s="71">
        <v>7751.617</v>
      </c>
      <c r="AZ161" s="71">
        <v>7948.324</v>
      </c>
      <c r="BA161" s="71">
        <v>7532.306</v>
      </c>
      <c r="BB161" s="71">
        <v>5011.063</v>
      </c>
      <c r="BC161" s="71">
        <v>3465.635</v>
      </c>
      <c r="BD161" s="71">
        <v>2792.938</v>
      </c>
      <c r="BE161" s="71">
        <v>-77.71036</v>
      </c>
      <c r="BF161" s="71">
        <v>-70.31693</v>
      </c>
      <c r="BG161" s="71">
        <v>-65.14094</v>
      </c>
      <c r="BH161" s="71">
        <v>-64.30177</v>
      </c>
      <c r="BI161" s="71">
        <v>-70.52354</v>
      </c>
      <c r="BJ161" s="71">
        <v>-75.98285</v>
      </c>
      <c r="BK161" s="71">
        <v>-94.52114</v>
      </c>
      <c r="BL161" s="71">
        <v>-119.43</v>
      </c>
      <c r="BM161" s="71">
        <v>-142.8677</v>
      </c>
      <c r="BN161" s="71">
        <v>-172.0661</v>
      </c>
      <c r="BO161" s="71">
        <v>-208.0093</v>
      </c>
      <c r="BP161" s="71">
        <v>413.7004</v>
      </c>
      <c r="BQ161" s="71">
        <v>423.5897</v>
      </c>
      <c r="BR161" s="71">
        <v>435.3401</v>
      </c>
      <c r="BS161" s="71">
        <v>442.0333</v>
      </c>
      <c r="BT161" s="71">
        <v>444.79</v>
      </c>
      <c r="BU161" s="71">
        <v>439.5214</v>
      </c>
      <c r="BV161" s="71">
        <v>433.6992</v>
      </c>
      <c r="BW161" s="71">
        <v>421.3717</v>
      </c>
      <c r="BX161" s="71">
        <v>-212.1237</v>
      </c>
      <c r="BY161" s="71">
        <v>-229.0405</v>
      </c>
      <c r="BZ161" s="71">
        <v>-152.3752</v>
      </c>
      <c r="CA161" s="71">
        <v>-105.3822</v>
      </c>
      <c r="CB161" s="71">
        <v>-84.92697</v>
      </c>
      <c r="CC161" s="71">
        <v>-63.09509</v>
      </c>
      <c r="CD161" s="71">
        <v>-57.09217</v>
      </c>
      <c r="CE161" s="71">
        <v>-52.88964</v>
      </c>
      <c r="CF161" s="71">
        <v>-52.20829</v>
      </c>
      <c r="CG161" s="71">
        <v>-57.25991</v>
      </c>
      <c r="CH161" s="71">
        <v>-61.69247</v>
      </c>
      <c r="CI161" s="71">
        <v>-76.7442</v>
      </c>
      <c r="CJ161" s="71">
        <v>-96.96832</v>
      </c>
      <c r="CK161" s="71">
        <v>-115.998</v>
      </c>
      <c r="CL161" s="71">
        <v>-139.705</v>
      </c>
      <c r="CM161" s="71">
        <v>-123.1734</v>
      </c>
      <c r="CN161" s="71">
        <v>471.6314</v>
      </c>
      <c r="CO161" s="71">
        <v>482.9055</v>
      </c>
      <c r="CP161" s="71">
        <v>496.3013</v>
      </c>
      <c r="CQ161" s="71">
        <v>503.9316</v>
      </c>
      <c r="CR161" s="71">
        <v>507.0744</v>
      </c>
      <c r="CS161" s="71">
        <v>501.0681</v>
      </c>
      <c r="CT161" s="71">
        <v>494.4305</v>
      </c>
      <c r="CU161" s="71">
        <v>480.3768</v>
      </c>
      <c r="CV161" s="71">
        <v>-125.6098</v>
      </c>
      <c r="CW161" s="71">
        <v>-185.964</v>
      </c>
      <c r="CX161" s="71">
        <v>-123.7174</v>
      </c>
      <c r="CY161" s="71">
        <v>-85.56254</v>
      </c>
      <c r="CZ161" s="71">
        <v>-68.95444</v>
      </c>
      <c r="DA161" s="71">
        <v>-53.06926</v>
      </c>
      <c r="DB161" s="71">
        <v>-48.02021</v>
      </c>
      <c r="DC161" s="71">
        <v>-44.48546</v>
      </c>
      <c r="DD161" s="71">
        <v>-43.91238</v>
      </c>
      <c r="DE161" s="71">
        <v>-48.1613</v>
      </c>
      <c r="DF161" s="71">
        <v>-51.88953</v>
      </c>
      <c r="DG161" s="71">
        <v>-64.54953</v>
      </c>
      <c r="DH161" s="71">
        <v>-81.56004</v>
      </c>
      <c r="DI161" s="71">
        <v>-97.56592</v>
      </c>
      <c r="DJ161" s="71">
        <v>-117.5059</v>
      </c>
      <c r="DK161" s="71">
        <v>-65.47152</v>
      </c>
      <c r="DL161" s="71">
        <v>511.2464</v>
      </c>
      <c r="DM161" s="71">
        <v>523.4674</v>
      </c>
      <c r="DN161" s="71">
        <v>537.9884</v>
      </c>
      <c r="DO161" s="71">
        <v>546.2598</v>
      </c>
      <c r="DP161" s="71">
        <v>549.6664</v>
      </c>
      <c r="DQ161" s="71">
        <v>543.1556</v>
      </c>
      <c r="DR161" s="71">
        <v>535.9606</v>
      </c>
      <c r="DS161" s="71">
        <v>520.7264</v>
      </c>
      <c r="DT161" s="71">
        <v>-66.76655</v>
      </c>
      <c r="DU161" s="71">
        <v>-156.4142</v>
      </c>
      <c r="DV161" s="71">
        <v>-104.0587</v>
      </c>
      <c r="DW161" s="71">
        <v>-71.96663</v>
      </c>
      <c r="DX161" s="71">
        <v>-57.99756</v>
      </c>
      <c r="DY161" s="71">
        <v>-43.12149</v>
      </c>
      <c r="DZ161" s="71">
        <v>-39.01887</v>
      </c>
      <c r="EA161" s="71">
        <v>-36.14671</v>
      </c>
      <c r="EB161" s="71">
        <v>-35.68106</v>
      </c>
      <c r="EC161" s="71">
        <v>-39.13352</v>
      </c>
      <c r="ED161" s="71">
        <v>-42.16289</v>
      </c>
      <c r="EE161" s="71">
        <v>-52.44979</v>
      </c>
      <c r="EF161" s="71">
        <v>-66.2717</v>
      </c>
      <c r="EG161" s="71">
        <v>-79.27729</v>
      </c>
      <c r="EH161" s="71">
        <v>-95.47951</v>
      </c>
      <c r="EI161" s="71">
        <v>-8.611547</v>
      </c>
      <c r="EJ161" s="71">
        <v>550.4533</v>
      </c>
      <c r="EK161" s="71">
        <v>563.6115</v>
      </c>
      <c r="EL161" s="71">
        <v>579.2461</v>
      </c>
      <c r="EM161" s="71">
        <v>588.1517</v>
      </c>
      <c r="EN161" s="71">
        <v>591.8198</v>
      </c>
      <c r="EO161" s="71">
        <v>584.8096</v>
      </c>
      <c r="EP161" s="71">
        <v>577.0627</v>
      </c>
      <c r="EQ161" s="71">
        <v>560.6603</v>
      </c>
      <c r="ER161" s="71">
        <v>-8.781883</v>
      </c>
      <c r="ES161" s="71">
        <v>-127.0946</v>
      </c>
      <c r="ET161" s="71">
        <v>-84.55299</v>
      </c>
      <c r="EU161" s="71">
        <v>-58.47657</v>
      </c>
      <c r="EV161" s="71">
        <v>-47.12598</v>
      </c>
      <c r="EW161" s="71">
        <v>-28.89434</v>
      </c>
      <c r="EX161" s="71">
        <v>-26.14531</v>
      </c>
      <c r="EY161" s="71">
        <v>-24.22077</v>
      </c>
      <c r="EZ161" s="71">
        <v>-23.90875</v>
      </c>
      <c r="FA161" s="71">
        <v>-26.22214</v>
      </c>
      <c r="FB161" s="71">
        <v>-28.25202</v>
      </c>
      <c r="FC161" s="71">
        <v>-35.14495</v>
      </c>
      <c r="FD161" s="71">
        <v>-44.40657</v>
      </c>
      <c r="FE161" s="71">
        <v>-53.12121</v>
      </c>
      <c r="FF161" s="71">
        <v>-63.9778</v>
      </c>
      <c r="FG161" s="71">
        <v>72.03683</v>
      </c>
      <c r="FH161" s="71">
        <v>606.3543</v>
      </c>
      <c r="FI161" s="71">
        <v>620.8488</v>
      </c>
      <c r="FJ161" s="71">
        <v>638.0712</v>
      </c>
      <c r="FK161" s="71">
        <v>647.8813</v>
      </c>
      <c r="FL161" s="71">
        <v>651.9218</v>
      </c>
      <c r="FM161" s="71">
        <v>644.1997</v>
      </c>
      <c r="FN161" s="71">
        <v>635.6661</v>
      </c>
      <c r="FO161" s="71">
        <v>617.598</v>
      </c>
      <c r="FP161" s="71">
        <v>73.46172</v>
      </c>
      <c r="FQ161" s="71">
        <v>-85.16206</v>
      </c>
      <c r="FR161" s="71">
        <v>-56.65629</v>
      </c>
      <c r="FS161" s="71">
        <v>-39.1833</v>
      </c>
      <c r="FT161" s="71">
        <v>-31.57763</v>
      </c>
      <c r="FU161" s="71">
        <v>70.9795</v>
      </c>
      <c r="FV161" s="71">
        <v>70.2525</v>
      </c>
      <c r="FW161" s="71">
        <v>69.9565</v>
      </c>
      <c r="FX161" s="71">
        <v>69.5095</v>
      </c>
      <c r="FY161" s="71">
        <v>69.451</v>
      </c>
      <c r="FZ161" s="71">
        <v>68.8575</v>
      </c>
      <c r="GA161" s="71">
        <v>68.495</v>
      </c>
      <c r="GB161" s="71">
        <v>69.35</v>
      </c>
      <c r="GC161" s="71">
        <v>73.0235</v>
      </c>
      <c r="GD161" s="71">
        <v>77.685</v>
      </c>
      <c r="GE161" s="71">
        <v>80.6985</v>
      </c>
      <c r="GF161" s="71">
        <v>82.9685</v>
      </c>
      <c r="GG161" s="71">
        <v>85.065</v>
      </c>
      <c r="GH161" s="71">
        <v>86.53</v>
      </c>
      <c r="GI161" s="71">
        <v>88.095</v>
      </c>
      <c r="GJ161" s="71">
        <v>88.8</v>
      </c>
      <c r="GK161" s="71">
        <v>84.875</v>
      </c>
      <c r="GL161" s="71">
        <v>81.125</v>
      </c>
      <c r="GM161" s="71">
        <v>75.3155</v>
      </c>
      <c r="GN161" s="71">
        <v>68.321</v>
      </c>
      <c r="GO161" s="71">
        <v>65.1215</v>
      </c>
      <c r="GP161" s="71">
        <v>63.064</v>
      </c>
      <c r="GQ161" s="71">
        <v>61.542</v>
      </c>
      <c r="GR161" s="71">
        <v>60.644</v>
      </c>
    </row>
    <row r="162" spans="1:200" ht="12.75">
      <c r="A162" s="69" t="s">
        <v>246</v>
      </c>
      <c r="B162" s="69" t="s">
        <v>8</v>
      </c>
      <c r="C162" s="69">
        <v>2011</v>
      </c>
      <c r="D162" s="69" t="s">
        <v>6</v>
      </c>
      <c r="E162" s="69" t="s">
        <v>239</v>
      </c>
      <c r="F162" s="71">
        <v>31</v>
      </c>
      <c r="G162" s="71">
        <v>31</v>
      </c>
      <c r="H162" s="71">
        <v>31</v>
      </c>
      <c r="I162" s="71">
        <v>2688.253</v>
      </c>
      <c r="J162" s="71">
        <v>2469.143</v>
      </c>
      <c r="K162" s="71">
        <v>2262.64</v>
      </c>
      <c r="L162" s="71">
        <v>2259.148</v>
      </c>
      <c r="M162" s="71">
        <v>2517.22</v>
      </c>
      <c r="N162" s="71">
        <v>2644.266</v>
      </c>
      <c r="O162" s="71">
        <v>3328.253</v>
      </c>
      <c r="P162" s="71">
        <v>4153.779</v>
      </c>
      <c r="Q162" s="71">
        <v>4976.657</v>
      </c>
      <c r="R162" s="71">
        <v>5875.382</v>
      </c>
      <c r="S162" s="71">
        <v>7995.599</v>
      </c>
      <c r="T162" s="71">
        <v>8396.849</v>
      </c>
      <c r="U162" s="71">
        <v>8502.048</v>
      </c>
      <c r="V162" s="71">
        <v>8645.885</v>
      </c>
      <c r="W162" s="71">
        <v>8755.467</v>
      </c>
      <c r="X162" s="71">
        <v>8808.015</v>
      </c>
      <c r="Y162" s="71">
        <v>8905.93</v>
      </c>
      <c r="Z162" s="71">
        <v>8880.585</v>
      </c>
      <c r="AA162" s="71">
        <v>8781.397</v>
      </c>
      <c r="AB162" s="71">
        <v>8570.857</v>
      </c>
      <c r="AC162" s="71">
        <v>7927.408</v>
      </c>
      <c r="AD162" s="71">
        <v>5304.982</v>
      </c>
      <c r="AE162" s="71">
        <v>3784.52</v>
      </c>
      <c r="AF162" s="71">
        <v>3113.46</v>
      </c>
      <c r="AG162" s="71">
        <v>2745.26</v>
      </c>
      <c r="AH162" s="71">
        <v>2521.503</v>
      </c>
      <c r="AI162" s="71">
        <v>2310.622</v>
      </c>
      <c r="AJ162" s="71">
        <v>2307.056</v>
      </c>
      <c r="AK162" s="71">
        <v>2570.601</v>
      </c>
      <c r="AL162" s="71">
        <v>2700.341</v>
      </c>
      <c r="AM162" s="71">
        <v>3398.832</v>
      </c>
      <c r="AN162" s="71">
        <v>4241.865</v>
      </c>
      <c r="AO162" s="71">
        <v>5082.192</v>
      </c>
      <c r="AP162" s="71">
        <v>5999.976</v>
      </c>
      <c r="AQ162" s="71">
        <v>8063.332</v>
      </c>
      <c r="AR162" s="71">
        <v>7868.285</v>
      </c>
      <c r="AS162" s="71">
        <v>7966.862</v>
      </c>
      <c r="AT162" s="71">
        <v>8101.645</v>
      </c>
      <c r="AU162" s="71">
        <v>8204.328</v>
      </c>
      <c r="AV162" s="71">
        <v>8253.569</v>
      </c>
      <c r="AW162" s="71">
        <v>8345.32</v>
      </c>
      <c r="AX162" s="71">
        <v>8321.571</v>
      </c>
      <c r="AY162" s="71">
        <v>8228.627</v>
      </c>
      <c r="AZ162" s="71">
        <v>8643.464</v>
      </c>
      <c r="BA162" s="71">
        <v>8095.518</v>
      </c>
      <c r="BB162" s="71">
        <v>5417.48</v>
      </c>
      <c r="BC162" s="71">
        <v>3864.775</v>
      </c>
      <c r="BD162" s="71">
        <v>3179.484</v>
      </c>
      <c r="BE162" s="71">
        <v>-83.4772</v>
      </c>
      <c r="BF162" s="71">
        <v>-76.67326</v>
      </c>
      <c r="BG162" s="71">
        <v>-70.26082</v>
      </c>
      <c r="BH162" s="71">
        <v>-70.15239</v>
      </c>
      <c r="BI162" s="71">
        <v>-78.16619</v>
      </c>
      <c r="BJ162" s="71">
        <v>-82.1113</v>
      </c>
      <c r="BK162" s="71">
        <v>-103.3508</v>
      </c>
      <c r="BL162" s="71">
        <v>-128.9856</v>
      </c>
      <c r="BM162" s="71">
        <v>-154.538</v>
      </c>
      <c r="BN162" s="71">
        <v>-182.4458</v>
      </c>
      <c r="BO162" s="71">
        <v>-215.1931</v>
      </c>
      <c r="BP162" s="71">
        <v>427.7137</v>
      </c>
      <c r="BQ162" s="71">
        <v>433.0722</v>
      </c>
      <c r="BR162" s="71">
        <v>440.3989</v>
      </c>
      <c r="BS162" s="71">
        <v>445.9807</v>
      </c>
      <c r="BT162" s="71">
        <v>448.6574</v>
      </c>
      <c r="BU162" s="71">
        <v>453.6449</v>
      </c>
      <c r="BV162" s="71">
        <v>452.3539</v>
      </c>
      <c r="BW162" s="71">
        <v>447.3015</v>
      </c>
      <c r="BX162" s="71">
        <v>-230.6755</v>
      </c>
      <c r="BY162" s="71">
        <v>-246.1665</v>
      </c>
      <c r="BZ162" s="71">
        <v>-164.7334</v>
      </c>
      <c r="CA162" s="71">
        <v>-117.5191</v>
      </c>
      <c r="CB162" s="71">
        <v>-96.68095</v>
      </c>
      <c r="CC162" s="71">
        <v>-67.77734</v>
      </c>
      <c r="CD162" s="71">
        <v>-62.25302</v>
      </c>
      <c r="CE162" s="71">
        <v>-57.04661</v>
      </c>
      <c r="CF162" s="71">
        <v>-56.95856</v>
      </c>
      <c r="CG162" s="71">
        <v>-63.46519</v>
      </c>
      <c r="CH162" s="71">
        <v>-66.66832</v>
      </c>
      <c r="CI162" s="71">
        <v>-83.91326</v>
      </c>
      <c r="CJ162" s="71">
        <v>-104.7268</v>
      </c>
      <c r="CK162" s="71">
        <v>-125.4735</v>
      </c>
      <c r="CL162" s="71">
        <v>-148.1325</v>
      </c>
      <c r="CM162" s="71">
        <v>-127.4273</v>
      </c>
      <c r="CN162" s="71">
        <v>487.6069</v>
      </c>
      <c r="CO162" s="71">
        <v>493.7158</v>
      </c>
      <c r="CP162" s="71">
        <v>502.0684</v>
      </c>
      <c r="CQ162" s="71">
        <v>508.4319</v>
      </c>
      <c r="CR162" s="71">
        <v>511.4834</v>
      </c>
      <c r="CS162" s="71">
        <v>517.1693</v>
      </c>
      <c r="CT162" s="71">
        <v>515.6976</v>
      </c>
      <c r="CU162" s="71">
        <v>509.9377</v>
      </c>
      <c r="CV162" s="71">
        <v>-136.5953</v>
      </c>
      <c r="CW162" s="71">
        <v>-199.869</v>
      </c>
      <c r="CX162" s="71">
        <v>-133.7514</v>
      </c>
      <c r="CY162" s="71">
        <v>-95.41686</v>
      </c>
      <c r="CZ162" s="71">
        <v>-78.49781</v>
      </c>
      <c r="DA162" s="71">
        <v>-57.0075</v>
      </c>
      <c r="DB162" s="71">
        <v>-52.36101</v>
      </c>
      <c r="DC162" s="71">
        <v>-47.98189</v>
      </c>
      <c r="DD162" s="71">
        <v>-47.90783</v>
      </c>
      <c r="DE162" s="71">
        <v>-53.38055</v>
      </c>
      <c r="DF162" s="71">
        <v>-56.07471</v>
      </c>
      <c r="DG162" s="71">
        <v>-70.57942</v>
      </c>
      <c r="DH162" s="71">
        <v>-88.08566</v>
      </c>
      <c r="DI162" s="71">
        <v>-105.5357</v>
      </c>
      <c r="DJ162" s="71">
        <v>-124.5942</v>
      </c>
      <c r="DK162" s="71">
        <v>-67.73263</v>
      </c>
      <c r="DL162" s="71">
        <v>528.5638</v>
      </c>
      <c r="DM162" s="71">
        <v>535.1859</v>
      </c>
      <c r="DN162" s="71">
        <v>544.24</v>
      </c>
      <c r="DO162" s="71">
        <v>551.138</v>
      </c>
      <c r="DP162" s="71">
        <v>554.4457</v>
      </c>
      <c r="DQ162" s="71">
        <v>560.6093</v>
      </c>
      <c r="DR162" s="71">
        <v>559.0139</v>
      </c>
      <c r="DS162" s="71">
        <v>552.7703</v>
      </c>
      <c r="DT162" s="71">
        <v>-72.60577</v>
      </c>
      <c r="DU162" s="71">
        <v>-168.1098</v>
      </c>
      <c r="DV162" s="71">
        <v>-112.4982</v>
      </c>
      <c r="DW162" s="71">
        <v>-80.2551</v>
      </c>
      <c r="DX162" s="71">
        <v>-66.02449</v>
      </c>
      <c r="DY162" s="71">
        <v>-46.32151</v>
      </c>
      <c r="DZ162" s="71">
        <v>-42.54599</v>
      </c>
      <c r="EA162" s="71">
        <v>-38.98774</v>
      </c>
      <c r="EB162" s="71">
        <v>-38.92756</v>
      </c>
      <c r="EC162" s="71">
        <v>-43.37443</v>
      </c>
      <c r="ED162" s="71">
        <v>-45.56357</v>
      </c>
      <c r="EE162" s="71">
        <v>-57.34939</v>
      </c>
      <c r="EF162" s="71">
        <v>-71.5741</v>
      </c>
      <c r="EG162" s="71">
        <v>-85.75317</v>
      </c>
      <c r="EH162" s="71">
        <v>-101.2392</v>
      </c>
      <c r="EI162" s="71">
        <v>-8.908952</v>
      </c>
      <c r="EJ162" s="71">
        <v>569.0986</v>
      </c>
      <c r="EK162" s="71">
        <v>576.2286</v>
      </c>
      <c r="EL162" s="71">
        <v>585.9771</v>
      </c>
      <c r="EM162" s="71">
        <v>593.4041</v>
      </c>
      <c r="EN162" s="71">
        <v>596.9655</v>
      </c>
      <c r="EO162" s="71">
        <v>603.6017</v>
      </c>
      <c r="EP162" s="71">
        <v>601.884</v>
      </c>
      <c r="EQ162" s="71">
        <v>595.1616</v>
      </c>
      <c r="ER162" s="71">
        <v>-9.549924</v>
      </c>
      <c r="ES162" s="71">
        <v>-136.5978</v>
      </c>
      <c r="ET162" s="71">
        <v>-91.41057</v>
      </c>
      <c r="EU162" s="71">
        <v>-65.21137</v>
      </c>
      <c r="EV162" s="71">
        <v>-53.64827</v>
      </c>
      <c r="EW162" s="71">
        <v>-31.03858</v>
      </c>
      <c r="EX162" s="71">
        <v>-28.50873</v>
      </c>
      <c r="EY162" s="71">
        <v>-26.12445</v>
      </c>
      <c r="EZ162" s="71">
        <v>-26.08413</v>
      </c>
      <c r="FA162" s="71">
        <v>-29.06383</v>
      </c>
      <c r="FB162" s="71">
        <v>-30.53071</v>
      </c>
      <c r="FC162" s="71">
        <v>-38.42802</v>
      </c>
      <c r="FD162" s="71">
        <v>-47.95955</v>
      </c>
      <c r="FE162" s="71">
        <v>-57.46049</v>
      </c>
      <c r="FF162" s="71">
        <v>-67.83718</v>
      </c>
      <c r="FG162" s="71">
        <v>74.52467</v>
      </c>
      <c r="FH162" s="71">
        <v>626.8932</v>
      </c>
      <c r="FI162" s="71">
        <v>634.7473</v>
      </c>
      <c r="FJ162" s="71">
        <v>645.4858</v>
      </c>
      <c r="FK162" s="71">
        <v>653.667</v>
      </c>
      <c r="FL162" s="71">
        <v>657.5901</v>
      </c>
      <c r="FM162" s="71">
        <v>664.9003</v>
      </c>
      <c r="FN162" s="71">
        <v>663.0081</v>
      </c>
      <c r="FO162" s="71">
        <v>655.6029</v>
      </c>
      <c r="FP162" s="71">
        <v>79.88649</v>
      </c>
      <c r="FQ162" s="71">
        <v>-91.52987</v>
      </c>
      <c r="FR162" s="71">
        <v>-61.25134</v>
      </c>
      <c r="FS162" s="71">
        <v>-43.69608</v>
      </c>
      <c r="FT162" s="71">
        <v>-35.94801</v>
      </c>
      <c r="FU162" s="71">
        <v>61.88488</v>
      </c>
      <c r="FV162" s="71">
        <v>60.83062</v>
      </c>
      <c r="FW162" s="71">
        <v>59.67987</v>
      </c>
      <c r="FX162" s="71">
        <v>58.82875</v>
      </c>
      <c r="FY162" s="71">
        <v>58.29562</v>
      </c>
      <c r="FZ162" s="71">
        <v>57.78313</v>
      </c>
      <c r="GA162" s="71">
        <v>58.77125</v>
      </c>
      <c r="GB162" s="71">
        <v>63.98325</v>
      </c>
      <c r="GC162" s="71">
        <v>71.44425</v>
      </c>
      <c r="GD162" s="71">
        <v>77.30888</v>
      </c>
      <c r="GE162" s="71">
        <v>81.098</v>
      </c>
      <c r="GF162" s="71">
        <v>83.07925</v>
      </c>
      <c r="GG162" s="71">
        <v>83.28475</v>
      </c>
      <c r="GH162" s="71">
        <v>83.50375</v>
      </c>
      <c r="GI162" s="71">
        <v>84.56788</v>
      </c>
      <c r="GJ162" s="71">
        <v>85.1295</v>
      </c>
      <c r="GK162" s="71">
        <v>84.7975</v>
      </c>
      <c r="GL162" s="71">
        <v>82.42875</v>
      </c>
      <c r="GM162" s="71">
        <v>79.57662</v>
      </c>
      <c r="GN162" s="71">
        <v>76.01375</v>
      </c>
      <c r="GO162" s="71">
        <v>71.90388</v>
      </c>
      <c r="GP162" s="71">
        <v>69.232</v>
      </c>
      <c r="GQ162" s="71">
        <v>67.22225</v>
      </c>
      <c r="GR162" s="71">
        <v>65.62312</v>
      </c>
    </row>
    <row r="163" spans="1:200" ht="12.75">
      <c r="A163" s="69" t="s">
        <v>246</v>
      </c>
      <c r="B163" s="69" t="s">
        <v>30</v>
      </c>
      <c r="C163" s="69">
        <v>2011</v>
      </c>
      <c r="D163" s="69" t="s">
        <v>7</v>
      </c>
      <c r="E163" s="69" t="s">
        <v>239</v>
      </c>
      <c r="F163" s="71">
        <v>22</v>
      </c>
      <c r="G163" s="71">
        <v>22</v>
      </c>
      <c r="H163" s="71">
        <v>22</v>
      </c>
      <c r="I163" s="71">
        <v>1810.198</v>
      </c>
      <c r="J163" s="71">
        <v>1638.222</v>
      </c>
      <c r="K163" s="71">
        <v>1464.533</v>
      </c>
      <c r="L163" s="71">
        <v>1463.389</v>
      </c>
      <c r="M163" s="71">
        <v>1665.07</v>
      </c>
      <c r="N163" s="71">
        <v>1755.529</v>
      </c>
      <c r="O163" s="71">
        <v>2235.353</v>
      </c>
      <c r="P163" s="71">
        <v>2810.128</v>
      </c>
      <c r="Q163" s="71">
        <v>3394.225</v>
      </c>
      <c r="R163" s="71">
        <v>4000.749</v>
      </c>
      <c r="S163" s="71">
        <v>5438.713</v>
      </c>
      <c r="T163" s="71">
        <v>5732.723</v>
      </c>
      <c r="U163" s="71">
        <v>5821.927</v>
      </c>
      <c r="V163" s="71">
        <v>5888.237</v>
      </c>
      <c r="W163" s="71">
        <v>5917.492</v>
      </c>
      <c r="X163" s="71">
        <v>5942.455</v>
      </c>
      <c r="Y163" s="71">
        <v>5963.866</v>
      </c>
      <c r="Z163" s="71">
        <v>5931.379</v>
      </c>
      <c r="AA163" s="71">
        <v>5868.057</v>
      </c>
      <c r="AB163" s="71">
        <v>5643.093</v>
      </c>
      <c r="AC163" s="71">
        <v>5261.765</v>
      </c>
      <c r="AD163" s="71">
        <v>3532.89</v>
      </c>
      <c r="AE163" s="71">
        <v>2478.309</v>
      </c>
      <c r="AF163" s="71">
        <v>2005.387</v>
      </c>
      <c r="AG163" s="71">
        <v>1848.586</v>
      </c>
      <c r="AH163" s="71">
        <v>1672.962</v>
      </c>
      <c r="AI163" s="71">
        <v>1495.59</v>
      </c>
      <c r="AJ163" s="71">
        <v>1494.422</v>
      </c>
      <c r="AK163" s="71">
        <v>1700.38</v>
      </c>
      <c r="AL163" s="71">
        <v>1792.757</v>
      </c>
      <c r="AM163" s="71">
        <v>2282.756</v>
      </c>
      <c r="AN163" s="71">
        <v>2869.72</v>
      </c>
      <c r="AO163" s="71">
        <v>3466.203</v>
      </c>
      <c r="AP163" s="71">
        <v>4085.589</v>
      </c>
      <c r="AQ163" s="71">
        <v>5484.786</v>
      </c>
      <c r="AR163" s="71">
        <v>5371.86</v>
      </c>
      <c r="AS163" s="71">
        <v>5455.449</v>
      </c>
      <c r="AT163" s="71">
        <v>5517.585</v>
      </c>
      <c r="AU163" s="71">
        <v>5544.999</v>
      </c>
      <c r="AV163" s="71">
        <v>5568.39</v>
      </c>
      <c r="AW163" s="71">
        <v>5588.454</v>
      </c>
      <c r="AX163" s="71">
        <v>5558.012</v>
      </c>
      <c r="AY163" s="71">
        <v>5498.675</v>
      </c>
      <c r="AZ163" s="71">
        <v>5690.896</v>
      </c>
      <c r="BA163" s="71">
        <v>5373.346</v>
      </c>
      <c r="BB163" s="71">
        <v>3607.809</v>
      </c>
      <c r="BC163" s="71">
        <v>2530.865</v>
      </c>
      <c r="BD163" s="71">
        <v>2047.914</v>
      </c>
      <c r="BE163" s="71">
        <v>-56.21133</v>
      </c>
      <c r="BF163" s="71">
        <v>-50.87101</v>
      </c>
      <c r="BG163" s="71">
        <v>-45.47752</v>
      </c>
      <c r="BH163" s="71">
        <v>-45.44202</v>
      </c>
      <c r="BI163" s="71">
        <v>-51.70473</v>
      </c>
      <c r="BJ163" s="71">
        <v>-54.51372</v>
      </c>
      <c r="BK163" s="71">
        <v>-69.41348</v>
      </c>
      <c r="BL163" s="71">
        <v>-87.26174</v>
      </c>
      <c r="BM163" s="71">
        <v>-105.3994</v>
      </c>
      <c r="BN163" s="71">
        <v>-124.2336</v>
      </c>
      <c r="BO163" s="71">
        <v>-146.3772</v>
      </c>
      <c r="BP163" s="71">
        <v>292.01</v>
      </c>
      <c r="BQ163" s="71">
        <v>296.5538</v>
      </c>
      <c r="BR163" s="71">
        <v>299.9315</v>
      </c>
      <c r="BS163" s="71">
        <v>301.4217</v>
      </c>
      <c r="BT163" s="71">
        <v>302.6932</v>
      </c>
      <c r="BU163" s="71">
        <v>303.7838</v>
      </c>
      <c r="BV163" s="71">
        <v>302.129</v>
      </c>
      <c r="BW163" s="71">
        <v>298.9036</v>
      </c>
      <c r="BX163" s="71">
        <v>-151.8778</v>
      </c>
      <c r="BY163" s="71">
        <v>-163.3914</v>
      </c>
      <c r="BZ163" s="71">
        <v>-109.7054</v>
      </c>
      <c r="CA163" s="71">
        <v>-76.9579</v>
      </c>
      <c r="CB163" s="71">
        <v>-62.27245</v>
      </c>
      <c r="CC163" s="71">
        <v>-45.63945</v>
      </c>
      <c r="CD163" s="71">
        <v>-41.30351</v>
      </c>
      <c r="CE163" s="71">
        <v>-36.9244</v>
      </c>
      <c r="CF163" s="71">
        <v>-36.89557</v>
      </c>
      <c r="CG163" s="71">
        <v>-41.98043</v>
      </c>
      <c r="CH163" s="71">
        <v>-44.26112</v>
      </c>
      <c r="CI163" s="71">
        <v>-56.35863</v>
      </c>
      <c r="CJ163" s="71">
        <v>-70.85011</v>
      </c>
      <c r="CK163" s="71">
        <v>-85.57658</v>
      </c>
      <c r="CL163" s="71">
        <v>-100.8685</v>
      </c>
      <c r="CM163" s="71">
        <v>-86.67773</v>
      </c>
      <c r="CN163" s="71">
        <v>332.9005</v>
      </c>
      <c r="CO163" s="71">
        <v>338.0806</v>
      </c>
      <c r="CP163" s="71">
        <v>341.9312</v>
      </c>
      <c r="CQ163" s="71">
        <v>343.6301</v>
      </c>
      <c r="CR163" s="71">
        <v>345.0797</v>
      </c>
      <c r="CS163" s="71">
        <v>346.3231</v>
      </c>
      <c r="CT163" s="71">
        <v>344.4365</v>
      </c>
      <c r="CU163" s="71">
        <v>340.7593</v>
      </c>
      <c r="CV163" s="71">
        <v>-89.93496</v>
      </c>
      <c r="CW163" s="71">
        <v>-132.6617</v>
      </c>
      <c r="CX163" s="71">
        <v>-89.07266</v>
      </c>
      <c r="CY163" s="71">
        <v>-62.48414</v>
      </c>
      <c r="CZ163" s="71">
        <v>-50.56064</v>
      </c>
      <c r="DA163" s="71">
        <v>-38.38734</v>
      </c>
      <c r="DB163" s="71">
        <v>-34.74038</v>
      </c>
      <c r="DC163" s="71">
        <v>-31.0571</v>
      </c>
      <c r="DD163" s="71">
        <v>-31.03286</v>
      </c>
      <c r="DE163" s="71">
        <v>-35.30973</v>
      </c>
      <c r="DF163" s="71">
        <v>-37.22802</v>
      </c>
      <c r="DG163" s="71">
        <v>-47.40323</v>
      </c>
      <c r="DH163" s="71">
        <v>-59.592</v>
      </c>
      <c r="DI163" s="71">
        <v>-71.97845</v>
      </c>
      <c r="DJ163" s="71">
        <v>-84.84047</v>
      </c>
      <c r="DK163" s="71">
        <v>-46.07263</v>
      </c>
      <c r="DL163" s="71">
        <v>360.8627</v>
      </c>
      <c r="DM163" s="71">
        <v>366.4779</v>
      </c>
      <c r="DN163" s="71">
        <v>370.652</v>
      </c>
      <c r="DO163" s="71">
        <v>372.4935</v>
      </c>
      <c r="DP163" s="71">
        <v>374.0649</v>
      </c>
      <c r="DQ163" s="71">
        <v>375.4127</v>
      </c>
      <c r="DR163" s="71">
        <v>373.3677</v>
      </c>
      <c r="DS163" s="71">
        <v>369.3817</v>
      </c>
      <c r="DT163" s="71">
        <v>-47.80398</v>
      </c>
      <c r="DU163" s="71">
        <v>-111.5818</v>
      </c>
      <c r="DV163" s="71">
        <v>-74.919</v>
      </c>
      <c r="DW163" s="71">
        <v>-52.5554</v>
      </c>
      <c r="DX163" s="71">
        <v>-42.52654</v>
      </c>
      <c r="DY163" s="71">
        <v>-31.19167</v>
      </c>
      <c r="DZ163" s="71">
        <v>-28.22833</v>
      </c>
      <c r="EA163" s="71">
        <v>-25.23548</v>
      </c>
      <c r="EB163" s="71">
        <v>-25.21578</v>
      </c>
      <c r="EC163" s="71">
        <v>-28.69096</v>
      </c>
      <c r="ED163" s="71">
        <v>-30.24967</v>
      </c>
      <c r="EE163" s="71">
        <v>-38.51755</v>
      </c>
      <c r="EF163" s="71">
        <v>-48.42155</v>
      </c>
      <c r="EG163" s="71">
        <v>-58.48616</v>
      </c>
      <c r="EH163" s="71">
        <v>-68.93722</v>
      </c>
      <c r="EI163" s="71">
        <v>-6.059988</v>
      </c>
      <c r="EJ163" s="71">
        <v>388.5368</v>
      </c>
      <c r="EK163" s="71">
        <v>394.5827</v>
      </c>
      <c r="EL163" s="71">
        <v>399.0768</v>
      </c>
      <c r="EM163" s="71">
        <v>401.0596</v>
      </c>
      <c r="EN163" s="71">
        <v>402.7514</v>
      </c>
      <c r="EO163" s="71">
        <v>404.2026</v>
      </c>
      <c r="EP163" s="71">
        <v>402.0008</v>
      </c>
      <c r="EQ163" s="71">
        <v>397.7091</v>
      </c>
      <c r="ER163" s="71">
        <v>-6.287714</v>
      </c>
      <c r="ES163" s="71">
        <v>-90.66589</v>
      </c>
      <c r="ET163" s="71">
        <v>-60.87552</v>
      </c>
      <c r="EU163" s="71">
        <v>-42.70395</v>
      </c>
      <c r="EV163" s="71">
        <v>-34.55499</v>
      </c>
      <c r="EW163" s="71">
        <v>-20.90055</v>
      </c>
      <c r="EX163" s="71">
        <v>-18.91491</v>
      </c>
      <c r="EY163" s="71">
        <v>-16.9095</v>
      </c>
      <c r="EZ163" s="71">
        <v>-16.8963</v>
      </c>
      <c r="FA163" s="71">
        <v>-19.22491</v>
      </c>
      <c r="FB163" s="71">
        <v>-20.26934</v>
      </c>
      <c r="FC163" s="71">
        <v>-25.80939</v>
      </c>
      <c r="FD163" s="71">
        <v>-32.44575</v>
      </c>
      <c r="FE163" s="71">
        <v>-39.18973</v>
      </c>
      <c r="FF163" s="71">
        <v>-46.19265</v>
      </c>
      <c r="FG163" s="71">
        <v>50.69267</v>
      </c>
      <c r="FH163" s="71">
        <v>427.9945</v>
      </c>
      <c r="FI163" s="71">
        <v>434.6543</v>
      </c>
      <c r="FJ163" s="71">
        <v>439.6049</v>
      </c>
      <c r="FK163" s="71">
        <v>441.7891</v>
      </c>
      <c r="FL163" s="71">
        <v>443.6527</v>
      </c>
      <c r="FM163" s="71">
        <v>445.2513</v>
      </c>
      <c r="FN163" s="71">
        <v>442.8258</v>
      </c>
      <c r="FO163" s="71">
        <v>438.0983</v>
      </c>
      <c r="FP163" s="71">
        <v>52.59764</v>
      </c>
      <c r="FQ163" s="71">
        <v>-60.75235</v>
      </c>
      <c r="FR163" s="71">
        <v>-40.79076</v>
      </c>
      <c r="FS163" s="71">
        <v>-28.61456</v>
      </c>
      <c r="FT163" s="71">
        <v>-23.15421</v>
      </c>
      <c r="FU163" s="71">
        <v>66.0375</v>
      </c>
      <c r="FV163" s="71">
        <v>64.5965</v>
      </c>
      <c r="FW163" s="71">
        <v>63.1305</v>
      </c>
      <c r="FX163" s="71">
        <v>62.1575</v>
      </c>
      <c r="FY163" s="71">
        <v>61.1725</v>
      </c>
      <c r="FZ163" s="71">
        <v>59.6875</v>
      </c>
      <c r="GA163" s="71">
        <v>59.8205</v>
      </c>
      <c r="GB163" s="71">
        <v>65.3205</v>
      </c>
      <c r="GC163" s="71">
        <v>72.3895</v>
      </c>
      <c r="GD163" s="71">
        <v>76.3625</v>
      </c>
      <c r="GE163" s="71">
        <v>79.24</v>
      </c>
      <c r="GF163" s="71">
        <v>81.34</v>
      </c>
      <c r="GG163" s="71">
        <v>81.595</v>
      </c>
      <c r="GH163" s="71">
        <v>80.73</v>
      </c>
      <c r="GI163" s="71">
        <v>80.499</v>
      </c>
      <c r="GJ163" s="71">
        <v>79.945</v>
      </c>
      <c r="GK163" s="71">
        <v>78.4815</v>
      </c>
      <c r="GL163" s="71">
        <v>76.029</v>
      </c>
      <c r="GM163" s="71">
        <v>73.1625</v>
      </c>
      <c r="GN163" s="71">
        <v>68.8325</v>
      </c>
      <c r="GO163" s="71">
        <v>64.982</v>
      </c>
      <c r="GP163" s="71">
        <v>64.0205</v>
      </c>
      <c r="GQ163" s="71">
        <v>62.562</v>
      </c>
      <c r="GR163" s="71">
        <v>60.9255</v>
      </c>
    </row>
    <row r="164" spans="1:200" ht="12.75">
      <c r="A164" s="69" t="s">
        <v>246</v>
      </c>
      <c r="B164" s="69" t="s">
        <v>31</v>
      </c>
      <c r="C164" s="69">
        <v>2011</v>
      </c>
      <c r="D164" s="69" t="s">
        <v>7</v>
      </c>
      <c r="E164" s="69" t="s">
        <v>239</v>
      </c>
      <c r="F164" s="71">
        <v>31</v>
      </c>
      <c r="G164" s="71">
        <v>31</v>
      </c>
      <c r="H164" s="71">
        <v>31</v>
      </c>
      <c r="I164" s="71">
        <v>2673.739</v>
      </c>
      <c r="J164" s="71">
        <v>2426.044</v>
      </c>
      <c r="K164" s="71">
        <v>2163.441</v>
      </c>
      <c r="L164" s="71">
        <v>2149.099</v>
      </c>
      <c r="M164" s="71">
        <v>2436.892</v>
      </c>
      <c r="N164" s="71">
        <v>2597.019</v>
      </c>
      <c r="O164" s="71">
        <v>3249.286</v>
      </c>
      <c r="P164" s="71">
        <v>4127.644</v>
      </c>
      <c r="Q164" s="71">
        <v>4867.986</v>
      </c>
      <c r="R164" s="71">
        <v>5752.147</v>
      </c>
      <c r="S164" s="71">
        <v>7860.547</v>
      </c>
      <c r="T164" s="71">
        <v>8263.083</v>
      </c>
      <c r="U164" s="71">
        <v>8401.563</v>
      </c>
      <c r="V164" s="71">
        <v>8533.554</v>
      </c>
      <c r="W164" s="71">
        <v>8660.611</v>
      </c>
      <c r="X164" s="71">
        <v>8748.948</v>
      </c>
      <c r="Y164" s="71">
        <v>8830.076</v>
      </c>
      <c r="Z164" s="71">
        <v>8771.332</v>
      </c>
      <c r="AA164" s="71">
        <v>8677.107</v>
      </c>
      <c r="AB164" s="71">
        <v>8433.639</v>
      </c>
      <c r="AC164" s="71">
        <v>7853.543</v>
      </c>
      <c r="AD164" s="71">
        <v>5249.352</v>
      </c>
      <c r="AE164" s="71">
        <v>3723.663</v>
      </c>
      <c r="AF164" s="71">
        <v>3049.343</v>
      </c>
      <c r="AG164" s="71">
        <v>2730.439</v>
      </c>
      <c r="AH164" s="71">
        <v>2477.491</v>
      </c>
      <c r="AI164" s="71">
        <v>2209.319</v>
      </c>
      <c r="AJ164" s="71">
        <v>2194.673</v>
      </c>
      <c r="AK164" s="71">
        <v>2488.569</v>
      </c>
      <c r="AL164" s="71">
        <v>2652.092</v>
      </c>
      <c r="AM164" s="71">
        <v>3318.191</v>
      </c>
      <c r="AN164" s="71">
        <v>4215.175</v>
      </c>
      <c r="AO164" s="71">
        <v>4971.217</v>
      </c>
      <c r="AP164" s="71">
        <v>5874.128</v>
      </c>
      <c r="AQ164" s="71">
        <v>7927.136</v>
      </c>
      <c r="AR164" s="71">
        <v>7742.939</v>
      </c>
      <c r="AS164" s="71">
        <v>7872.704</v>
      </c>
      <c r="AT164" s="71">
        <v>7996.385</v>
      </c>
      <c r="AU164" s="71">
        <v>8115.445</v>
      </c>
      <c r="AV164" s="71">
        <v>8198.221</v>
      </c>
      <c r="AW164" s="71">
        <v>8274.241</v>
      </c>
      <c r="AX164" s="71">
        <v>8219.195</v>
      </c>
      <c r="AY164" s="71">
        <v>8130.901</v>
      </c>
      <c r="AZ164" s="71">
        <v>8505.082</v>
      </c>
      <c r="BA164" s="71">
        <v>8020.086</v>
      </c>
      <c r="BB164" s="71">
        <v>5360.67</v>
      </c>
      <c r="BC164" s="71">
        <v>3802.628</v>
      </c>
      <c r="BD164" s="71">
        <v>3114.008</v>
      </c>
      <c r="BE164" s="71">
        <v>-83.02651</v>
      </c>
      <c r="BF164" s="71">
        <v>-75.33495</v>
      </c>
      <c r="BG164" s="71">
        <v>-67.18043</v>
      </c>
      <c r="BH164" s="71">
        <v>-66.73508</v>
      </c>
      <c r="BI164" s="71">
        <v>-75.67178</v>
      </c>
      <c r="BJ164" s="71">
        <v>-80.64416</v>
      </c>
      <c r="BK164" s="71">
        <v>-100.8987</v>
      </c>
      <c r="BL164" s="71">
        <v>-128.174</v>
      </c>
      <c r="BM164" s="71">
        <v>-151.1635</v>
      </c>
      <c r="BN164" s="71">
        <v>-178.619</v>
      </c>
      <c r="BO164" s="71">
        <v>-211.5583</v>
      </c>
      <c r="BP164" s="71">
        <v>420.8999</v>
      </c>
      <c r="BQ164" s="71">
        <v>427.9538</v>
      </c>
      <c r="BR164" s="71">
        <v>434.677</v>
      </c>
      <c r="BS164" s="71">
        <v>441.149</v>
      </c>
      <c r="BT164" s="71">
        <v>445.6487</v>
      </c>
      <c r="BU164" s="71">
        <v>449.7811</v>
      </c>
      <c r="BV164" s="71">
        <v>446.7888</v>
      </c>
      <c r="BW164" s="71">
        <v>441.9893</v>
      </c>
      <c r="BX164" s="71">
        <v>-226.9824</v>
      </c>
      <c r="BY164" s="71">
        <v>-243.8728</v>
      </c>
      <c r="BZ164" s="71">
        <v>-163.0059</v>
      </c>
      <c r="CA164" s="71">
        <v>-115.6294</v>
      </c>
      <c r="CB164" s="71">
        <v>-94.68997</v>
      </c>
      <c r="CC164" s="71">
        <v>-67.41141</v>
      </c>
      <c r="CD164" s="71">
        <v>-61.16642</v>
      </c>
      <c r="CE164" s="71">
        <v>-54.54556</v>
      </c>
      <c r="CF164" s="71">
        <v>-54.18396</v>
      </c>
      <c r="CG164" s="71">
        <v>-61.43991</v>
      </c>
      <c r="CH164" s="71">
        <v>-65.4771</v>
      </c>
      <c r="CI164" s="71">
        <v>-81.92233</v>
      </c>
      <c r="CJ164" s="71">
        <v>-104.0678</v>
      </c>
      <c r="CK164" s="71">
        <v>-122.7336</v>
      </c>
      <c r="CL164" s="71">
        <v>-145.0255</v>
      </c>
      <c r="CM164" s="71">
        <v>-125.2749</v>
      </c>
      <c r="CN164" s="71">
        <v>479.8391</v>
      </c>
      <c r="CO164" s="71">
        <v>487.8806</v>
      </c>
      <c r="CP164" s="71">
        <v>495.5454</v>
      </c>
      <c r="CQ164" s="71">
        <v>502.9236</v>
      </c>
      <c r="CR164" s="71">
        <v>508.0534</v>
      </c>
      <c r="CS164" s="71">
        <v>512.7645</v>
      </c>
      <c r="CT164" s="71">
        <v>509.3532</v>
      </c>
      <c r="CU164" s="71">
        <v>503.8815</v>
      </c>
      <c r="CV164" s="71">
        <v>-134.4084</v>
      </c>
      <c r="CW164" s="71">
        <v>-198.0067</v>
      </c>
      <c r="CX164" s="71">
        <v>-132.3488</v>
      </c>
      <c r="CY164" s="71">
        <v>-93.88251</v>
      </c>
      <c r="CZ164" s="71">
        <v>-76.88127</v>
      </c>
      <c r="DA164" s="71">
        <v>-56.69972</v>
      </c>
      <c r="DB164" s="71">
        <v>-51.44706</v>
      </c>
      <c r="DC164" s="71">
        <v>-45.87826</v>
      </c>
      <c r="DD164" s="71">
        <v>-45.57412</v>
      </c>
      <c r="DE164" s="71">
        <v>-51.67709</v>
      </c>
      <c r="DF164" s="71">
        <v>-55.07278</v>
      </c>
      <c r="DG164" s="71">
        <v>-68.90485</v>
      </c>
      <c r="DH164" s="71">
        <v>-87.53143</v>
      </c>
      <c r="DI164" s="71">
        <v>-103.2312</v>
      </c>
      <c r="DJ164" s="71">
        <v>-121.9809</v>
      </c>
      <c r="DK164" s="71">
        <v>-66.58857</v>
      </c>
      <c r="DL164" s="71">
        <v>520.1435</v>
      </c>
      <c r="DM164" s="71">
        <v>528.8605</v>
      </c>
      <c r="DN164" s="71">
        <v>537.1691</v>
      </c>
      <c r="DO164" s="71">
        <v>545.1671</v>
      </c>
      <c r="DP164" s="71">
        <v>550.7277</v>
      </c>
      <c r="DQ164" s="71">
        <v>555.8345</v>
      </c>
      <c r="DR164" s="71">
        <v>552.1367</v>
      </c>
      <c r="DS164" s="71">
        <v>546.2054</v>
      </c>
      <c r="DT164" s="71">
        <v>-71.44336</v>
      </c>
      <c r="DU164" s="71">
        <v>-166.5434</v>
      </c>
      <c r="DV164" s="71">
        <v>-111.3185</v>
      </c>
      <c r="DW164" s="71">
        <v>-78.96456</v>
      </c>
      <c r="DX164" s="71">
        <v>-64.66483</v>
      </c>
      <c r="DY164" s="71">
        <v>-46.07142</v>
      </c>
      <c r="DZ164" s="71">
        <v>-41.80337</v>
      </c>
      <c r="EA164" s="71">
        <v>-37.27843</v>
      </c>
      <c r="EB164" s="71">
        <v>-37.0313</v>
      </c>
      <c r="EC164" s="71">
        <v>-41.99028</v>
      </c>
      <c r="ED164" s="71">
        <v>-44.74945</v>
      </c>
      <c r="EE164" s="71">
        <v>-55.98872</v>
      </c>
      <c r="EF164" s="71">
        <v>-71.12376</v>
      </c>
      <c r="EG164" s="71">
        <v>-83.88066</v>
      </c>
      <c r="EH164" s="71">
        <v>-99.11571</v>
      </c>
      <c r="EI164" s="71">
        <v>-8.758473</v>
      </c>
      <c r="EJ164" s="71">
        <v>560.0327</v>
      </c>
      <c r="EK164" s="71">
        <v>569.4182</v>
      </c>
      <c r="EL164" s="71">
        <v>578.3639</v>
      </c>
      <c r="EM164" s="71">
        <v>586.9752</v>
      </c>
      <c r="EN164" s="71">
        <v>592.9623</v>
      </c>
      <c r="EO164" s="71">
        <v>598.4608</v>
      </c>
      <c r="EP164" s="71">
        <v>594.4794</v>
      </c>
      <c r="EQ164" s="71">
        <v>588.0932</v>
      </c>
      <c r="ER164" s="71">
        <v>-9.39703</v>
      </c>
      <c r="ES164" s="71">
        <v>-135.325</v>
      </c>
      <c r="ET164" s="71">
        <v>-90.452</v>
      </c>
      <c r="EU164" s="71">
        <v>-64.16274</v>
      </c>
      <c r="EV164" s="71">
        <v>-52.54347</v>
      </c>
      <c r="EW164" s="71">
        <v>-30.871</v>
      </c>
      <c r="EX164" s="71">
        <v>-28.01112</v>
      </c>
      <c r="EY164" s="71">
        <v>-24.9791</v>
      </c>
      <c r="EZ164" s="71">
        <v>-24.8135</v>
      </c>
      <c r="FA164" s="71">
        <v>-28.13636</v>
      </c>
      <c r="FB164" s="71">
        <v>-29.98519</v>
      </c>
      <c r="FC164" s="71">
        <v>-37.51627</v>
      </c>
      <c r="FD164" s="71">
        <v>-47.65778</v>
      </c>
      <c r="FE164" s="71">
        <v>-56.20578</v>
      </c>
      <c r="FF164" s="71">
        <v>-66.41431</v>
      </c>
      <c r="FG164" s="71">
        <v>73.26588</v>
      </c>
      <c r="FH164" s="71">
        <v>616.9065</v>
      </c>
      <c r="FI164" s="71">
        <v>627.2453</v>
      </c>
      <c r="FJ164" s="71">
        <v>637.0994</v>
      </c>
      <c r="FK164" s="71">
        <v>646.5853</v>
      </c>
      <c r="FL164" s="71">
        <v>653.1804</v>
      </c>
      <c r="FM164" s="71">
        <v>659.2372</v>
      </c>
      <c r="FN164" s="71">
        <v>654.8514</v>
      </c>
      <c r="FO164" s="71">
        <v>647.8168</v>
      </c>
      <c r="FP164" s="71">
        <v>78.60751</v>
      </c>
      <c r="FQ164" s="71">
        <v>-90.67703</v>
      </c>
      <c r="FR164" s="71">
        <v>-60.60903</v>
      </c>
      <c r="FS164" s="71">
        <v>-42.99342</v>
      </c>
      <c r="FT164" s="71">
        <v>-35.20772</v>
      </c>
      <c r="FU164" s="71">
        <v>70.588</v>
      </c>
      <c r="FV164" s="71">
        <v>69.6</v>
      </c>
      <c r="FW164" s="71">
        <v>66.7955</v>
      </c>
      <c r="FX164" s="71">
        <v>64.7405</v>
      </c>
      <c r="FY164" s="71">
        <v>64.3655</v>
      </c>
      <c r="FZ164" s="71">
        <v>64.7045</v>
      </c>
      <c r="GA164" s="71">
        <v>65.8705</v>
      </c>
      <c r="GB164" s="71">
        <v>68.0275</v>
      </c>
      <c r="GC164" s="71">
        <v>71.6175</v>
      </c>
      <c r="GD164" s="71">
        <v>76.2555</v>
      </c>
      <c r="GE164" s="71">
        <v>80.875</v>
      </c>
      <c r="GF164" s="71">
        <v>82.95</v>
      </c>
      <c r="GG164" s="71">
        <v>83.37</v>
      </c>
      <c r="GH164" s="71">
        <v>83.195</v>
      </c>
      <c r="GI164" s="71">
        <v>84.59</v>
      </c>
      <c r="GJ164" s="71">
        <v>85.345</v>
      </c>
      <c r="GK164" s="71">
        <v>84.455</v>
      </c>
      <c r="GL164" s="71">
        <v>81.75</v>
      </c>
      <c r="GM164" s="71">
        <v>79.0515</v>
      </c>
      <c r="GN164" s="71">
        <v>75.9015</v>
      </c>
      <c r="GO164" s="71">
        <v>73.1335</v>
      </c>
      <c r="GP164" s="71">
        <v>71.974</v>
      </c>
      <c r="GQ164" s="71">
        <v>70.0165</v>
      </c>
      <c r="GR164" s="71">
        <v>68.5015</v>
      </c>
    </row>
    <row r="165" spans="1:200" ht="12.75">
      <c r="A165" s="69" t="s">
        <v>246</v>
      </c>
      <c r="B165" s="69" t="s">
        <v>32</v>
      </c>
      <c r="C165" s="69">
        <v>2011</v>
      </c>
      <c r="D165" s="69" t="s">
        <v>7</v>
      </c>
      <c r="E165" s="69" t="s">
        <v>239</v>
      </c>
      <c r="F165" s="71">
        <v>31</v>
      </c>
      <c r="G165" s="71">
        <v>31</v>
      </c>
      <c r="H165" s="71">
        <v>31</v>
      </c>
      <c r="I165" s="71">
        <v>2856.601</v>
      </c>
      <c r="J165" s="71">
        <v>2601.596</v>
      </c>
      <c r="K165" s="71">
        <v>2358.709</v>
      </c>
      <c r="L165" s="71">
        <v>2343.355</v>
      </c>
      <c r="M165" s="71">
        <v>2646.878</v>
      </c>
      <c r="N165" s="71">
        <v>2798.513</v>
      </c>
      <c r="O165" s="71">
        <v>3499.259</v>
      </c>
      <c r="P165" s="71">
        <v>4420.365</v>
      </c>
      <c r="Q165" s="71">
        <v>5162.104</v>
      </c>
      <c r="R165" s="71">
        <v>5968.536</v>
      </c>
      <c r="S165" s="71">
        <v>8060.562</v>
      </c>
      <c r="T165" s="71">
        <v>8495.281</v>
      </c>
      <c r="U165" s="71">
        <v>8660.791</v>
      </c>
      <c r="V165" s="71">
        <v>8838.847</v>
      </c>
      <c r="W165" s="71">
        <v>8896.909</v>
      </c>
      <c r="X165" s="71">
        <v>8899.285</v>
      </c>
      <c r="Y165" s="71">
        <v>8983.82</v>
      </c>
      <c r="Z165" s="71">
        <v>8993.852</v>
      </c>
      <c r="AA165" s="71">
        <v>8949.803</v>
      </c>
      <c r="AB165" s="71">
        <v>8759.426</v>
      </c>
      <c r="AC165" s="71">
        <v>8126.811</v>
      </c>
      <c r="AD165" s="71">
        <v>5468.378</v>
      </c>
      <c r="AE165" s="71">
        <v>3940.14</v>
      </c>
      <c r="AF165" s="71">
        <v>3270.315</v>
      </c>
      <c r="AG165" s="71">
        <v>2917.178</v>
      </c>
      <c r="AH165" s="71">
        <v>2656.766</v>
      </c>
      <c r="AI165" s="71">
        <v>2408.728</v>
      </c>
      <c r="AJ165" s="71">
        <v>2393.048</v>
      </c>
      <c r="AK165" s="71">
        <v>2703.009</v>
      </c>
      <c r="AL165" s="71">
        <v>2857.858</v>
      </c>
      <c r="AM165" s="71">
        <v>3573.465</v>
      </c>
      <c r="AN165" s="71">
        <v>4514.104</v>
      </c>
      <c r="AO165" s="71">
        <v>5271.572</v>
      </c>
      <c r="AP165" s="71">
        <v>6095.105</v>
      </c>
      <c r="AQ165" s="71">
        <v>8128.845</v>
      </c>
      <c r="AR165" s="71">
        <v>7960.521</v>
      </c>
      <c r="AS165" s="71">
        <v>8115.612</v>
      </c>
      <c r="AT165" s="71">
        <v>8282.46</v>
      </c>
      <c r="AU165" s="71">
        <v>8336.867</v>
      </c>
      <c r="AV165" s="71">
        <v>8339.095</v>
      </c>
      <c r="AW165" s="71">
        <v>8418.308</v>
      </c>
      <c r="AX165" s="71">
        <v>8427.708</v>
      </c>
      <c r="AY165" s="71">
        <v>8386.432</v>
      </c>
      <c r="AZ165" s="71">
        <v>8833.629</v>
      </c>
      <c r="BA165" s="71">
        <v>8299.148</v>
      </c>
      <c r="BB165" s="71">
        <v>5584.342</v>
      </c>
      <c r="BC165" s="71">
        <v>4023.696</v>
      </c>
      <c r="BD165" s="71">
        <v>3339.666</v>
      </c>
      <c r="BE165" s="71">
        <v>-88.70483</v>
      </c>
      <c r="BF165" s="71">
        <v>-80.78628</v>
      </c>
      <c r="BG165" s="71">
        <v>-73.244</v>
      </c>
      <c r="BH165" s="71">
        <v>-72.76721</v>
      </c>
      <c r="BI165" s="71">
        <v>-82.19241</v>
      </c>
      <c r="BJ165" s="71">
        <v>-86.90105</v>
      </c>
      <c r="BK165" s="71">
        <v>-108.661</v>
      </c>
      <c r="BL165" s="71">
        <v>-137.2638</v>
      </c>
      <c r="BM165" s="71">
        <v>-160.2967</v>
      </c>
      <c r="BN165" s="71">
        <v>-185.3385</v>
      </c>
      <c r="BO165" s="71">
        <v>-216.9415</v>
      </c>
      <c r="BP165" s="71">
        <v>432.7275</v>
      </c>
      <c r="BQ165" s="71">
        <v>441.1582</v>
      </c>
      <c r="BR165" s="71">
        <v>450.2279</v>
      </c>
      <c r="BS165" s="71">
        <v>453.1854</v>
      </c>
      <c r="BT165" s="71">
        <v>453.3065</v>
      </c>
      <c r="BU165" s="71">
        <v>457.6125</v>
      </c>
      <c r="BV165" s="71">
        <v>458.1234</v>
      </c>
      <c r="BW165" s="71">
        <v>455.8796</v>
      </c>
      <c r="BX165" s="71">
        <v>-235.7506</v>
      </c>
      <c r="BY165" s="71">
        <v>-252.3585</v>
      </c>
      <c r="BZ165" s="71">
        <v>-169.8073</v>
      </c>
      <c r="CA165" s="71">
        <v>-122.3515</v>
      </c>
      <c r="CB165" s="71">
        <v>-101.5517</v>
      </c>
      <c r="CC165" s="71">
        <v>-72.02179</v>
      </c>
      <c r="CD165" s="71">
        <v>-65.5925</v>
      </c>
      <c r="CE165" s="71">
        <v>-59.46872</v>
      </c>
      <c r="CF165" s="71">
        <v>-59.08162</v>
      </c>
      <c r="CG165" s="71">
        <v>-66.73418</v>
      </c>
      <c r="CH165" s="71">
        <v>-70.55724</v>
      </c>
      <c r="CI165" s="71">
        <v>-88.22475</v>
      </c>
      <c r="CJ165" s="71">
        <v>-111.448</v>
      </c>
      <c r="CK165" s="71">
        <v>-130.1491</v>
      </c>
      <c r="CL165" s="71">
        <v>-150.4812</v>
      </c>
      <c r="CM165" s="71">
        <v>-128.4626</v>
      </c>
      <c r="CN165" s="71">
        <v>493.3228</v>
      </c>
      <c r="CO165" s="71">
        <v>502.934</v>
      </c>
      <c r="CP165" s="71">
        <v>513.2738</v>
      </c>
      <c r="CQ165" s="71">
        <v>516.6455</v>
      </c>
      <c r="CR165" s="71">
        <v>516.7835</v>
      </c>
      <c r="CS165" s="71">
        <v>521.6924</v>
      </c>
      <c r="CT165" s="71">
        <v>522.2749</v>
      </c>
      <c r="CU165" s="71">
        <v>519.717</v>
      </c>
      <c r="CV165" s="71">
        <v>-139.6005</v>
      </c>
      <c r="CW165" s="71">
        <v>-204.8965</v>
      </c>
      <c r="CX165" s="71">
        <v>-137.871</v>
      </c>
      <c r="CY165" s="71">
        <v>-99.34042</v>
      </c>
      <c r="CZ165" s="71">
        <v>-82.45251</v>
      </c>
      <c r="DA165" s="71">
        <v>-60.57751</v>
      </c>
      <c r="DB165" s="71">
        <v>-55.16984</v>
      </c>
      <c r="DC165" s="71">
        <v>-50.01913</v>
      </c>
      <c r="DD165" s="71">
        <v>-49.69353</v>
      </c>
      <c r="DE165" s="71">
        <v>-56.1301</v>
      </c>
      <c r="DF165" s="71">
        <v>-59.34568</v>
      </c>
      <c r="DG165" s="71">
        <v>-74.20582</v>
      </c>
      <c r="DH165" s="71">
        <v>-93.73893</v>
      </c>
      <c r="DI165" s="71">
        <v>-109.4684</v>
      </c>
      <c r="DJ165" s="71">
        <v>-126.5697</v>
      </c>
      <c r="DK165" s="71">
        <v>-68.28294</v>
      </c>
      <c r="DL165" s="71">
        <v>534.7598</v>
      </c>
      <c r="DM165" s="71">
        <v>545.1783</v>
      </c>
      <c r="DN165" s="71">
        <v>556.3866</v>
      </c>
      <c r="DO165" s="71">
        <v>560.0414</v>
      </c>
      <c r="DP165" s="71">
        <v>560.1911</v>
      </c>
      <c r="DQ165" s="71">
        <v>565.5124</v>
      </c>
      <c r="DR165" s="71">
        <v>566.1438</v>
      </c>
      <c r="DS165" s="71">
        <v>563.371</v>
      </c>
      <c r="DT165" s="71">
        <v>-74.20319</v>
      </c>
      <c r="DU165" s="71">
        <v>-172.3384</v>
      </c>
      <c r="DV165" s="71">
        <v>-115.9632</v>
      </c>
      <c r="DW165" s="71">
        <v>-83.55521</v>
      </c>
      <c r="DX165" s="71">
        <v>-69.35079</v>
      </c>
      <c r="DY165" s="71">
        <v>-49.22232</v>
      </c>
      <c r="DZ165" s="71">
        <v>-44.82831</v>
      </c>
      <c r="EA165" s="71">
        <v>-40.6431</v>
      </c>
      <c r="EB165" s="71">
        <v>-40.37854</v>
      </c>
      <c r="EC165" s="71">
        <v>-45.60858</v>
      </c>
      <c r="ED165" s="71">
        <v>-48.2214</v>
      </c>
      <c r="EE165" s="71">
        <v>-60.29602</v>
      </c>
      <c r="EF165" s="71">
        <v>-76.16766</v>
      </c>
      <c r="EG165" s="71">
        <v>-88.94863</v>
      </c>
      <c r="EH165" s="71">
        <v>-102.8443</v>
      </c>
      <c r="EI165" s="71">
        <v>-8.981336</v>
      </c>
      <c r="EJ165" s="71">
        <v>575.7699</v>
      </c>
      <c r="EK165" s="71">
        <v>586.9874</v>
      </c>
      <c r="EL165" s="71">
        <v>599.0552</v>
      </c>
      <c r="EM165" s="71">
        <v>602.9904</v>
      </c>
      <c r="EN165" s="71">
        <v>603.1514</v>
      </c>
      <c r="EO165" s="71">
        <v>608.8808</v>
      </c>
      <c r="EP165" s="71">
        <v>609.5606</v>
      </c>
      <c r="EQ165" s="71">
        <v>606.5752</v>
      </c>
      <c r="ER165" s="71">
        <v>-9.760034</v>
      </c>
      <c r="ES165" s="71">
        <v>-140.0337</v>
      </c>
      <c r="ET165" s="71">
        <v>-94.22607</v>
      </c>
      <c r="EU165" s="71">
        <v>-67.89288</v>
      </c>
      <c r="EV165" s="71">
        <v>-56.35106</v>
      </c>
      <c r="EW165" s="71">
        <v>-32.98232</v>
      </c>
      <c r="EX165" s="71">
        <v>-30.03803</v>
      </c>
      <c r="EY165" s="71">
        <v>-27.23366</v>
      </c>
      <c r="EZ165" s="71">
        <v>-27.05638</v>
      </c>
      <c r="FA165" s="71">
        <v>-30.56087</v>
      </c>
      <c r="FB165" s="71">
        <v>-32.31163</v>
      </c>
      <c r="FC165" s="71">
        <v>-40.40245</v>
      </c>
      <c r="FD165" s="71">
        <v>-51.03754</v>
      </c>
      <c r="FE165" s="71">
        <v>-59.60167</v>
      </c>
      <c r="FF165" s="71">
        <v>-68.91273</v>
      </c>
      <c r="FG165" s="71">
        <v>75.13017</v>
      </c>
      <c r="FH165" s="71">
        <v>634.242</v>
      </c>
      <c r="FI165" s="71">
        <v>646.5986</v>
      </c>
      <c r="FJ165" s="71">
        <v>659.892</v>
      </c>
      <c r="FK165" s="71">
        <v>664.2268</v>
      </c>
      <c r="FL165" s="71">
        <v>664.4043</v>
      </c>
      <c r="FM165" s="71">
        <v>670.7155</v>
      </c>
      <c r="FN165" s="71">
        <v>671.4644</v>
      </c>
      <c r="FO165" s="71">
        <v>668.1757</v>
      </c>
      <c r="FP165" s="71">
        <v>81.64407</v>
      </c>
      <c r="FQ165" s="71">
        <v>-93.83218</v>
      </c>
      <c r="FR165" s="71">
        <v>-63.13792</v>
      </c>
      <c r="FS165" s="71">
        <v>-45.49287</v>
      </c>
      <c r="FT165" s="71">
        <v>-37.75907</v>
      </c>
      <c r="FU165" s="71">
        <v>69.07</v>
      </c>
      <c r="FV165" s="71">
        <v>67.034</v>
      </c>
      <c r="FW165" s="71">
        <v>66.1595</v>
      </c>
      <c r="FX165" s="71">
        <v>64.155</v>
      </c>
      <c r="FY165" s="71">
        <v>63.1665</v>
      </c>
      <c r="FZ165" s="71">
        <v>62.9775</v>
      </c>
      <c r="GA165" s="71">
        <v>64.4105</v>
      </c>
      <c r="GB165" s="71">
        <v>69.676</v>
      </c>
      <c r="GC165" s="71">
        <v>74.05</v>
      </c>
      <c r="GD165" s="71">
        <v>77.765</v>
      </c>
      <c r="GE165" s="71">
        <v>81.33</v>
      </c>
      <c r="GF165" s="71">
        <v>83.865</v>
      </c>
      <c r="GG165" s="71">
        <v>85.27</v>
      </c>
      <c r="GH165" s="71">
        <v>85.84</v>
      </c>
      <c r="GI165" s="71">
        <v>85.995</v>
      </c>
      <c r="GJ165" s="71">
        <v>85.77</v>
      </c>
      <c r="GK165" s="71">
        <v>85.225</v>
      </c>
      <c r="GL165" s="71">
        <v>83.275</v>
      </c>
      <c r="GM165" s="71">
        <v>81.33</v>
      </c>
      <c r="GN165" s="71">
        <v>78.4165</v>
      </c>
      <c r="GO165" s="71">
        <v>75.2415</v>
      </c>
      <c r="GP165" s="71">
        <v>74.059</v>
      </c>
      <c r="GQ165" s="71">
        <v>72.7125</v>
      </c>
      <c r="GR165" s="71">
        <v>71.5215</v>
      </c>
    </row>
    <row r="166" spans="1:200" ht="12.75">
      <c r="A166" s="69" t="s">
        <v>246</v>
      </c>
      <c r="B166" s="69" t="s">
        <v>33</v>
      </c>
      <c r="C166" s="69">
        <v>2011</v>
      </c>
      <c r="D166" s="69" t="s">
        <v>7</v>
      </c>
      <c r="E166" s="69" t="s">
        <v>239</v>
      </c>
      <c r="F166" s="71">
        <v>31</v>
      </c>
      <c r="G166" s="71">
        <v>31</v>
      </c>
      <c r="H166" s="71">
        <v>31</v>
      </c>
      <c r="I166" s="71">
        <v>2837.619</v>
      </c>
      <c r="J166" s="71">
        <v>2596.775</v>
      </c>
      <c r="K166" s="71">
        <v>2333.534</v>
      </c>
      <c r="L166" s="71">
        <v>2330.974</v>
      </c>
      <c r="M166" s="71">
        <v>2659.209</v>
      </c>
      <c r="N166" s="71">
        <v>2806.014</v>
      </c>
      <c r="O166" s="71">
        <v>3474.459</v>
      </c>
      <c r="P166" s="71">
        <v>4332.66</v>
      </c>
      <c r="Q166" s="71">
        <v>5136.492</v>
      </c>
      <c r="R166" s="71">
        <v>6075.441</v>
      </c>
      <c r="S166" s="71">
        <v>8220.546</v>
      </c>
      <c r="T166" s="71">
        <v>8662.04</v>
      </c>
      <c r="U166" s="71">
        <v>8823.78</v>
      </c>
      <c r="V166" s="71">
        <v>9004.759</v>
      </c>
      <c r="W166" s="71">
        <v>8961.957</v>
      </c>
      <c r="X166" s="71">
        <v>9001.076</v>
      </c>
      <c r="Y166" s="71">
        <v>9146.702</v>
      </c>
      <c r="Z166" s="71">
        <v>9200.417</v>
      </c>
      <c r="AA166" s="71">
        <v>9125.144</v>
      </c>
      <c r="AB166" s="71">
        <v>8873.97</v>
      </c>
      <c r="AC166" s="71">
        <v>8150.031</v>
      </c>
      <c r="AD166" s="71">
        <v>5452.976</v>
      </c>
      <c r="AE166" s="71">
        <v>3910.636</v>
      </c>
      <c r="AF166" s="71">
        <v>3225.504</v>
      </c>
      <c r="AG166" s="71">
        <v>2897.794</v>
      </c>
      <c r="AH166" s="71">
        <v>2651.843</v>
      </c>
      <c r="AI166" s="71">
        <v>2383.019</v>
      </c>
      <c r="AJ166" s="71">
        <v>2380.405</v>
      </c>
      <c r="AK166" s="71">
        <v>2715.6</v>
      </c>
      <c r="AL166" s="71">
        <v>2865.519</v>
      </c>
      <c r="AM166" s="71">
        <v>3548.139</v>
      </c>
      <c r="AN166" s="71">
        <v>4424.539</v>
      </c>
      <c r="AO166" s="71">
        <v>5245.417</v>
      </c>
      <c r="AP166" s="71">
        <v>6204.278</v>
      </c>
      <c r="AQ166" s="71">
        <v>8290.184</v>
      </c>
      <c r="AR166" s="71">
        <v>8116.784</v>
      </c>
      <c r="AS166" s="71">
        <v>8268.342</v>
      </c>
      <c r="AT166" s="71">
        <v>8437.929</v>
      </c>
      <c r="AU166" s="71">
        <v>8397.821</v>
      </c>
      <c r="AV166" s="71">
        <v>8434.478</v>
      </c>
      <c r="AW166" s="71">
        <v>8570.937</v>
      </c>
      <c r="AX166" s="71">
        <v>8621.271</v>
      </c>
      <c r="AY166" s="71">
        <v>8550.735</v>
      </c>
      <c r="AZ166" s="71">
        <v>8949.144</v>
      </c>
      <c r="BA166" s="71">
        <v>8322.862</v>
      </c>
      <c r="BB166" s="71">
        <v>5568.612</v>
      </c>
      <c r="BC166" s="71">
        <v>3993.566</v>
      </c>
      <c r="BD166" s="71">
        <v>3293.905</v>
      </c>
      <c r="BE166" s="71">
        <v>-88.11539</v>
      </c>
      <c r="BF166" s="71">
        <v>-80.63657</v>
      </c>
      <c r="BG166" s="71">
        <v>-72.46226</v>
      </c>
      <c r="BH166" s="71">
        <v>-72.38275</v>
      </c>
      <c r="BI166" s="71">
        <v>-82.5753</v>
      </c>
      <c r="BJ166" s="71">
        <v>-87.13399</v>
      </c>
      <c r="BK166" s="71">
        <v>-107.8909</v>
      </c>
      <c r="BL166" s="71">
        <v>-134.5403</v>
      </c>
      <c r="BM166" s="71">
        <v>-159.5013</v>
      </c>
      <c r="BN166" s="71">
        <v>-188.6581</v>
      </c>
      <c r="BO166" s="71">
        <v>-221.2473</v>
      </c>
      <c r="BP166" s="71">
        <v>441.2218</v>
      </c>
      <c r="BQ166" s="71">
        <v>449.4604</v>
      </c>
      <c r="BR166" s="71">
        <v>458.679</v>
      </c>
      <c r="BS166" s="71">
        <v>456.4988</v>
      </c>
      <c r="BT166" s="71">
        <v>458.4914</v>
      </c>
      <c r="BU166" s="71">
        <v>465.9092</v>
      </c>
      <c r="BV166" s="71">
        <v>468.6454</v>
      </c>
      <c r="BW166" s="71">
        <v>464.8111</v>
      </c>
      <c r="BX166" s="71">
        <v>-238.8335</v>
      </c>
      <c r="BY166" s="71">
        <v>-253.0795</v>
      </c>
      <c r="BZ166" s="71">
        <v>-169.329</v>
      </c>
      <c r="CA166" s="71">
        <v>-121.4354</v>
      </c>
      <c r="CB166" s="71">
        <v>-100.1602</v>
      </c>
      <c r="CC166" s="71">
        <v>-71.5432</v>
      </c>
      <c r="CD166" s="71">
        <v>-65.47095</v>
      </c>
      <c r="CE166" s="71">
        <v>-58.83401</v>
      </c>
      <c r="CF166" s="71">
        <v>-58.76946</v>
      </c>
      <c r="CG166" s="71">
        <v>-67.04506</v>
      </c>
      <c r="CH166" s="71">
        <v>-70.74638</v>
      </c>
      <c r="CI166" s="71">
        <v>-87.59949</v>
      </c>
      <c r="CJ166" s="71">
        <v>-109.2368</v>
      </c>
      <c r="CK166" s="71">
        <v>-129.5033</v>
      </c>
      <c r="CL166" s="71">
        <v>-153.1765</v>
      </c>
      <c r="CM166" s="71">
        <v>-131.0123</v>
      </c>
      <c r="CN166" s="71">
        <v>503.0066</v>
      </c>
      <c r="CO166" s="71">
        <v>512.3989</v>
      </c>
      <c r="CP166" s="71">
        <v>522.9083</v>
      </c>
      <c r="CQ166" s="71">
        <v>520.4229</v>
      </c>
      <c r="CR166" s="71">
        <v>522.6945</v>
      </c>
      <c r="CS166" s="71">
        <v>531.151</v>
      </c>
      <c r="CT166" s="71">
        <v>534.2703</v>
      </c>
      <c r="CU166" s="71">
        <v>529.8991</v>
      </c>
      <c r="CV166" s="71">
        <v>-141.426</v>
      </c>
      <c r="CW166" s="71">
        <v>-205.4819</v>
      </c>
      <c r="CX166" s="71">
        <v>-137.4826</v>
      </c>
      <c r="CY166" s="71">
        <v>-98.59656</v>
      </c>
      <c r="CZ166" s="71">
        <v>-81.32273</v>
      </c>
      <c r="DA166" s="71">
        <v>-60.17497</v>
      </c>
      <c r="DB166" s="71">
        <v>-55.0676</v>
      </c>
      <c r="DC166" s="71">
        <v>-49.48527</v>
      </c>
      <c r="DD166" s="71">
        <v>-49.43098</v>
      </c>
      <c r="DE166" s="71">
        <v>-56.39158</v>
      </c>
      <c r="DF166" s="71">
        <v>-59.50476</v>
      </c>
      <c r="DG166" s="71">
        <v>-73.67991</v>
      </c>
      <c r="DH166" s="71">
        <v>-91.87904</v>
      </c>
      <c r="DI166" s="71">
        <v>-108.9252</v>
      </c>
      <c r="DJ166" s="71">
        <v>-128.8367</v>
      </c>
      <c r="DK166" s="71">
        <v>-69.63821</v>
      </c>
      <c r="DL166" s="71">
        <v>545.257</v>
      </c>
      <c r="DM166" s="71">
        <v>555.4382</v>
      </c>
      <c r="DN166" s="71">
        <v>566.8304</v>
      </c>
      <c r="DO166" s="71">
        <v>564.1361</v>
      </c>
      <c r="DP166" s="71">
        <v>566.5986</v>
      </c>
      <c r="DQ166" s="71">
        <v>575.7654</v>
      </c>
      <c r="DR166" s="71">
        <v>579.1467</v>
      </c>
      <c r="DS166" s="71">
        <v>574.4083</v>
      </c>
      <c r="DT166" s="71">
        <v>-75.17352</v>
      </c>
      <c r="DU166" s="71">
        <v>-172.8308</v>
      </c>
      <c r="DV166" s="71">
        <v>-115.6366</v>
      </c>
      <c r="DW166" s="71">
        <v>-82.92954</v>
      </c>
      <c r="DX166" s="71">
        <v>-68.40054</v>
      </c>
      <c r="DY166" s="71">
        <v>-48.89524</v>
      </c>
      <c r="DZ166" s="71">
        <v>-44.74524</v>
      </c>
      <c r="EA166" s="71">
        <v>-40.20932</v>
      </c>
      <c r="EB166" s="71">
        <v>-40.1652</v>
      </c>
      <c r="EC166" s="71">
        <v>-45.82104</v>
      </c>
      <c r="ED166" s="71">
        <v>-48.35066</v>
      </c>
      <c r="EE166" s="71">
        <v>-59.86869</v>
      </c>
      <c r="EF166" s="71">
        <v>-74.65641</v>
      </c>
      <c r="EG166" s="71">
        <v>-88.50732</v>
      </c>
      <c r="EH166" s="71">
        <v>-104.6864</v>
      </c>
      <c r="EI166" s="71">
        <v>-9.159595</v>
      </c>
      <c r="EJ166" s="71">
        <v>587.0721</v>
      </c>
      <c r="EK166" s="71">
        <v>598.034</v>
      </c>
      <c r="EL166" s="71">
        <v>610.3</v>
      </c>
      <c r="EM166" s="71">
        <v>607.399</v>
      </c>
      <c r="EN166" s="71">
        <v>610.0504</v>
      </c>
      <c r="EO166" s="71">
        <v>619.9201</v>
      </c>
      <c r="EP166" s="71">
        <v>623.5607</v>
      </c>
      <c r="EQ166" s="71">
        <v>618.459</v>
      </c>
      <c r="ER166" s="71">
        <v>-9.887661</v>
      </c>
      <c r="ES166" s="71">
        <v>-140.4339</v>
      </c>
      <c r="ET166" s="71">
        <v>-93.96066</v>
      </c>
      <c r="EU166" s="71">
        <v>-67.3845</v>
      </c>
      <c r="EV166" s="71">
        <v>-55.57893</v>
      </c>
      <c r="EW166" s="71">
        <v>-32.76315</v>
      </c>
      <c r="EX166" s="71">
        <v>-29.98237</v>
      </c>
      <c r="EY166" s="71">
        <v>-26.94299</v>
      </c>
      <c r="EZ166" s="71">
        <v>-26.91343</v>
      </c>
      <c r="FA166" s="71">
        <v>-30.70323</v>
      </c>
      <c r="FB166" s="71">
        <v>-32.39825</v>
      </c>
      <c r="FC166" s="71">
        <v>-40.11612</v>
      </c>
      <c r="FD166" s="71">
        <v>-50.0249</v>
      </c>
      <c r="FE166" s="71">
        <v>-59.30595</v>
      </c>
      <c r="FF166" s="71">
        <v>-70.14706</v>
      </c>
      <c r="FG166" s="71">
        <v>76.62133</v>
      </c>
      <c r="FH166" s="71">
        <v>646.692</v>
      </c>
      <c r="FI166" s="71">
        <v>658.7672</v>
      </c>
      <c r="FJ166" s="71">
        <v>672.2787</v>
      </c>
      <c r="FK166" s="71">
        <v>669.0832</v>
      </c>
      <c r="FL166" s="71">
        <v>672.0037</v>
      </c>
      <c r="FM166" s="71">
        <v>682.8759</v>
      </c>
      <c r="FN166" s="71">
        <v>686.8862</v>
      </c>
      <c r="FO166" s="71">
        <v>681.2664</v>
      </c>
      <c r="FP166" s="71">
        <v>82.7117</v>
      </c>
      <c r="FQ166" s="71">
        <v>-94.10029</v>
      </c>
      <c r="FR166" s="71">
        <v>-62.96007</v>
      </c>
      <c r="FS166" s="71">
        <v>-45.15222</v>
      </c>
      <c r="FT166" s="71">
        <v>-37.24168</v>
      </c>
      <c r="FU166" s="71">
        <v>69.5395</v>
      </c>
      <c r="FV166" s="71">
        <v>68.1095</v>
      </c>
      <c r="FW166" s="71">
        <v>66.6865</v>
      </c>
      <c r="FX166" s="71">
        <v>65.805</v>
      </c>
      <c r="FY166" s="71">
        <v>65.274</v>
      </c>
      <c r="FZ166" s="71">
        <v>64.9615</v>
      </c>
      <c r="GA166" s="71">
        <v>64.9295</v>
      </c>
      <c r="GB166" s="71">
        <v>68.123</v>
      </c>
      <c r="GC166" s="71">
        <v>74.642</v>
      </c>
      <c r="GD166" s="71">
        <v>81.41</v>
      </c>
      <c r="GE166" s="71">
        <v>84.425</v>
      </c>
      <c r="GF166" s="71">
        <v>86.745</v>
      </c>
      <c r="GG166" s="71">
        <v>87.685</v>
      </c>
      <c r="GH166" s="71">
        <v>88.105</v>
      </c>
      <c r="GI166" s="71">
        <v>86.61</v>
      </c>
      <c r="GJ166" s="71">
        <v>86.77</v>
      </c>
      <c r="GK166" s="71">
        <v>87.22</v>
      </c>
      <c r="GL166" s="71">
        <v>86.245</v>
      </c>
      <c r="GM166" s="71">
        <v>84.09</v>
      </c>
      <c r="GN166" s="71">
        <v>80.3</v>
      </c>
      <c r="GO166" s="71">
        <v>76.092</v>
      </c>
      <c r="GP166" s="71">
        <v>73.522</v>
      </c>
      <c r="GQ166" s="71">
        <v>71.504</v>
      </c>
      <c r="GR166" s="71">
        <v>70.14</v>
      </c>
    </row>
    <row r="167" spans="1:200" ht="12.75">
      <c r="A167" s="69" t="s">
        <v>246</v>
      </c>
      <c r="B167" s="69" t="s">
        <v>34</v>
      </c>
      <c r="C167" s="69">
        <v>2011</v>
      </c>
      <c r="D167" s="69" t="s">
        <v>7</v>
      </c>
      <c r="E167" s="69" t="s">
        <v>239</v>
      </c>
      <c r="F167" s="71">
        <v>31</v>
      </c>
      <c r="G167" s="71">
        <v>31</v>
      </c>
      <c r="H167" s="71">
        <v>31</v>
      </c>
      <c r="I167" s="71">
        <v>2890.581</v>
      </c>
      <c r="J167" s="71">
        <v>2649.69</v>
      </c>
      <c r="K167" s="71">
        <v>2402.183</v>
      </c>
      <c r="L167" s="71">
        <v>2388.034</v>
      </c>
      <c r="M167" s="71">
        <v>2692.535</v>
      </c>
      <c r="N167" s="71">
        <v>2833.316</v>
      </c>
      <c r="O167" s="71">
        <v>3528.462</v>
      </c>
      <c r="P167" s="71">
        <v>4397.342</v>
      </c>
      <c r="Q167" s="71">
        <v>5156.293</v>
      </c>
      <c r="R167" s="71">
        <v>5946.752</v>
      </c>
      <c r="S167" s="71">
        <v>7983.964</v>
      </c>
      <c r="T167" s="71">
        <v>8391.221</v>
      </c>
      <c r="U167" s="71">
        <v>8609.082</v>
      </c>
      <c r="V167" s="71">
        <v>8717.519</v>
      </c>
      <c r="W167" s="71">
        <v>8822.244</v>
      </c>
      <c r="X167" s="71">
        <v>8867.413</v>
      </c>
      <c r="Y167" s="71">
        <v>8906.837</v>
      </c>
      <c r="Z167" s="71">
        <v>8919.451</v>
      </c>
      <c r="AA167" s="71">
        <v>8845.354</v>
      </c>
      <c r="AB167" s="71">
        <v>8517.232</v>
      </c>
      <c r="AC167" s="71">
        <v>7916.59</v>
      </c>
      <c r="AD167" s="71">
        <v>5334.898</v>
      </c>
      <c r="AE167" s="71">
        <v>3831.932</v>
      </c>
      <c r="AF167" s="71">
        <v>3158.738</v>
      </c>
      <c r="AG167" s="71">
        <v>2951.879</v>
      </c>
      <c r="AH167" s="71">
        <v>2705.88</v>
      </c>
      <c r="AI167" s="71">
        <v>2453.124</v>
      </c>
      <c r="AJ167" s="71">
        <v>2438.676</v>
      </c>
      <c r="AK167" s="71">
        <v>2749.633</v>
      </c>
      <c r="AL167" s="71">
        <v>2893.4</v>
      </c>
      <c r="AM167" s="71">
        <v>3603.287</v>
      </c>
      <c r="AN167" s="71">
        <v>4490.592</v>
      </c>
      <c r="AO167" s="71">
        <v>5265.639</v>
      </c>
      <c r="AP167" s="71">
        <v>6072.86</v>
      </c>
      <c r="AQ167" s="71">
        <v>8051.598</v>
      </c>
      <c r="AR167" s="71">
        <v>7863.011</v>
      </c>
      <c r="AS167" s="71">
        <v>8067.159</v>
      </c>
      <c r="AT167" s="71">
        <v>8168.769</v>
      </c>
      <c r="AU167" s="71">
        <v>8266.903</v>
      </c>
      <c r="AV167" s="71">
        <v>8309.229</v>
      </c>
      <c r="AW167" s="71">
        <v>8346.171</v>
      </c>
      <c r="AX167" s="71">
        <v>8357.991</v>
      </c>
      <c r="AY167" s="71">
        <v>8288.558</v>
      </c>
      <c r="AZ167" s="71">
        <v>8589.383</v>
      </c>
      <c r="BA167" s="71">
        <v>8084.47</v>
      </c>
      <c r="BB167" s="71">
        <v>5448.031</v>
      </c>
      <c r="BC167" s="71">
        <v>3913.193</v>
      </c>
      <c r="BD167" s="71">
        <v>3225.723</v>
      </c>
      <c r="BE167" s="71">
        <v>-89.76002</v>
      </c>
      <c r="BF167" s="71">
        <v>-82.27972</v>
      </c>
      <c r="BG167" s="71">
        <v>-74.59399</v>
      </c>
      <c r="BH167" s="71">
        <v>-74.15464</v>
      </c>
      <c r="BI167" s="71">
        <v>-83.61016</v>
      </c>
      <c r="BJ167" s="71">
        <v>-87.98178</v>
      </c>
      <c r="BK167" s="71">
        <v>-109.5679</v>
      </c>
      <c r="BL167" s="71">
        <v>-136.5488</v>
      </c>
      <c r="BM167" s="71">
        <v>-160.1162</v>
      </c>
      <c r="BN167" s="71">
        <v>-184.662</v>
      </c>
      <c r="BO167" s="71">
        <v>-214.8799</v>
      </c>
      <c r="BP167" s="71">
        <v>427.427</v>
      </c>
      <c r="BQ167" s="71">
        <v>438.5242</v>
      </c>
      <c r="BR167" s="71">
        <v>444.0477</v>
      </c>
      <c r="BS167" s="71">
        <v>449.3822</v>
      </c>
      <c r="BT167" s="71">
        <v>451.683</v>
      </c>
      <c r="BU167" s="71">
        <v>453.6911</v>
      </c>
      <c r="BV167" s="71">
        <v>454.3337</v>
      </c>
      <c r="BW167" s="71">
        <v>450.5593</v>
      </c>
      <c r="BX167" s="71">
        <v>-229.2322</v>
      </c>
      <c r="BY167" s="71">
        <v>-245.8306</v>
      </c>
      <c r="BZ167" s="71">
        <v>-165.6624</v>
      </c>
      <c r="CA167" s="71">
        <v>-118.9914</v>
      </c>
      <c r="CB167" s="71">
        <v>-98.08698</v>
      </c>
      <c r="CC167" s="71">
        <v>-72.87851</v>
      </c>
      <c r="CD167" s="71">
        <v>-66.80506</v>
      </c>
      <c r="CE167" s="71">
        <v>-60.56482</v>
      </c>
      <c r="CF167" s="71">
        <v>-60.2081</v>
      </c>
      <c r="CG167" s="71">
        <v>-67.88528</v>
      </c>
      <c r="CH167" s="71">
        <v>-71.43472</v>
      </c>
      <c r="CI167" s="71">
        <v>-88.96102</v>
      </c>
      <c r="CJ167" s="71">
        <v>-110.8676</v>
      </c>
      <c r="CK167" s="71">
        <v>-130.0026</v>
      </c>
      <c r="CL167" s="71">
        <v>-149.9319</v>
      </c>
      <c r="CM167" s="71">
        <v>-127.2418</v>
      </c>
      <c r="CN167" s="71">
        <v>487.28</v>
      </c>
      <c r="CO167" s="71">
        <v>499.9313</v>
      </c>
      <c r="CP167" s="71">
        <v>506.2282</v>
      </c>
      <c r="CQ167" s="71">
        <v>512.3097</v>
      </c>
      <c r="CR167" s="71">
        <v>514.9327</v>
      </c>
      <c r="CS167" s="71">
        <v>517.222</v>
      </c>
      <c r="CT167" s="71">
        <v>517.9545</v>
      </c>
      <c r="CU167" s="71">
        <v>513.6516</v>
      </c>
      <c r="CV167" s="71">
        <v>-135.7406</v>
      </c>
      <c r="CW167" s="71">
        <v>-199.5963</v>
      </c>
      <c r="CX167" s="71">
        <v>-134.5056</v>
      </c>
      <c r="CY167" s="71">
        <v>-96.61224</v>
      </c>
      <c r="CZ167" s="71">
        <v>-79.63939</v>
      </c>
      <c r="DA167" s="71">
        <v>-61.2981</v>
      </c>
      <c r="DB167" s="71">
        <v>-56.18972</v>
      </c>
      <c r="DC167" s="71">
        <v>-50.94106</v>
      </c>
      <c r="DD167" s="71">
        <v>-50.64101</v>
      </c>
      <c r="DE167" s="71">
        <v>-57.0983</v>
      </c>
      <c r="DF167" s="71">
        <v>-60.08372</v>
      </c>
      <c r="DG167" s="71">
        <v>-74.8251</v>
      </c>
      <c r="DH167" s="71">
        <v>-93.25069</v>
      </c>
      <c r="DI167" s="71">
        <v>-109.3451</v>
      </c>
      <c r="DJ167" s="71">
        <v>-126.1077</v>
      </c>
      <c r="DK167" s="71">
        <v>-67.63406</v>
      </c>
      <c r="DL167" s="71">
        <v>528.2095</v>
      </c>
      <c r="DM167" s="71">
        <v>541.9233</v>
      </c>
      <c r="DN167" s="71">
        <v>548.7492</v>
      </c>
      <c r="DO167" s="71">
        <v>555.3415</v>
      </c>
      <c r="DP167" s="71">
        <v>558.1848</v>
      </c>
      <c r="DQ167" s="71">
        <v>560.6664</v>
      </c>
      <c r="DR167" s="71">
        <v>561.4604</v>
      </c>
      <c r="DS167" s="71">
        <v>556.7961</v>
      </c>
      <c r="DT167" s="71">
        <v>-72.1515</v>
      </c>
      <c r="DU167" s="71">
        <v>-167.8804</v>
      </c>
      <c r="DV167" s="71">
        <v>-113.1327</v>
      </c>
      <c r="DW167" s="71">
        <v>-81.26054</v>
      </c>
      <c r="DX167" s="71">
        <v>-66.98467</v>
      </c>
      <c r="DY167" s="71">
        <v>-49.80784</v>
      </c>
      <c r="DZ167" s="71">
        <v>-45.65702</v>
      </c>
      <c r="EA167" s="71">
        <v>-41.39222</v>
      </c>
      <c r="EB167" s="71">
        <v>-41.14841</v>
      </c>
      <c r="EC167" s="71">
        <v>-46.39529</v>
      </c>
      <c r="ED167" s="71">
        <v>-48.8211</v>
      </c>
      <c r="EE167" s="71">
        <v>-60.79921</v>
      </c>
      <c r="EF167" s="71">
        <v>-75.77095</v>
      </c>
      <c r="EG167" s="71">
        <v>-88.84851</v>
      </c>
      <c r="EH167" s="71">
        <v>-102.469</v>
      </c>
      <c r="EI167" s="71">
        <v>-8.895988</v>
      </c>
      <c r="EJ167" s="71">
        <v>568.7172</v>
      </c>
      <c r="EK167" s="71">
        <v>583.4828</v>
      </c>
      <c r="EL167" s="71">
        <v>590.8321</v>
      </c>
      <c r="EM167" s="71">
        <v>597.9299</v>
      </c>
      <c r="EN167" s="71">
        <v>600.9913</v>
      </c>
      <c r="EO167" s="71">
        <v>603.6632</v>
      </c>
      <c r="EP167" s="71">
        <v>604.5182</v>
      </c>
      <c r="EQ167" s="71">
        <v>599.4962</v>
      </c>
      <c r="ER167" s="71">
        <v>-9.490172</v>
      </c>
      <c r="ES167" s="71">
        <v>-136.4114</v>
      </c>
      <c r="ET167" s="71">
        <v>-91.92606</v>
      </c>
      <c r="EU167" s="71">
        <v>-66.02834</v>
      </c>
      <c r="EV167" s="71">
        <v>-54.42847</v>
      </c>
      <c r="EW167" s="71">
        <v>-33.37466</v>
      </c>
      <c r="EX167" s="71">
        <v>-30.59333</v>
      </c>
      <c r="EY167" s="71">
        <v>-27.73561</v>
      </c>
      <c r="EZ167" s="71">
        <v>-27.57225</v>
      </c>
      <c r="FA167" s="71">
        <v>-31.08801</v>
      </c>
      <c r="FB167" s="71">
        <v>-32.71347</v>
      </c>
      <c r="FC167" s="71">
        <v>-40.73963</v>
      </c>
      <c r="FD167" s="71">
        <v>-50.77172</v>
      </c>
      <c r="FE167" s="71">
        <v>-59.53458</v>
      </c>
      <c r="FF167" s="71">
        <v>-68.66122</v>
      </c>
      <c r="FG167" s="71">
        <v>74.41623</v>
      </c>
      <c r="FH167" s="71">
        <v>626.4731</v>
      </c>
      <c r="FI167" s="71">
        <v>642.7382</v>
      </c>
      <c r="FJ167" s="71">
        <v>650.8339</v>
      </c>
      <c r="FK167" s="71">
        <v>658.6525</v>
      </c>
      <c r="FL167" s="71">
        <v>662.0247</v>
      </c>
      <c r="FM167" s="71">
        <v>664.968</v>
      </c>
      <c r="FN167" s="71">
        <v>665.9098</v>
      </c>
      <c r="FO167" s="71">
        <v>660.3778</v>
      </c>
      <c r="FP167" s="71">
        <v>79.38666</v>
      </c>
      <c r="FQ167" s="71">
        <v>-91.40497</v>
      </c>
      <c r="FR167" s="71">
        <v>-61.59675</v>
      </c>
      <c r="FS167" s="71">
        <v>-44.2435</v>
      </c>
      <c r="FT167" s="71">
        <v>-36.4708</v>
      </c>
      <c r="FU167" s="71">
        <v>69.031</v>
      </c>
      <c r="FV167" s="71">
        <v>67.691</v>
      </c>
      <c r="FW167" s="71">
        <v>66.8975</v>
      </c>
      <c r="FX167" s="71">
        <v>66.4285</v>
      </c>
      <c r="FY167" s="71">
        <v>66.4405</v>
      </c>
      <c r="FZ167" s="71">
        <v>64.562</v>
      </c>
      <c r="GA167" s="71">
        <v>64.662</v>
      </c>
      <c r="GB167" s="71">
        <v>67.6075</v>
      </c>
      <c r="GC167" s="71">
        <v>72.252</v>
      </c>
      <c r="GD167" s="71">
        <v>76.51</v>
      </c>
      <c r="GE167" s="71">
        <v>79.495</v>
      </c>
      <c r="GF167" s="71">
        <v>81.74</v>
      </c>
      <c r="GG167" s="71">
        <v>84.25</v>
      </c>
      <c r="GH167" s="71">
        <v>83.805</v>
      </c>
      <c r="GI167" s="71">
        <v>84.985</v>
      </c>
      <c r="GJ167" s="71">
        <v>85.13499</v>
      </c>
      <c r="GK167" s="71">
        <v>83.735</v>
      </c>
      <c r="GL167" s="71">
        <v>82.065</v>
      </c>
      <c r="GM167" s="71">
        <v>79.345</v>
      </c>
      <c r="GN167" s="71">
        <v>73.5935</v>
      </c>
      <c r="GO167" s="71">
        <v>69.919</v>
      </c>
      <c r="GP167" s="71">
        <v>67.4135</v>
      </c>
      <c r="GQ167" s="71">
        <v>65.703</v>
      </c>
      <c r="GR167" s="71">
        <v>64.3075</v>
      </c>
    </row>
    <row r="168" spans="1:200" ht="12.75">
      <c r="A168" s="69" t="s">
        <v>246</v>
      </c>
      <c r="B168" s="69" t="s">
        <v>35</v>
      </c>
      <c r="C168" s="69">
        <v>2011</v>
      </c>
      <c r="D168" s="69" t="s">
        <v>7</v>
      </c>
      <c r="E168" s="69" t="s">
        <v>239</v>
      </c>
      <c r="F168" s="71">
        <v>31</v>
      </c>
      <c r="G168" s="71">
        <v>31</v>
      </c>
      <c r="H168" s="71">
        <v>31</v>
      </c>
      <c r="I168" s="71">
        <v>2435.435</v>
      </c>
      <c r="J168" s="71">
        <v>2229.267</v>
      </c>
      <c r="K168" s="71">
        <v>2042.269</v>
      </c>
      <c r="L168" s="71">
        <v>2032.196</v>
      </c>
      <c r="M168" s="71">
        <v>2282.098</v>
      </c>
      <c r="N168" s="71">
        <v>2419.307</v>
      </c>
      <c r="O168" s="71">
        <v>3063.164</v>
      </c>
      <c r="P168" s="71">
        <v>3786.5</v>
      </c>
      <c r="Q168" s="71">
        <v>4523.188</v>
      </c>
      <c r="R168" s="71">
        <v>5543.36</v>
      </c>
      <c r="S168" s="71">
        <v>7937.861</v>
      </c>
      <c r="T168" s="71">
        <v>8244.001</v>
      </c>
      <c r="U168" s="71">
        <v>8337.824</v>
      </c>
      <c r="V168" s="71">
        <v>8503.738</v>
      </c>
      <c r="W168" s="71">
        <v>8514.769</v>
      </c>
      <c r="X168" s="71">
        <v>8475.04</v>
      </c>
      <c r="Y168" s="71">
        <v>8486.74</v>
      </c>
      <c r="Z168" s="71">
        <v>8413.134</v>
      </c>
      <c r="AA168" s="71">
        <v>8168.605</v>
      </c>
      <c r="AB168" s="71">
        <v>7884.6</v>
      </c>
      <c r="AC168" s="71">
        <v>7420.062</v>
      </c>
      <c r="AD168" s="71">
        <v>4934.854</v>
      </c>
      <c r="AE168" s="71">
        <v>3406.355</v>
      </c>
      <c r="AF168" s="71">
        <v>2763.096</v>
      </c>
      <c r="AG168" s="71">
        <v>2487.082</v>
      </c>
      <c r="AH168" s="71">
        <v>2276.541</v>
      </c>
      <c r="AI168" s="71">
        <v>2085.577</v>
      </c>
      <c r="AJ168" s="71">
        <v>2075.291</v>
      </c>
      <c r="AK168" s="71">
        <v>2330.493</v>
      </c>
      <c r="AL168" s="71">
        <v>2470.611</v>
      </c>
      <c r="AM168" s="71">
        <v>3128.122</v>
      </c>
      <c r="AN168" s="71">
        <v>3866.797</v>
      </c>
      <c r="AO168" s="71">
        <v>4619.107</v>
      </c>
      <c r="AP168" s="71">
        <v>5660.913</v>
      </c>
      <c r="AQ168" s="71">
        <v>8005.105</v>
      </c>
      <c r="AR168" s="71">
        <v>7725.059</v>
      </c>
      <c r="AS168" s="71">
        <v>7812.976</v>
      </c>
      <c r="AT168" s="71">
        <v>7968.446</v>
      </c>
      <c r="AU168" s="71">
        <v>7978.782</v>
      </c>
      <c r="AV168" s="71">
        <v>7941.554</v>
      </c>
      <c r="AW168" s="71">
        <v>7952.518</v>
      </c>
      <c r="AX168" s="71">
        <v>7883.545</v>
      </c>
      <c r="AY168" s="71">
        <v>7654.409</v>
      </c>
      <c r="AZ168" s="71">
        <v>7951.392</v>
      </c>
      <c r="BA168" s="71">
        <v>7577.413</v>
      </c>
      <c r="BB168" s="71">
        <v>5039.503</v>
      </c>
      <c r="BC168" s="71">
        <v>3478.591</v>
      </c>
      <c r="BD168" s="71">
        <v>2821.691</v>
      </c>
      <c r="BE168" s="71">
        <v>-75.62656</v>
      </c>
      <c r="BF168" s="71">
        <v>-69.22449</v>
      </c>
      <c r="BG168" s="71">
        <v>-63.41771</v>
      </c>
      <c r="BH168" s="71">
        <v>-63.10494</v>
      </c>
      <c r="BI168" s="71">
        <v>-70.86504</v>
      </c>
      <c r="BJ168" s="71">
        <v>-75.12574</v>
      </c>
      <c r="BK168" s="71">
        <v>-95.11915</v>
      </c>
      <c r="BL168" s="71">
        <v>-117.5806</v>
      </c>
      <c r="BM168" s="71">
        <v>-140.4567</v>
      </c>
      <c r="BN168" s="71">
        <v>-172.1357</v>
      </c>
      <c r="BO168" s="71">
        <v>-213.6391</v>
      </c>
      <c r="BP168" s="71">
        <v>419.928</v>
      </c>
      <c r="BQ168" s="71">
        <v>424.7071</v>
      </c>
      <c r="BR168" s="71">
        <v>433.1583</v>
      </c>
      <c r="BS168" s="71">
        <v>433.7202</v>
      </c>
      <c r="BT168" s="71">
        <v>431.6965</v>
      </c>
      <c r="BU168" s="71">
        <v>432.2925</v>
      </c>
      <c r="BV168" s="71">
        <v>428.5432</v>
      </c>
      <c r="BW168" s="71">
        <v>416.0875</v>
      </c>
      <c r="BX168" s="71">
        <v>-212.2056</v>
      </c>
      <c r="BY168" s="71">
        <v>-230.4121</v>
      </c>
      <c r="BZ168" s="71">
        <v>-153.24</v>
      </c>
      <c r="CA168" s="71">
        <v>-105.7761</v>
      </c>
      <c r="CB168" s="71">
        <v>-85.80126</v>
      </c>
      <c r="CC168" s="71">
        <v>-61.40319</v>
      </c>
      <c r="CD168" s="71">
        <v>-56.20518</v>
      </c>
      <c r="CE168" s="71">
        <v>-51.49051</v>
      </c>
      <c r="CF168" s="71">
        <v>-51.23656</v>
      </c>
      <c r="CG168" s="71">
        <v>-57.53719</v>
      </c>
      <c r="CH168" s="71">
        <v>-60.99656</v>
      </c>
      <c r="CI168" s="71">
        <v>-77.22974</v>
      </c>
      <c r="CJ168" s="71">
        <v>-95.46677</v>
      </c>
      <c r="CK168" s="71">
        <v>-114.0405</v>
      </c>
      <c r="CL168" s="71">
        <v>-139.7614</v>
      </c>
      <c r="CM168" s="71">
        <v>-126.5071</v>
      </c>
      <c r="CN168" s="71">
        <v>478.731</v>
      </c>
      <c r="CO168" s="71">
        <v>484.1793</v>
      </c>
      <c r="CP168" s="71">
        <v>493.814</v>
      </c>
      <c r="CQ168" s="71">
        <v>494.4545</v>
      </c>
      <c r="CR168" s="71">
        <v>492.1475</v>
      </c>
      <c r="CS168" s="71">
        <v>492.8269</v>
      </c>
      <c r="CT168" s="71">
        <v>488.5525</v>
      </c>
      <c r="CU168" s="71">
        <v>474.3527</v>
      </c>
      <c r="CV168" s="71">
        <v>-125.6583</v>
      </c>
      <c r="CW168" s="71">
        <v>-187.0776</v>
      </c>
      <c r="CX168" s="71">
        <v>-124.4196</v>
      </c>
      <c r="CY168" s="71">
        <v>-85.88241</v>
      </c>
      <c r="CZ168" s="71">
        <v>-69.6643</v>
      </c>
      <c r="DA168" s="71">
        <v>-51.64621</v>
      </c>
      <c r="DB168" s="71">
        <v>-47.27417</v>
      </c>
      <c r="DC168" s="71">
        <v>-43.30865</v>
      </c>
      <c r="DD168" s="71">
        <v>-43.09506</v>
      </c>
      <c r="DE168" s="71">
        <v>-48.39452</v>
      </c>
      <c r="DF168" s="71">
        <v>-51.30419</v>
      </c>
      <c r="DG168" s="71">
        <v>-64.95792</v>
      </c>
      <c r="DH168" s="71">
        <v>-80.29708</v>
      </c>
      <c r="DI168" s="71">
        <v>-95.9194</v>
      </c>
      <c r="DJ168" s="71">
        <v>-117.5533</v>
      </c>
      <c r="DK168" s="71">
        <v>-67.24352</v>
      </c>
      <c r="DL168" s="71">
        <v>518.9423</v>
      </c>
      <c r="DM168" s="71">
        <v>524.8483</v>
      </c>
      <c r="DN168" s="71">
        <v>535.2922</v>
      </c>
      <c r="DO168" s="71">
        <v>535.9865</v>
      </c>
      <c r="DP168" s="71">
        <v>533.4857</v>
      </c>
      <c r="DQ168" s="71">
        <v>534.2222</v>
      </c>
      <c r="DR168" s="71">
        <v>529.5889</v>
      </c>
      <c r="DS168" s="71">
        <v>514.1963</v>
      </c>
      <c r="DT168" s="71">
        <v>-66.79232</v>
      </c>
      <c r="DU168" s="71">
        <v>-157.351</v>
      </c>
      <c r="DV168" s="71">
        <v>-104.6493</v>
      </c>
      <c r="DW168" s="71">
        <v>-72.23567</v>
      </c>
      <c r="DX168" s="71">
        <v>-58.59463</v>
      </c>
      <c r="DY168" s="71">
        <v>-41.96518</v>
      </c>
      <c r="DZ168" s="71">
        <v>-38.41267</v>
      </c>
      <c r="EA168" s="71">
        <v>-35.19049</v>
      </c>
      <c r="EB168" s="71">
        <v>-35.01694</v>
      </c>
      <c r="EC168" s="71">
        <v>-39.32302</v>
      </c>
      <c r="ED168" s="71">
        <v>-41.68728</v>
      </c>
      <c r="EE168" s="71">
        <v>-52.78162</v>
      </c>
      <c r="EF168" s="71">
        <v>-65.24548</v>
      </c>
      <c r="EG168" s="71">
        <v>-77.93941</v>
      </c>
      <c r="EH168" s="71">
        <v>-95.51808</v>
      </c>
      <c r="EI168" s="71">
        <v>-8.844618</v>
      </c>
      <c r="EJ168" s="71">
        <v>558.7393</v>
      </c>
      <c r="EK168" s="71">
        <v>565.0982</v>
      </c>
      <c r="EL168" s="71">
        <v>576.3431</v>
      </c>
      <c r="EM168" s="71">
        <v>577.0907</v>
      </c>
      <c r="EN168" s="71">
        <v>574.3981</v>
      </c>
      <c r="EO168" s="71">
        <v>575.191</v>
      </c>
      <c r="EP168" s="71">
        <v>570.2024</v>
      </c>
      <c r="EQ168" s="71">
        <v>553.6294</v>
      </c>
      <c r="ER168" s="71">
        <v>-8.785274</v>
      </c>
      <c r="ES168" s="71">
        <v>-127.8557</v>
      </c>
      <c r="ET168" s="71">
        <v>-85.03287</v>
      </c>
      <c r="EU168" s="71">
        <v>-58.69518</v>
      </c>
      <c r="EV168" s="71">
        <v>-47.61113</v>
      </c>
      <c r="EW168" s="71">
        <v>-28.11954</v>
      </c>
      <c r="EX168" s="71">
        <v>-25.73912</v>
      </c>
      <c r="EY168" s="71">
        <v>-23.58004</v>
      </c>
      <c r="EZ168" s="71">
        <v>-23.46374</v>
      </c>
      <c r="FA168" s="71">
        <v>-26.34911</v>
      </c>
      <c r="FB168" s="71">
        <v>-27.93333</v>
      </c>
      <c r="FC168" s="71">
        <v>-35.3673</v>
      </c>
      <c r="FD168" s="71">
        <v>-43.71893</v>
      </c>
      <c r="FE168" s="71">
        <v>-52.22474</v>
      </c>
      <c r="FF168" s="71">
        <v>-64.00365</v>
      </c>
      <c r="FG168" s="71">
        <v>73.98651</v>
      </c>
      <c r="FH168" s="71">
        <v>615.4819</v>
      </c>
      <c r="FI168" s="71">
        <v>622.4866</v>
      </c>
      <c r="FJ168" s="71">
        <v>634.8734</v>
      </c>
      <c r="FK168" s="71">
        <v>635.6969</v>
      </c>
      <c r="FL168" s="71">
        <v>632.7309</v>
      </c>
      <c r="FM168" s="71">
        <v>633.6044</v>
      </c>
      <c r="FN168" s="71">
        <v>628.1091</v>
      </c>
      <c r="FO168" s="71">
        <v>609.853</v>
      </c>
      <c r="FP168" s="71">
        <v>73.49007</v>
      </c>
      <c r="FQ168" s="71">
        <v>-85.67206</v>
      </c>
      <c r="FR168" s="71">
        <v>-56.97784</v>
      </c>
      <c r="FS168" s="71">
        <v>-39.32978</v>
      </c>
      <c r="FT168" s="71">
        <v>-31.90271</v>
      </c>
      <c r="FU168" s="71">
        <v>62.694</v>
      </c>
      <c r="FV168" s="71">
        <v>62.313</v>
      </c>
      <c r="FW168" s="71">
        <v>61.4</v>
      </c>
      <c r="FX168" s="71">
        <v>60.989</v>
      </c>
      <c r="FY168" s="71">
        <v>60.736</v>
      </c>
      <c r="FZ168" s="71">
        <v>60.637</v>
      </c>
      <c r="GA168" s="71">
        <v>60.1695</v>
      </c>
      <c r="GB168" s="71">
        <v>61.957</v>
      </c>
      <c r="GC168" s="71">
        <v>68.253</v>
      </c>
      <c r="GD168" s="71">
        <v>77.679</v>
      </c>
      <c r="GE168" s="71">
        <v>85.185</v>
      </c>
      <c r="GF168" s="71">
        <v>84.39</v>
      </c>
      <c r="GG168" s="71">
        <v>84.395</v>
      </c>
      <c r="GH168" s="71">
        <v>84.85</v>
      </c>
      <c r="GI168" s="71">
        <v>84.245</v>
      </c>
      <c r="GJ168" s="71">
        <v>83.035</v>
      </c>
      <c r="GK168" s="71">
        <v>81.035</v>
      </c>
      <c r="GL168" s="71">
        <v>78.121</v>
      </c>
      <c r="GM168" s="71">
        <v>72.8405</v>
      </c>
      <c r="GN168" s="71">
        <v>68.475</v>
      </c>
      <c r="GO168" s="71">
        <v>65.943</v>
      </c>
      <c r="GP168" s="71">
        <v>64.1325</v>
      </c>
      <c r="GQ168" s="71">
        <v>61.865</v>
      </c>
      <c r="GR168" s="71">
        <v>61.4355</v>
      </c>
    </row>
    <row r="169" spans="1:200" ht="12.75">
      <c r="A169" s="69" t="s">
        <v>246</v>
      </c>
      <c r="B169" s="69" t="s">
        <v>8</v>
      </c>
      <c r="C169" s="69">
        <v>2011</v>
      </c>
      <c r="D169" s="69" t="s">
        <v>7</v>
      </c>
      <c r="E169" s="69" t="s">
        <v>239</v>
      </c>
      <c r="F169" s="71">
        <v>31</v>
      </c>
      <c r="G169" s="71">
        <v>31</v>
      </c>
      <c r="H169" s="71">
        <v>31</v>
      </c>
      <c r="I169" s="71">
        <v>2826.728</v>
      </c>
      <c r="J169" s="71">
        <v>2580.62</v>
      </c>
      <c r="K169" s="71">
        <v>2326.56</v>
      </c>
      <c r="L169" s="71">
        <v>2314.959</v>
      </c>
      <c r="M169" s="71">
        <v>2620.972</v>
      </c>
      <c r="N169" s="71">
        <v>2770.809</v>
      </c>
      <c r="O169" s="71">
        <v>3449.96</v>
      </c>
      <c r="P169" s="71">
        <v>4331.596</v>
      </c>
      <c r="Q169" s="71">
        <v>5092.813</v>
      </c>
      <c r="R169" s="71">
        <v>5947.813</v>
      </c>
      <c r="S169" s="71">
        <v>8043.498</v>
      </c>
      <c r="T169" s="71">
        <v>8465</v>
      </c>
      <c r="U169" s="71">
        <v>8635.897</v>
      </c>
      <c r="V169" s="71">
        <v>8785.763</v>
      </c>
      <c r="W169" s="71">
        <v>8847.524</v>
      </c>
      <c r="X169" s="71">
        <v>8891.274</v>
      </c>
      <c r="Y169" s="71">
        <v>8978.952</v>
      </c>
      <c r="Z169" s="71">
        <v>8983.356</v>
      </c>
      <c r="AA169" s="71">
        <v>8911.445</v>
      </c>
      <c r="AB169" s="71">
        <v>8658.159</v>
      </c>
      <c r="AC169" s="71">
        <v>8023.837</v>
      </c>
      <c r="AD169" s="71">
        <v>5388.495</v>
      </c>
      <c r="AE169" s="71">
        <v>3863.687</v>
      </c>
      <c r="AF169" s="71">
        <v>3188.069</v>
      </c>
      <c r="AG169" s="71">
        <v>2886.672</v>
      </c>
      <c r="AH169" s="71">
        <v>2635.345</v>
      </c>
      <c r="AI169" s="71">
        <v>2375.898</v>
      </c>
      <c r="AJ169" s="71">
        <v>2364.05</v>
      </c>
      <c r="AK169" s="71">
        <v>2676.552</v>
      </c>
      <c r="AL169" s="71">
        <v>2829.567</v>
      </c>
      <c r="AM169" s="71">
        <v>3523.121</v>
      </c>
      <c r="AN169" s="71">
        <v>4423.453</v>
      </c>
      <c r="AO169" s="71">
        <v>5200.812</v>
      </c>
      <c r="AP169" s="71">
        <v>6073.943</v>
      </c>
      <c r="AQ169" s="71">
        <v>8111.636</v>
      </c>
      <c r="AR169" s="71">
        <v>7932.146</v>
      </c>
      <c r="AS169" s="71">
        <v>8092.286</v>
      </c>
      <c r="AT169" s="71">
        <v>8232.719</v>
      </c>
      <c r="AU169" s="71">
        <v>8290.592</v>
      </c>
      <c r="AV169" s="71">
        <v>8331.588</v>
      </c>
      <c r="AW169" s="71">
        <v>8413.746</v>
      </c>
      <c r="AX169" s="71">
        <v>8417.874</v>
      </c>
      <c r="AY169" s="71">
        <v>8350.488</v>
      </c>
      <c r="AZ169" s="71">
        <v>8731.505</v>
      </c>
      <c r="BA169" s="71">
        <v>8193.992</v>
      </c>
      <c r="BB169" s="71">
        <v>5502.764</v>
      </c>
      <c r="BC169" s="71">
        <v>3945.621</v>
      </c>
      <c r="BD169" s="71">
        <v>3255.675</v>
      </c>
      <c r="BE169" s="71">
        <v>-87.77721</v>
      </c>
      <c r="BF169" s="71">
        <v>-80.13491</v>
      </c>
      <c r="BG169" s="71">
        <v>-72.2457</v>
      </c>
      <c r="BH169" s="71">
        <v>-71.88545</v>
      </c>
      <c r="BI169" s="71">
        <v>-81.38794</v>
      </c>
      <c r="BJ169" s="71">
        <v>-86.04077</v>
      </c>
      <c r="BK169" s="71">
        <v>-107.1302</v>
      </c>
      <c r="BL169" s="71">
        <v>-134.5072</v>
      </c>
      <c r="BM169" s="71">
        <v>-158.145</v>
      </c>
      <c r="BN169" s="71">
        <v>-184.6949</v>
      </c>
      <c r="BO169" s="71">
        <v>-216.4822</v>
      </c>
      <c r="BP169" s="71">
        <v>431.1851</v>
      </c>
      <c r="BQ169" s="71">
        <v>439.8901</v>
      </c>
      <c r="BR169" s="71">
        <v>447.5239</v>
      </c>
      <c r="BS169" s="71">
        <v>450.6699</v>
      </c>
      <c r="BT169" s="71">
        <v>452.8984</v>
      </c>
      <c r="BU169" s="71">
        <v>457.3645</v>
      </c>
      <c r="BV169" s="71">
        <v>457.5888</v>
      </c>
      <c r="BW169" s="71">
        <v>453.9258</v>
      </c>
      <c r="BX169" s="71">
        <v>-233.0252</v>
      </c>
      <c r="BY169" s="71">
        <v>-249.1609</v>
      </c>
      <c r="BZ169" s="71">
        <v>-167.3267</v>
      </c>
      <c r="CA169" s="71">
        <v>-119.9774</v>
      </c>
      <c r="CB169" s="71">
        <v>-98.99776</v>
      </c>
      <c r="CC169" s="71">
        <v>-71.26862</v>
      </c>
      <c r="CD169" s="71">
        <v>-65.06364</v>
      </c>
      <c r="CE169" s="71">
        <v>-58.65818</v>
      </c>
      <c r="CF169" s="71">
        <v>-58.36569</v>
      </c>
      <c r="CG169" s="71">
        <v>-66.08101</v>
      </c>
      <c r="CH169" s="71">
        <v>-69.85876</v>
      </c>
      <c r="CI169" s="71">
        <v>-86.9818</v>
      </c>
      <c r="CJ169" s="71">
        <v>-109.21</v>
      </c>
      <c r="CK169" s="71">
        <v>-128.4021</v>
      </c>
      <c r="CL169" s="71">
        <v>-149.9587</v>
      </c>
      <c r="CM169" s="71">
        <v>-128.1906</v>
      </c>
      <c r="CN169" s="71">
        <v>491.5644</v>
      </c>
      <c r="CO169" s="71">
        <v>501.4885</v>
      </c>
      <c r="CP169" s="71">
        <v>510.1912</v>
      </c>
      <c r="CQ169" s="71">
        <v>513.7777</v>
      </c>
      <c r="CR169" s="71">
        <v>516.3182</v>
      </c>
      <c r="CS169" s="71">
        <v>521.4097</v>
      </c>
      <c r="CT169" s="71">
        <v>521.6655</v>
      </c>
      <c r="CU169" s="71">
        <v>517.4896</v>
      </c>
      <c r="CV169" s="71">
        <v>-137.9866</v>
      </c>
      <c r="CW169" s="71">
        <v>-202.3002</v>
      </c>
      <c r="CX169" s="71">
        <v>-135.8569</v>
      </c>
      <c r="CY169" s="71">
        <v>-97.41284</v>
      </c>
      <c r="CZ169" s="71">
        <v>-80.37888</v>
      </c>
      <c r="DA169" s="71">
        <v>-59.94402</v>
      </c>
      <c r="DB169" s="71">
        <v>-54.72501</v>
      </c>
      <c r="DC169" s="71">
        <v>-49.33738</v>
      </c>
      <c r="DD169" s="71">
        <v>-49.09137</v>
      </c>
      <c r="DE169" s="71">
        <v>-55.58072</v>
      </c>
      <c r="DF169" s="71">
        <v>-58.75819</v>
      </c>
      <c r="DG169" s="71">
        <v>-73.16037</v>
      </c>
      <c r="DH169" s="71">
        <v>-91.85647</v>
      </c>
      <c r="DI169" s="71">
        <v>-107.9989</v>
      </c>
      <c r="DJ169" s="71">
        <v>-126.1302</v>
      </c>
      <c r="DK169" s="71">
        <v>-68.13839</v>
      </c>
      <c r="DL169" s="71">
        <v>532.8537</v>
      </c>
      <c r="DM169" s="71">
        <v>543.6113</v>
      </c>
      <c r="DN169" s="71">
        <v>553.0451</v>
      </c>
      <c r="DO169" s="71">
        <v>556.9328</v>
      </c>
      <c r="DP169" s="71">
        <v>559.6868</v>
      </c>
      <c r="DQ169" s="71">
        <v>565.2059</v>
      </c>
      <c r="DR169" s="71">
        <v>565.4832</v>
      </c>
      <c r="DS169" s="71">
        <v>560.9565</v>
      </c>
      <c r="DT169" s="71">
        <v>-73.34533</v>
      </c>
      <c r="DU169" s="71">
        <v>-170.1547</v>
      </c>
      <c r="DV169" s="71">
        <v>-114.2692</v>
      </c>
      <c r="DW169" s="71">
        <v>-81.93392</v>
      </c>
      <c r="DX169" s="71">
        <v>-67.60666</v>
      </c>
      <c r="DY169" s="71">
        <v>-48.70758</v>
      </c>
      <c r="DZ169" s="71">
        <v>-44.46687</v>
      </c>
      <c r="EA169" s="71">
        <v>-40.08915</v>
      </c>
      <c r="EB169" s="71">
        <v>-39.88924</v>
      </c>
      <c r="EC169" s="71">
        <v>-45.16218</v>
      </c>
      <c r="ED169" s="71">
        <v>-47.74403</v>
      </c>
      <c r="EE169" s="71">
        <v>-59.44654</v>
      </c>
      <c r="EF169" s="71">
        <v>-74.63808</v>
      </c>
      <c r="EG169" s="71">
        <v>-87.75466</v>
      </c>
      <c r="EH169" s="71">
        <v>-102.4872</v>
      </c>
      <c r="EI169" s="71">
        <v>-8.962323</v>
      </c>
      <c r="EJ169" s="71">
        <v>573.7176</v>
      </c>
      <c r="EK169" s="71">
        <v>585.3002</v>
      </c>
      <c r="EL169" s="71">
        <v>595.4574</v>
      </c>
      <c r="EM169" s="71">
        <v>599.6433</v>
      </c>
      <c r="EN169" s="71">
        <v>602.6085</v>
      </c>
      <c r="EO169" s="71">
        <v>608.5508</v>
      </c>
      <c r="EP169" s="71">
        <v>608.8494</v>
      </c>
      <c r="EQ169" s="71">
        <v>603.9755</v>
      </c>
      <c r="ER169" s="71">
        <v>-9.647199</v>
      </c>
      <c r="ES169" s="71">
        <v>-138.2594</v>
      </c>
      <c r="ET169" s="71">
        <v>-92.84959</v>
      </c>
      <c r="EU169" s="71">
        <v>-66.57549</v>
      </c>
      <c r="EV169" s="71">
        <v>-54.93386</v>
      </c>
      <c r="EW169" s="71">
        <v>-32.63741</v>
      </c>
      <c r="EX169" s="71">
        <v>-29.79584</v>
      </c>
      <c r="EY169" s="71">
        <v>-26.86247</v>
      </c>
      <c r="EZ169" s="71">
        <v>-26.72852</v>
      </c>
      <c r="FA169" s="71">
        <v>-30.26175</v>
      </c>
      <c r="FB169" s="71">
        <v>-31.99177</v>
      </c>
      <c r="FC169" s="71">
        <v>-39.83325</v>
      </c>
      <c r="FD169" s="71">
        <v>-50.01262</v>
      </c>
      <c r="FE169" s="71">
        <v>-58.80162</v>
      </c>
      <c r="FF169" s="71">
        <v>-68.67346</v>
      </c>
      <c r="FG169" s="71">
        <v>74.97112</v>
      </c>
      <c r="FH169" s="71">
        <v>631.9813</v>
      </c>
      <c r="FI169" s="71">
        <v>644.7401</v>
      </c>
      <c r="FJ169" s="71">
        <v>655.9289</v>
      </c>
      <c r="FK169" s="71">
        <v>660.5399</v>
      </c>
      <c r="FL169" s="71">
        <v>663.8062</v>
      </c>
      <c r="FM169" s="71">
        <v>670.352</v>
      </c>
      <c r="FN169" s="71">
        <v>670.6808</v>
      </c>
      <c r="FO169" s="71">
        <v>665.3121</v>
      </c>
      <c r="FP169" s="71">
        <v>80.7002</v>
      </c>
      <c r="FQ169" s="71">
        <v>-92.64324</v>
      </c>
      <c r="FR169" s="71">
        <v>-62.21557</v>
      </c>
      <c r="FS169" s="71">
        <v>-44.61014</v>
      </c>
      <c r="FT169" s="71">
        <v>-36.80945</v>
      </c>
      <c r="FU169" s="71">
        <v>69.55713</v>
      </c>
      <c r="FV169" s="71">
        <v>68.10863</v>
      </c>
      <c r="FW169" s="71">
        <v>66.63475</v>
      </c>
      <c r="FX169" s="71">
        <v>65.28225</v>
      </c>
      <c r="FY169" s="71">
        <v>64.81162</v>
      </c>
      <c r="FZ169" s="71">
        <v>64.30138</v>
      </c>
      <c r="GA169" s="71">
        <v>64.96812</v>
      </c>
      <c r="GB169" s="71">
        <v>68.35851</v>
      </c>
      <c r="GC169" s="71">
        <v>73.14037</v>
      </c>
      <c r="GD169" s="71">
        <v>77.98513</v>
      </c>
      <c r="GE169" s="71">
        <v>81.53125</v>
      </c>
      <c r="GF169" s="71">
        <v>83.825</v>
      </c>
      <c r="GG169" s="71">
        <v>85.14375</v>
      </c>
      <c r="GH169" s="71">
        <v>85.23625</v>
      </c>
      <c r="GI169" s="71">
        <v>85.545</v>
      </c>
      <c r="GJ169" s="71">
        <v>85.755</v>
      </c>
      <c r="GK169" s="71">
        <v>85.15875</v>
      </c>
      <c r="GL169" s="71">
        <v>83.33375</v>
      </c>
      <c r="GM169" s="71">
        <v>80.95412</v>
      </c>
      <c r="GN169" s="71">
        <v>77.05288</v>
      </c>
      <c r="GO169" s="71">
        <v>73.5965</v>
      </c>
      <c r="GP169" s="71">
        <v>71.74213</v>
      </c>
      <c r="GQ169" s="71">
        <v>69.984</v>
      </c>
      <c r="GR169" s="71">
        <v>68.61762</v>
      </c>
    </row>
    <row r="170" spans="1:200" ht="12.75">
      <c r="A170" s="69" t="s">
        <v>243</v>
      </c>
      <c r="B170" s="69" t="s">
        <v>30</v>
      </c>
      <c r="C170" s="69">
        <v>2011</v>
      </c>
      <c r="D170" s="69" t="s">
        <v>6</v>
      </c>
      <c r="E170" s="69" t="s">
        <v>229</v>
      </c>
      <c r="F170" s="71">
        <v>1696</v>
      </c>
      <c r="G170" s="71">
        <v>1696</v>
      </c>
      <c r="H170" s="71">
        <v>1696</v>
      </c>
      <c r="I170" s="71">
        <v>394634.5</v>
      </c>
      <c r="J170" s="71">
        <v>384540.7</v>
      </c>
      <c r="K170" s="71">
        <v>374111.9</v>
      </c>
      <c r="L170" s="71">
        <v>365446.9</v>
      </c>
      <c r="M170" s="71">
        <v>366070.3</v>
      </c>
      <c r="N170" s="71">
        <v>377180</v>
      </c>
      <c r="O170" s="71">
        <v>404003</v>
      </c>
      <c r="P170" s="71">
        <v>422235.4</v>
      </c>
      <c r="Q170" s="71">
        <v>432698.5</v>
      </c>
      <c r="R170" s="71">
        <v>443352.1</v>
      </c>
      <c r="S170" s="71">
        <v>452236.9</v>
      </c>
      <c r="T170" s="71">
        <v>450849.7</v>
      </c>
      <c r="U170" s="71">
        <v>441408.1</v>
      </c>
      <c r="V170" s="71">
        <v>442879.7</v>
      </c>
      <c r="W170" s="71">
        <v>439676.5</v>
      </c>
      <c r="X170" s="71">
        <v>436067.5</v>
      </c>
      <c r="Y170" s="71">
        <v>432860.2</v>
      </c>
      <c r="Z170" s="71">
        <v>432984.9</v>
      </c>
      <c r="AA170" s="71">
        <v>443322.2</v>
      </c>
      <c r="AB170" s="71">
        <v>445472</v>
      </c>
      <c r="AC170" s="71">
        <v>446733.7</v>
      </c>
      <c r="AD170" s="71">
        <v>439562.2</v>
      </c>
      <c r="AE170" s="71">
        <v>427647.2</v>
      </c>
      <c r="AF170" s="71">
        <v>411017.9</v>
      </c>
      <c r="AG170" s="71">
        <v>384360.6</v>
      </c>
      <c r="AH170" s="71">
        <v>374529.6</v>
      </c>
      <c r="AI170" s="71">
        <v>364372.3</v>
      </c>
      <c r="AJ170" s="71">
        <v>355932.9</v>
      </c>
      <c r="AK170" s="71">
        <v>356540.1</v>
      </c>
      <c r="AL170" s="71">
        <v>367360.5</v>
      </c>
      <c r="AM170" s="71">
        <v>393485.3</v>
      </c>
      <c r="AN170" s="71">
        <v>411243</v>
      </c>
      <c r="AO170" s="71">
        <v>421433.6</v>
      </c>
      <c r="AP170" s="71">
        <v>431809.9</v>
      </c>
      <c r="AQ170" s="71">
        <v>416554.3</v>
      </c>
      <c r="AR170" s="71">
        <v>356484.5</v>
      </c>
      <c r="AS170" s="71">
        <v>349019.1</v>
      </c>
      <c r="AT170" s="71">
        <v>350182.6</v>
      </c>
      <c r="AU170" s="71">
        <v>347649.8</v>
      </c>
      <c r="AV170" s="71">
        <v>344796.3</v>
      </c>
      <c r="AW170" s="71">
        <v>342260.3</v>
      </c>
      <c r="AX170" s="71">
        <v>342358.9</v>
      </c>
      <c r="AY170" s="71">
        <v>350532.5</v>
      </c>
      <c r="AZ170" s="71">
        <v>410323.2</v>
      </c>
      <c r="BA170" s="71">
        <v>435103.4</v>
      </c>
      <c r="BB170" s="71">
        <v>428118.7</v>
      </c>
      <c r="BC170" s="71">
        <v>416513.9</v>
      </c>
      <c r="BD170" s="71">
        <v>400317.5</v>
      </c>
      <c r="BE170" s="71">
        <v>7875.146</v>
      </c>
      <c r="BF170" s="71">
        <v>7673.72</v>
      </c>
      <c r="BG170" s="71">
        <v>7465.607</v>
      </c>
      <c r="BH170" s="71">
        <v>7292.693</v>
      </c>
      <c r="BI170" s="71">
        <v>7305.134</v>
      </c>
      <c r="BJ170" s="71">
        <v>7526.834</v>
      </c>
      <c r="BK170" s="71">
        <v>8062.101</v>
      </c>
      <c r="BL170" s="71">
        <v>8425.938</v>
      </c>
      <c r="BM170" s="71">
        <v>8634.734</v>
      </c>
      <c r="BN170" s="71">
        <v>8847.333</v>
      </c>
      <c r="BO170" s="71">
        <v>28067.66</v>
      </c>
      <c r="BP170" s="71">
        <v>88851.66</v>
      </c>
      <c r="BQ170" s="71">
        <v>86990.94</v>
      </c>
      <c r="BR170" s="71">
        <v>87280.94</v>
      </c>
      <c r="BS170" s="71">
        <v>86649.67</v>
      </c>
      <c r="BT170" s="71">
        <v>85938.44</v>
      </c>
      <c r="BU170" s="71">
        <v>85306.34</v>
      </c>
      <c r="BV170" s="71">
        <v>85330.92</v>
      </c>
      <c r="BW170" s="71">
        <v>87368.15</v>
      </c>
      <c r="BX170" s="71">
        <v>27647.81</v>
      </c>
      <c r="BY170" s="71">
        <v>8914.814</v>
      </c>
      <c r="BZ170" s="71">
        <v>8771.704</v>
      </c>
      <c r="CA170" s="71">
        <v>8533.934</v>
      </c>
      <c r="CB170" s="71">
        <v>8202.087</v>
      </c>
      <c r="CC170" s="71">
        <v>9295.143</v>
      </c>
      <c r="CD170" s="71">
        <v>9057.396</v>
      </c>
      <c r="CE170" s="71">
        <v>8811.757</v>
      </c>
      <c r="CF170" s="71">
        <v>8607.665</v>
      </c>
      <c r="CG170" s="71">
        <v>8622.35</v>
      </c>
      <c r="CH170" s="71">
        <v>8884.024</v>
      </c>
      <c r="CI170" s="71">
        <v>9515.808</v>
      </c>
      <c r="CJ170" s="71">
        <v>9945.25</v>
      </c>
      <c r="CK170" s="71">
        <v>10191.69</v>
      </c>
      <c r="CL170" s="71">
        <v>10442.63</v>
      </c>
      <c r="CM170" s="71">
        <v>32592.15</v>
      </c>
      <c r="CN170" s="71">
        <v>92124.22</v>
      </c>
      <c r="CO170" s="71">
        <v>90194.97</v>
      </c>
      <c r="CP170" s="71">
        <v>90495.66</v>
      </c>
      <c r="CQ170" s="71">
        <v>89841.13</v>
      </c>
      <c r="CR170" s="71">
        <v>89103.71</v>
      </c>
      <c r="CS170" s="71">
        <v>88448.34</v>
      </c>
      <c r="CT170" s="71">
        <v>88473.82</v>
      </c>
      <c r="CU170" s="71">
        <v>90586.08</v>
      </c>
      <c r="CV170" s="71">
        <v>32104.61</v>
      </c>
      <c r="CW170" s="71">
        <v>10522.28</v>
      </c>
      <c r="CX170" s="71">
        <v>10353.36</v>
      </c>
      <c r="CY170" s="71">
        <v>10072.72</v>
      </c>
      <c r="CZ170" s="71">
        <v>9681.036</v>
      </c>
      <c r="DA170" s="71">
        <v>10273.89</v>
      </c>
      <c r="DB170" s="71">
        <v>10011.11</v>
      </c>
      <c r="DC170" s="71">
        <v>9739.608</v>
      </c>
      <c r="DD170" s="71">
        <v>9514.025</v>
      </c>
      <c r="DE170" s="71">
        <v>9530.257</v>
      </c>
      <c r="DF170" s="71">
        <v>9819.485</v>
      </c>
      <c r="DG170" s="71">
        <v>10517.79</v>
      </c>
      <c r="DH170" s="71">
        <v>10992.45</v>
      </c>
      <c r="DI170" s="71">
        <v>11264.85</v>
      </c>
      <c r="DJ170" s="71">
        <v>11542.21</v>
      </c>
      <c r="DK170" s="71">
        <v>35682.56</v>
      </c>
      <c r="DL170" s="71">
        <v>94365.24</v>
      </c>
      <c r="DM170" s="71">
        <v>92389.07</v>
      </c>
      <c r="DN170" s="71">
        <v>92697.06</v>
      </c>
      <c r="DO170" s="71">
        <v>92026.62</v>
      </c>
      <c r="DP170" s="71">
        <v>91271.25</v>
      </c>
      <c r="DQ170" s="71">
        <v>90599.95</v>
      </c>
      <c r="DR170" s="71">
        <v>90626.05</v>
      </c>
      <c r="DS170" s="71">
        <v>92789.69</v>
      </c>
      <c r="DT170" s="71">
        <v>35148.79</v>
      </c>
      <c r="DU170" s="71">
        <v>11630.24</v>
      </c>
      <c r="DV170" s="71">
        <v>11443.54</v>
      </c>
      <c r="DW170" s="71">
        <v>11133.34</v>
      </c>
      <c r="DX170" s="71">
        <v>10700.42</v>
      </c>
      <c r="DY170" s="71">
        <v>11248.79</v>
      </c>
      <c r="DZ170" s="71">
        <v>10961.08</v>
      </c>
      <c r="EA170" s="71">
        <v>10663.81</v>
      </c>
      <c r="EB170" s="71">
        <v>10416.82</v>
      </c>
      <c r="EC170" s="71">
        <v>10434.59</v>
      </c>
      <c r="ED170" s="71">
        <v>10751.27</v>
      </c>
      <c r="EE170" s="71">
        <v>11515.84</v>
      </c>
      <c r="EF170" s="71">
        <v>12035.54</v>
      </c>
      <c r="EG170" s="71">
        <v>12333.78</v>
      </c>
      <c r="EH170" s="71">
        <v>12637.46</v>
      </c>
      <c r="EI170" s="71">
        <v>38738.27</v>
      </c>
      <c r="EJ170" s="71">
        <v>96585.7</v>
      </c>
      <c r="EK170" s="71">
        <v>94563.02</v>
      </c>
      <c r="EL170" s="71">
        <v>94878.27</v>
      </c>
      <c r="EM170" s="71">
        <v>94192.05</v>
      </c>
      <c r="EN170" s="71">
        <v>93418.91</v>
      </c>
      <c r="EO170" s="71">
        <v>92731.8</v>
      </c>
      <c r="EP170" s="71">
        <v>92758.52</v>
      </c>
      <c r="EQ170" s="71">
        <v>94973.07</v>
      </c>
      <c r="ER170" s="71">
        <v>38158.79</v>
      </c>
      <c r="ES170" s="71">
        <v>12733.85</v>
      </c>
      <c r="ET170" s="71">
        <v>12529.43</v>
      </c>
      <c r="EU170" s="71">
        <v>12189.8</v>
      </c>
      <c r="EV170" s="71">
        <v>11715.79</v>
      </c>
      <c r="EW170" s="71">
        <v>12649.65</v>
      </c>
      <c r="EX170" s="71">
        <v>12326.1</v>
      </c>
      <c r="EY170" s="71">
        <v>11991.82</v>
      </c>
      <c r="EZ170" s="71">
        <v>11714.07</v>
      </c>
      <c r="FA170" s="71">
        <v>11734.05</v>
      </c>
      <c r="FB170" s="71">
        <v>12090.16</v>
      </c>
      <c r="FC170" s="71">
        <v>12949.95</v>
      </c>
      <c r="FD170" s="71">
        <v>13534.37</v>
      </c>
      <c r="FE170" s="71">
        <v>13869.76</v>
      </c>
      <c r="FF170" s="71">
        <v>14211.25</v>
      </c>
      <c r="FG170" s="71">
        <v>43090.16</v>
      </c>
      <c r="FH170" s="71">
        <v>99755.96</v>
      </c>
      <c r="FI170" s="71">
        <v>97666.9</v>
      </c>
      <c r="FJ170" s="71">
        <v>97992.48</v>
      </c>
      <c r="FK170" s="71">
        <v>97283.74</v>
      </c>
      <c r="FL170" s="71">
        <v>96485.23</v>
      </c>
      <c r="FM170" s="71">
        <v>95775.57</v>
      </c>
      <c r="FN170" s="71">
        <v>95803.16</v>
      </c>
      <c r="FO170" s="71">
        <v>98090.41</v>
      </c>
      <c r="FP170" s="71">
        <v>42445.59</v>
      </c>
      <c r="FQ170" s="71">
        <v>14319.64</v>
      </c>
      <c r="FR170" s="71">
        <v>14089.77</v>
      </c>
      <c r="FS170" s="71">
        <v>13707.84</v>
      </c>
      <c r="FT170" s="71">
        <v>13174.81</v>
      </c>
      <c r="FU170" s="71">
        <v>65.30394</v>
      </c>
      <c r="FV170" s="71">
        <v>63.77387</v>
      </c>
      <c r="FW170" s="71">
        <v>62.3337</v>
      </c>
      <c r="FX170" s="71">
        <v>61.20243</v>
      </c>
      <c r="FY170" s="71">
        <v>60.40636</v>
      </c>
      <c r="FZ170" s="71">
        <v>59.53006</v>
      </c>
      <c r="GA170" s="71">
        <v>60.67414</v>
      </c>
      <c r="GB170" s="71">
        <v>65.2473</v>
      </c>
      <c r="GC170" s="71">
        <v>70.85658</v>
      </c>
      <c r="GD170" s="71">
        <v>76.14228</v>
      </c>
      <c r="GE170" s="71">
        <v>80.77428</v>
      </c>
      <c r="GF170" s="71">
        <v>84.819</v>
      </c>
      <c r="GG170" s="71">
        <v>88.10832</v>
      </c>
      <c r="GH170" s="71">
        <v>89.55945</v>
      </c>
      <c r="GI170" s="71">
        <v>89.51361</v>
      </c>
      <c r="GJ170" s="71">
        <v>89.30979</v>
      </c>
      <c r="GK170" s="71">
        <v>88.43708</v>
      </c>
      <c r="GL170" s="71">
        <v>87.52388</v>
      </c>
      <c r="GM170" s="71">
        <v>84.00587</v>
      </c>
      <c r="GN170" s="71">
        <v>78.9803</v>
      </c>
      <c r="GO170" s="71">
        <v>74.57018</v>
      </c>
      <c r="GP170" s="71">
        <v>71.87019</v>
      </c>
      <c r="GQ170" s="71">
        <v>70.2459</v>
      </c>
      <c r="GR170" s="71">
        <v>68.61712</v>
      </c>
    </row>
    <row r="171" spans="1:200" ht="12.75">
      <c r="A171" s="69" t="s">
        <v>243</v>
      </c>
      <c r="B171" s="69" t="s">
        <v>31</v>
      </c>
      <c r="C171" s="69">
        <v>2011</v>
      </c>
      <c r="D171" s="69" t="s">
        <v>6</v>
      </c>
      <c r="E171" s="69" t="s">
        <v>229</v>
      </c>
      <c r="F171" s="71">
        <v>2354</v>
      </c>
      <c r="G171" s="71">
        <v>2354</v>
      </c>
      <c r="H171" s="71">
        <v>2354</v>
      </c>
      <c r="I171" s="71">
        <v>515056</v>
      </c>
      <c r="J171" s="71">
        <v>499574.4</v>
      </c>
      <c r="K171" s="71">
        <v>485178.8</v>
      </c>
      <c r="L171" s="71">
        <v>472520.5</v>
      </c>
      <c r="M171" s="71">
        <v>472324.9</v>
      </c>
      <c r="N171" s="71">
        <v>488425.8</v>
      </c>
      <c r="O171" s="71">
        <v>525588.8</v>
      </c>
      <c r="P171" s="71">
        <v>549204.1</v>
      </c>
      <c r="Q171" s="71">
        <v>563948.4</v>
      </c>
      <c r="R171" s="71">
        <v>577628.3</v>
      </c>
      <c r="S171" s="71">
        <v>589209.8</v>
      </c>
      <c r="T171" s="71">
        <v>587652.7</v>
      </c>
      <c r="U171" s="71">
        <v>574878.4</v>
      </c>
      <c r="V171" s="71">
        <v>577084.3</v>
      </c>
      <c r="W171" s="71">
        <v>575928.9</v>
      </c>
      <c r="X171" s="71">
        <v>573920.2</v>
      </c>
      <c r="Y171" s="71">
        <v>570748.9</v>
      </c>
      <c r="Z171" s="71">
        <v>568715.1</v>
      </c>
      <c r="AA171" s="71">
        <v>584180.4</v>
      </c>
      <c r="AB171" s="71">
        <v>593001.9</v>
      </c>
      <c r="AC171" s="71">
        <v>592523.4</v>
      </c>
      <c r="AD171" s="71">
        <v>581933.6</v>
      </c>
      <c r="AE171" s="71">
        <v>564315.2</v>
      </c>
      <c r="AF171" s="71">
        <v>539634.4</v>
      </c>
      <c r="AG171" s="71">
        <v>501647</v>
      </c>
      <c r="AH171" s="71">
        <v>486568.5</v>
      </c>
      <c r="AI171" s="71">
        <v>472547.7</v>
      </c>
      <c r="AJ171" s="71">
        <v>460219</v>
      </c>
      <c r="AK171" s="71">
        <v>460028.4</v>
      </c>
      <c r="AL171" s="71">
        <v>475710.2</v>
      </c>
      <c r="AM171" s="71">
        <v>511905.6</v>
      </c>
      <c r="AN171" s="71">
        <v>534906.1</v>
      </c>
      <c r="AO171" s="71">
        <v>549266.6</v>
      </c>
      <c r="AP171" s="71">
        <v>562590.4</v>
      </c>
      <c r="AQ171" s="71">
        <v>542719.7</v>
      </c>
      <c r="AR171" s="71">
        <v>464653.8</v>
      </c>
      <c r="AS171" s="71">
        <v>454553.3</v>
      </c>
      <c r="AT171" s="71">
        <v>456297.5</v>
      </c>
      <c r="AU171" s="71">
        <v>455384</v>
      </c>
      <c r="AV171" s="71">
        <v>453795.6</v>
      </c>
      <c r="AW171" s="71">
        <v>451288.2</v>
      </c>
      <c r="AX171" s="71">
        <v>449680</v>
      </c>
      <c r="AY171" s="71">
        <v>461908.3</v>
      </c>
      <c r="AZ171" s="71">
        <v>546212.7</v>
      </c>
      <c r="BA171" s="71">
        <v>577097.6</v>
      </c>
      <c r="BB171" s="71">
        <v>566783.5</v>
      </c>
      <c r="BC171" s="71">
        <v>549623.9</v>
      </c>
      <c r="BD171" s="71">
        <v>525585.6</v>
      </c>
      <c r="BE171" s="71">
        <v>10278.22</v>
      </c>
      <c r="BF171" s="71">
        <v>9969.28</v>
      </c>
      <c r="BG171" s="71">
        <v>9682.008</v>
      </c>
      <c r="BH171" s="71">
        <v>9429.404</v>
      </c>
      <c r="BI171" s="71">
        <v>9425.502</v>
      </c>
      <c r="BJ171" s="71">
        <v>9746.805</v>
      </c>
      <c r="BK171" s="71">
        <v>10488.41</v>
      </c>
      <c r="BL171" s="71">
        <v>10959.67</v>
      </c>
      <c r="BM171" s="71">
        <v>11253.9</v>
      </c>
      <c r="BN171" s="71">
        <v>11526.89</v>
      </c>
      <c r="BO171" s="71">
        <v>36568.76</v>
      </c>
      <c r="BP171" s="71">
        <v>115812.2</v>
      </c>
      <c r="BQ171" s="71">
        <v>113294.7</v>
      </c>
      <c r="BR171" s="71">
        <v>113729.5</v>
      </c>
      <c r="BS171" s="71">
        <v>113501.8</v>
      </c>
      <c r="BT171" s="71">
        <v>113105.9</v>
      </c>
      <c r="BU171" s="71">
        <v>112480.9</v>
      </c>
      <c r="BV171" s="71">
        <v>112080.1</v>
      </c>
      <c r="BW171" s="71">
        <v>115127.9</v>
      </c>
      <c r="BX171" s="71">
        <v>36804.11</v>
      </c>
      <c r="BY171" s="71">
        <v>11824.13</v>
      </c>
      <c r="BZ171" s="71">
        <v>11612.8</v>
      </c>
      <c r="CA171" s="71">
        <v>11261.22</v>
      </c>
      <c r="CB171" s="71">
        <v>10768.7</v>
      </c>
      <c r="CC171" s="71">
        <v>12131.53</v>
      </c>
      <c r="CD171" s="71">
        <v>11766.88</v>
      </c>
      <c r="CE171" s="71">
        <v>11427.81</v>
      </c>
      <c r="CF171" s="71">
        <v>11129.66</v>
      </c>
      <c r="CG171" s="71">
        <v>11125.05</v>
      </c>
      <c r="CH171" s="71">
        <v>11504.29</v>
      </c>
      <c r="CI171" s="71">
        <v>12379.62</v>
      </c>
      <c r="CJ171" s="71">
        <v>12935.84</v>
      </c>
      <c r="CK171" s="71">
        <v>13283.13</v>
      </c>
      <c r="CL171" s="71">
        <v>13605.34</v>
      </c>
      <c r="CM171" s="71">
        <v>42463.61</v>
      </c>
      <c r="CN171" s="71">
        <v>120077.8</v>
      </c>
      <c r="CO171" s="71">
        <v>117467.6</v>
      </c>
      <c r="CP171" s="71">
        <v>117918.3</v>
      </c>
      <c r="CQ171" s="71">
        <v>117682.2</v>
      </c>
      <c r="CR171" s="71">
        <v>117271.8</v>
      </c>
      <c r="CS171" s="71">
        <v>116623.8</v>
      </c>
      <c r="CT171" s="71">
        <v>116208.2</v>
      </c>
      <c r="CU171" s="71">
        <v>119368.3</v>
      </c>
      <c r="CV171" s="71">
        <v>42736.91</v>
      </c>
      <c r="CW171" s="71">
        <v>13956.18</v>
      </c>
      <c r="CX171" s="71">
        <v>13706.75</v>
      </c>
      <c r="CY171" s="71">
        <v>13291.77</v>
      </c>
      <c r="CZ171" s="71">
        <v>12710.44</v>
      </c>
      <c r="DA171" s="71">
        <v>13408.94</v>
      </c>
      <c r="DB171" s="71">
        <v>13005.89</v>
      </c>
      <c r="DC171" s="71">
        <v>12631.12</v>
      </c>
      <c r="DD171" s="71">
        <v>12301.58</v>
      </c>
      <c r="DE171" s="71">
        <v>12296.48</v>
      </c>
      <c r="DF171" s="71">
        <v>12715.65</v>
      </c>
      <c r="DG171" s="71">
        <v>13683.15</v>
      </c>
      <c r="DH171" s="71">
        <v>14297.95</v>
      </c>
      <c r="DI171" s="71">
        <v>14681.8</v>
      </c>
      <c r="DJ171" s="71">
        <v>15037.95</v>
      </c>
      <c r="DK171" s="71">
        <v>46490.04</v>
      </c>
      <c r="DL171" s="71">
        <v>122998.8</v>
      </c>
      <c r="DM171" s="71">
        <v>120325.1</v>
      </c>
      <c r="DN171" s="71">
        <v>120786.8</v>
      </c>
      <c r="DO171" s="71">
        <v>120545</v>
      </c>
      <c r="DP171" s="71">
        <v>120124.5</v>
      </c>
      <c r="DQ171" s="71">
        <v>119460.8</v>
      </c>
      <c r="DR171" s="71">
        <v>119035.1</v>
      </c>
      <c r="DS171" s="71">
        <v>122272.1</v>
      </c>
      <c r="DT171" s="71">
        <v>46789.25</v>
      </c>
      <c r="DU171" s="71">
        <v>15425.72</v>
      </c>
      <c r="DV171" s="71">
        <v>15150.03</v>
      </c>
      <c r="DW171" s="71">
        <v>14691.35</v>
      </c>
      <c r="DX171" s="71">
        <v>14048.81</v>
      </c>
      <c r="DY171" s="71">
        <v>14681.33</v>
      </c>
      <c r="DZ171" s="71">
        <v>14240.04</v>
      </c>
      <c r="EA171" s="71">
        <v>13829.7</v>
      </c>
      <c r="EB171" s="71">
        <v>13468.88</v>
      </c>
      <c r="EC171" s="71">
        <v>13463.31</v>
      </c>
      <c r="ED171" s="71">
        <v>13922.25</v>
      </c>
      <c r="EE171" s="71">
        <v>14981.56</v>
      </c>
      <c r="EF171" s="71">
        <v>15654.7</v>
      </c>
      <c r="EG171" s="71">
        <v>16074.97</v>
      </c>
      <c r="EH171" s="71">
        <v>16464.91</v>
      </c>
      <c r="EI171" s="71">
        <v>50471.25</v>
      </c>
      <c r="EJ171" s="71">
        <v>125893</v>
      </c>
      <c r="EK171" s="71">
        <v>123156.4</v>
      </c>
      <c r="EL171" s="71">
        <v>123629</v>
      </c>
      <c r="EM171" s="71">
        <v>123381.5</v>
      </c>
      <c r="EN171" s="71">
        <v>122951.1</v>
      </c>
      <c r="EO171" s="71">
        <v>122271.8</v>
      </c>
      <c r="EP171" s="71">
        <v>121836</v>
      </c>
      <c r="EQ171" s="71">
        <v>125149.2</v>
      </c>
      <c r="ER171" s="71">
        <v>50796.08</v>
      </c>
      <c r="ES171" s="71">
        <v>16889.48</v>
      </c>
      <c r="ET171" s="71">
        <v>16587.63</v>
      </c>
      <c r="EU171" s="71">
        <v>16085.43</v>
      </c>
      <c r="EV171" s="71">
        <v>15381.92</v>
      </c>
      <c r="EW171" s="71">
        <v>16509.65</v>
      </c>
      <c r="EX171" s="71">
        <v>16013.41</v>
      </c>
      <c r="EY171" s="71">
        <v>15551.97</v>
      </c>
      <c r="EZ171" s="71">
        <v>15146.22</v>
      </c>
      <c r="FA171" s="71">
        <v>15139.95</v>
      </c>
      <c r="FB171" s="71">
        <v>15656.05</v>
      </c>
      <c r="FC171" s="71">
        <v>16847.27</v>
      </c>
      <c r="FD171" s="71">
        <v>17604.24</v>
      </c>
      <c r="FE171" s="71">
        <v>18076.85</v>
      </c>
      <c r="FF171" s="71">
        <v>18515.35</v>
      </c>
      <c r="FG171" s="71">
        <v>56141.24</v>
      </c>
      <c r="FH171" s="71">
        <v>130025.3</v>
      </c>
      <c r="FI171" s="71">
        <v>127198.8</v>
      </c>
      <c r="FJ171" s="71">
        <v>127686.9</v>
      </c>
      <c r="FK171" s="71">
        <v>127431.3</v>
      </c>
      <c r="FL171" s="71">
        <v>126986.8</v>
      </c>
      <c r="FM171" s="71">
        <v>126285.1</v>
      </c>
      <c r="FN171" s="71">
        <v>125835.1</v>
      </c>
      <c r="FO171" s="71">
        <v>129257</v>
      </c>
      <c r="FP171" s="71">
        <v>56502.57</v>
      </c>
      <c r="FQ171" s="71">
        <v>18992.8</v>
      </c>
      <c r="FR171" s="71">
        <v>18653.35</v>
      </c>
      <c r="FS171" s="71">
        <v>18088.61</v>
      </c>
      <c r="FT171" s="71">
        <v>17297.49</v>
      </c>
      <c r="FU171" s="71">
        <v>67.44201</v>
      </c>
      <c r="FV171" s="71">
        <v>65.65205</v>
      </c>
      <c r="FW171" s="71">
        <v>64.69233</v>
      </c>
      <c r="FX171" s="71">
        <v>63.65135</v>
      </c>
      <c r="FY171" s="71">
        <v>62.58593</v>
      </c>
      <c r="FZ171" s="71">
        <v>61.75344</v>
      </c>
      <c r="GA171" s="71">
        <v>62.71447</v>
      </c>
      <c r="GB171" s="71">
        <v>67.06918</v>
      </c>
      <c r="GC171" s="71">
        <v>72.97437</v>
      </c>
      <c r="GD171" s="71">
        <v>78.4436</v>
      </c>
      <c r="GE171" s="71">
        <v>83.00669</v>
      </c>
      <c r="GF171" s="71">
        <v>87.0025</v>
      </c>
      <c r="GG171" s="71">
        <v>90.01495</v>
      </c>
      <c r="GH171" s="71">
        <v>91.76453</v>
      </c>
      <c r="GI171" s="71">
        <v>92.90284</v>
      </c>
      <c r="GJ171" s="71">
        <v>93.43708</v>
      </c>
      <c r="GK171" s="71">
        <v>92.97569</v>
      </c>
      <c r="GL171" s="71">
        <v>91.26006</v>
      </c>
      <c r="GM171" s="71">
        <v>87.9736</v>
      </c>
      <c r="GN171" s="71">
        <v>83.35152</v>
      </c>
      <c r="GO171" s="71">
        <v>78.43038</v>
      </c>
      <c r="GP171" s="71">
        <v>75.64494</v>
      </c>
      <c r="GQ171" s="71">
        <v>73.45454</v>
      </c>
      <c r="GR171" s="71">
        <v>71.25639</v>
      </c>
    </row>
    <row r="172" spans="1:200" ht="12.75">
      <c r="A172" s="69" t="s">
        <v>243</v>
      </c>
      <c r="B172" s="69" t="s">
        <v>32</v>
      </c>
      <c r="C172" s="69">
        <v>2011</v>
      </c>
      <c r="D172" s="69" t="s">
        <v>6</v>
      </c>
      <c r="E172" s="69" t="s">
        <v>229</v>
      </c>
      <c r="F172" s="71">
        <v>2363</v>
      </c>
      <c r="G172" s="71">
        <v>2363</v>
      </c>
      <c r="H172" s="71">
        <v>2363</v>
      </c>
      <c r="I172" s="71">
        <v>566871.8</v>
      </c>
      <c r="J172" s="71">
        <v>551871.5</v>
      </c>
      <c r="K172" s="71">
        <v>536687.1</v>
      </c>
      <c r="L172" s="71">
        <v>524641.3</v>
      </c>
      <c r="M172" s="71">
        <v>526212.3</v>
      </c>
      <c r="N172" s="71">
        <v>543337.2</v>
      </c>
      <c r="O172" s="71">
        <v>581283.6</v>
      </c>
      <c r="P172" s="71">
        <v>606172.4</v>
      </c>
      <c r="Q172" s="71">
        <v>617157.4</v>
      </c>
      <c r="R172" s="71">
        <v>629901.9</v>
      </c>
      <c r="S172" s="71">
        <v>639012.3</v>
      </c>
      <c r="T172" s="71">
        <v>632932.6</v>
      </c>
      <c r="U172" s="71">
        <v>616437.9</v>
      </c>
      <c r="V172" s="71">
        <v>620450.4</v>
      </c>
      <c r="W172" s="71">
        <v>617396.5</v>
      </c>
      <c r="X172" s="71">
        <v>614254.8</v>
      </c>
      <c r="Y172" s="71">
        <v>610177.9</v>
      </c>
      <c r="Z172" s="71">
        <v>609382.6</v>
      </c>
      <c r="AA172" s="71">
        <v>633676.6</v>
      </c>
      <c r="AB172" s="71">
        <v>650014</v>
      </c>
      <c r="AC172" s="71">
        <v>649194.5</v>
      </c>
      <c r="AD172" s="71">
        <v>631185.8</v>
      </c>
      <c r="AE172" s="71">
        <v>608858.9</v>
      </c>
      <c r="AF172" s="71">
        <v>584235.8</v>
      </c>
      <c r="AG172" s="71">
        <v>552113.9</v>
      </c>
      <c r="AH172" s="71">
        <v>537504.1</v>
      </c>
      <c r="AI172" s="71">
        <v>522715</v>
      </c>
      <c r="AJ172" s="71">
        <v>510982.8</v>
      </c>
      <c r="AK172" s="71">
        <v>512512.9</v>
      </c>
      <c r="AL172" s="71">
        <v>529191.9</v>
      </c>
      <c r="AM172" s="71">
        <v>566150.6</v>
      </c>
      <c r="AN172" s="71">
        <v>590391.4</v>
      </c>
      <c r="AO172" s="71">
        <v>601090.3</v>
      </c>
      <c r="AP172" s="71">
        <v>613503.1</v>
      </c>
      <c r="AQ172" s="71">
        <v>588592.7</v>
      </c>
      <c r="AR172" s="71">
        <v>500456.4</v>
      </c>
      <c r="AS172" s="71">
        <v>487414.2</v>
      </c>
      <c r="AT172" s="71">
        <v>490586.8</v>
      </c>
      <c r="AU172" s="71">
        <v>488172.1</v>
      </c>
      <c r="AV172" s="71">
        <v>485687.9</v>
      </c>
      <c r="AW172" s="71">
        <v>482464.4</v>
      </c>
      <c r="AX172" s="71">
        <v>481835.6</v>
      </c>
      <c r="AY172" s="71">
        <v>501044.8</v>
      </c>
      <c r="AZ172" s="71">
        <v>598726.4</v>
      </c>
      <c r="BA172" s="71">
        <v>632293.4</v>
      </c>
      <c r="BB172" s="71">
        <v>614753.5</v>
      </c>
      <c r="BC172" s="71">
        <v>593007.9</v>
      </c>
      <c r="BD172" s="71">
        <v>569025.8</v>
      </c>
      <c r="BE172" s="71">
        <v>11312.23</v>
      </c>
      <c r="BF172" s="71">
        <v>11012.9</v>
      </c>
      <c r="BG172" s="71">
        <v>10709.88</v>
      </c>
      <c r="BH172" s="71">
        <v>10469.5</v>
      </c>
      <c r="BI172" s="71">
        <v>10500.85</v>
      </c>
      <c r="BJ172" s="71">
        <v>10842.59</v>
      </c>
      <c r="BK172" s="71">
        <v>11599.83</v>
      </c>
      <c r="BL172" s="71">
        <v>12096.5</v>
      </c>
      <c r="BM172" s="71">
        <v>12315.71</v>
      </c>
      <c r="BN172" s="71">
        <v>12570.04</v>
      </c>
      <c r="BO172" s="71">
        <v>39659.7</v>
      </c>
      <c r="BP172" s="71">
        <v>124735.8</v>
      </c>
      <c r="BQ172" s="71">
        <v>121485.1</v>
      </c>
      <c r="BR172" s="71">
        <v>122275.9</v>
      </c>
      <c r="BS172" s="71">
        <v>121674</v>
      </c>
      <c r="BT172" s="71">
        <v>121054.9</v>
      </c>
      <c r="BU172" s="71">
        <v>120251.4</v>
      </c>
      <c r="BV172" s="71">
        <v>120094.7</v>
      </c>
      <c r="BW172" s="71">
        <v>124882.4</v>
      </c>
      <c r="BX172" s="71">
        <v>40342.52</v>
      </c>
      <c r="BY172" s="71">
        <v>12955.03</v>
      </c>
      <c r="BZ172" s="71">
        <v>12595.66</v>
      </c>
      <c r="CA172" s="71">
        <v>12150.11</v>
      </c>
      <c r="CB172" s="71">
        <v>11658.74</v>
      </c>
      <c r="CC172" s="71">
        <v>13351.99</v>
      </c>
      <c r="CD172" s="71">
        <v>12998.67</v>
      </c>
      <c r="CE172" s="71">
        <v>12641.02</v>
      </c>
      <c r="CF172" s="71">
        <v>12357.3</v>
      </c>
      <c r="CG172" s="71">
        <v>12394.3</v>
      </c>
      <c r="CH172" s="71">
        <v>12797.66</v>
      </c>
      <c r="CI172" s="71">
        <v>13691.44</v>
      </c>
      <c r="CJ172" s="71">
        <v>14277.67</v>
      </c>
      <c r="CK172" s="71">
        <v>14536.4</v>
      </c>
      <c r="CL172" s="71">
        <v>14836.59</v>
      </c>
      <c r="CM172" s="71">
        <v>46052.82</v>
      </c>
      <c r="CN172" s="71">
        <v>129330.1</v>
      </c>
      <c r="CO172" s="71">
        <v>125959.6</v>
      </c>
      <c r="CP172" s="71">
        <v>126779.5</v>
      </c>
      <c r="CQ172" s="71">
        <v>126155.5</v>
      </c>
      <c r="CR172" s="71">
        <v>125513.5</v>
      </c>
      <c r="CS172" s="71">
        <v>124680.5</v>
      </c>
      <c r="CT172" s="71">
        <v>124518</v>
      </c>
      <c r="CU172" s="71">
        <v>129482.1</v>
      </c>
      <c r="CV172" s="71">
        <v>46845.7</v>
      </c>
      <c r="CW172" s="71">
        <v>15291</v>
      </c>
      <c r="CX172" s="71">
        <v>14866.83</v>
      </c>
      <c r="CY172" s="71">
        <v>14340.94</v>
      </c>
      <c r="CZ172" s="71">
        <v>13760.97</v>
      </c>
      <c r="DA172" s="71">
        <v>14757.91</v>
      </c>
      <c r="DB172" s="71">
        <v>14367.39</v>
      </c>
      <c r="DC172" s="71">
        <v>13972.08</v>
      </c>
      <c r="DD172" s="71">
        <v>13658.48</v>
      </c>
      <c r="DE172" s="71">
        <v>13699.38</v>
      </c>
      <c r="DF172" s="71">
        <v>14145.21</v>
      </c>
      <c r="DG172" s="71">
        <v>15133.11</v>
      </c>
      <c r="DH172" s="71">
        <v>15781.06</v>
      </c>
      <c r="DI172" s="71">
        <v>16067.04</v>
      </c>
      <c r="DJ172" s="71">
        <v>16398.83</v>
      </c>
      <c r="DK172" s="71">
        <v>50419.57</v>
      </c>
      <c r="DL172" s="71">
        <v>132476.2</v>
      </c>
      <c r="DM172" s="71">
        <v>129023.7</v>
      </c>
      <c r="DN172" s="71">
        <v>129863.6</v>
      </c>
      <c r="DO172" s="71">
        <v>129224.4</v>
      </c>
      <c r="DP172" s="71">
        <v>128566.8</v>
      </c>
      <c r="DQ172" s="71">
        <v>127713.5</v>
      </c>
      <c r="DR172" s="71">
        <v>127547</v>
      </c>
      <c r="DS172" s="71">
        <v>132631.9</v>
      </c>
      <c r="DT172" s="71">
        <v>51287.64</v>
      </c>
      <c r="DU172" s="71">
        <v>16901.1</v>
      </c>
      <c r="DV172" s="71">
        <v>16432.26</v>
      </c>
      <c r="DW172" s="71">
        <v>15851</v>
      </c>
      <c r="DX172" s="71">
        <v>15209.96</v>
      </c>
      <c r="DY172" s="71">
        <v>16158.3</v>
      </c>
      <c r="DZ172" s="71">
        <v>15730.73</v>
      </c>
      <c r="EA172" s="71">
        <v>15297.91</v>
      </c>
      <c r="EB172" s="71">
        <v>14954.55</v>
      </c>
      <c r="EC172" s="71">
        <v>14999.33</v>
      </c>
      <c r="ED172" s="71">
        <v>15487.47</v>
      </c>
      <c r="EE172" s="71">
        <v>16569.11</v>
      </c>
      <c r="EF172" s="71">
        <v>17278.54</v>
      </c>
      <c r="EG172" s="71">
        <v>17591.66</v>
      </c>
      <c r="EH172" s="71">
        <v>17954.94</v>
      </c>
      <c r="EI172" s="71">
        <v>54737.29</v>
      </c>
      <c r="EJ172" s="71">
        <v>135593.4</v>
      </c>
      <c r="EK172" s="71">
        <v>132059.7</v>
      </c>
      <c r="EL172" s="71">
        <v>132919.3</v>
      </c>
      <c r="EM172" s="71">
        <v>132265.1</v>
      </c>
      <c r="EN172" s="71">
        <v>131592</v>
      </c>
      <c r="EO172" s="71">
        <v>130718.6</v>
      </c>
      <c r="EP172" s="71">
        <v>130548.3</v>
      </c>
      <c r="EQ172" s="71">
        <v>135752.8</v>
      </c>
      <c r="ER172" s="71">
        <v>55679.7</v>
      </c>
      <c r="ES172" s="71">
        <v>18504.86</v>
      </c>
      <c r="ET172" s="71">
        <v>17991.53</v>
      </c>
      <c r="EU172" s="71">
        <v>17355.12</v>
      </c>
      <c r="EV172" s="71">
        <v>16653.25</v>
      </c>
      <c r="EW172" s="71">
        <v>18170.56</v>
      </c>
      <c r="EX172" s="71">
        <v>17689.74</v>
      </c>
      <c r="EY172" s="71">
        <v>17203.02</v>
      </c>
      <c r="EZ172" s="71">
        <v>16816.9</v>
      </c>
      <c r="FA172" s="71">
        <v>16867.26</v>
      </c>
      <c r="FB172" s="71">
        <v>17416.18</v>
      </c>
      <c r="FC172" s="71">
        <v>18632.52</v>
      </c>
      <c r="FD172" s="71">
        <v>19430.31</v>
      </c>
      <c r="FE172" s="71">
        <v>19782.42</v>
      </c>
      <c r="FF172" s="71">
        <v>20190.93</v>
      </c>
      <c r="FG172" s="71">
        <v>60886.54</v>
      </c>
      <c r="FH172" s="71">
        <v>140044</v>
      </c>
      <c r="FI172" s="71">
        <v>136394.3</v>
      </c>
      <c r="FJ172" s="71">
        <v>137282.2</v>
      </c>
      <c r="FK172" s="71">
        <v>136606.5</v>
      </c>
      <c r="FL172" s="71">
        <v>135911.3</v>
      </c>
      <c r="FM172" s="71">
        <v>135009.3</v>
      </c>
      <c r="FN172" s="71">
        <v>134833.3</v>
      </c>
      <c r="FO172" s="71">
        <v>140208.6</v>
      </c>
      <c r="FP172" s="71">
        <v>61934.82</v>
      </c>
      <c r="FQ172" s="71">
        <v>20809.34</v>
      </c>
      <c r="FR172" s="71">
        <v>20232.09</v>
      </c>
      <c r="FS172" s="71">
        <v>19516.42</v>
      </c>
      <c r="FT172" s="71">
        <v>18727.15</v>
      </c>
      <c r="FU172" s="71">
        <v>74.3188</v>
      </c>
      <c r="FV172" s="71">
        <v>72.37084</v>
      </c>
      <c r="FW172" s="71">
        <v>70.60703</v>
      </c>
      <c r="FX172" s="71">
        <v>69.54385</v>
      </c>
      <c r="FY172" s="71">
        <v>68.36552</v>
      </c>
      <c r="FZ172" s="71">
        <v>67.68037</v>
      </c>
      <c r="GA172" s="71">
        <v>68.19249</v>
      </c>
      <c r="GB172" s="71">
        <v>71.9293</v>
      </c>
      <c r="GC172" s="71">
        <v>77.2859</v>
      </c>
      <c r="GD172" s="71">
        <v>82.32586</v>
      </c>
      <c r="GE172" s="71">
        <v>86.11949</v>
      </c>
      <c r="GF172" s="71">
        <v>89.3713</v>
      </c>
      <c r="GG172" s="71">
        <v>92.03213</v>
      </c>
      <c r="GH172" s="71">
        <v>94.19765</v>
      </c>
      <c r="GI172" s="71">
        <v>95.33869</v>
      </c>
      <c r="GJ172" s="71">
        <v>95.71156</v>
      </c>
      <c r="GK172" s="71">
        <v>95.05015</v>
      </c>
      <c r="GL172" s="71">
        <v>93.79814</v>
      </c>
      <c r="GM172" s="71">
        <v>91.77728</v>
      </c>
      <c r="GN172" s="71">
        <v>88.52108</v>
      </c>
      <c r="GO172" s="71">
        <v>83.82848</v>
      </c>
      <c r="GP172" s="71">
        <v>79.65253</v>
      </c>
      <c r="GQ172" s="71">
        <v>76.84203</v>
      </c>
      <c r="GR172" s="71">
        <v>74.93974</v>
      </c>
    </row>
    <row r="173" spans="1:200" ht="12.75">
      <c r="A173" s="69" t="s">
        <v>243</v>
      </c>
      <c r="B173" s="69" t="s">
        <v>33</v>
      </c>
      <c r="C173" s="69">
        <v>2011</v>
      </c>
      <c r="D173" s="69" t="s">
        <v>6</v>
      </c>
      <c r="E173" s="69" t="s">
        <v>229</v>
      </c>
      <c r="F173" s="71">
        <v>2372</v>
      </c>
      <c r="G173" s="71">
        <v>2372</v>
      </c>
      <c r="H173" s="71">
        <v>2372</v>
      </c>
      <c r="I173" s="71">
        <v>570054.3</v>
      </c>
      <c r="J173" s="71">
        <v>557229.8</v>
      </c>
      <c r="K173" s="71">
        <v>541233.3</v>
      </c>
      <c r="L173" s="71">
        <v>530887.7</v>
      </c>
      <c r="M173" s="71">
        <v>531777.5</v>
      </c>
      <c r="N173" s="71">
        <v>547939.1</v>
      </c>
      <c r="O173" s="71">
        <v>585295.8</v>
      </c>
      <c r="P173" s="71">
        <v>609286.1</v>
      </c>
      <c r="Q173" s="71">
        <v>622935.7</v>
      </c>
      <c r="R173" s="71">
        <v>637052.4</v>
      </c>
      <c r="S173" s="71">
        <v>652154.4</v>
      </c>
      <c r="T173" s="71">
        <v>647760.3</v>
      </c>
      <c r="U173" s="71">
        <v>630516.5</v>
      </c>
      <c r="V173" s="71">
        <v>636545.2</v>
      </c>
      <c r="W173" s="71">
        <v>632771.8</v>
      </c>
      <c r="X173" s="71">
        <v>627857.1</v>
      </c>
      <c r="Y173" s="71">
        <v>621631.8</v>
      </c>
      <c r="Z173" s="71">
        <v>618601.7</v>
      </c>
      <c r="AA173" s="71">
        <v>639825.1</v>
      </c>
      <c r="AB173" s="71">
        <v>650226.8</v>
      </c>
      <c r="AC173" s="71">
        <v>651976</v>
      </c>
      <c r="AD173" s="71">
        <v>639311.8</v>
      </c>
      <c r="AE173" s="71">
        <v>615905</v>
      </c>
      <c r="AF173" s="71">
        <v>589127.7</v>
      </c>
      <c r="AG173" s="71">
        <v>555213.5</v>
      </c>
      <c r="AH173" s="71">
        <v>542722.8</v>
      </c>
      <c r="AI173" s="71">
        <v>527142.8</v>
      </c>
      <c r="AJ173" s="71">
        <v>517066.6</v>
      </c>
      <c r="AK173" s="71">
        <v>517933.3</v>
      </c>
      <c r="AL173" s="71">
        <v>533674.1</v>
      </c>
      <c r="AM173" s="71">
        <v>570058.2</v>
      </c>
      <c r="AN173" s="71">
        <v>593423.9</v>
      </c>
      <c r="AO173" s="71">
        <v>606718.3</v>
      </c>
      <c r="AP173" s="71">
        <v>620467.4</v>
      </c>
      <c r="AQ173" s="71">
        <v>600697.9</v>
      </c>
      <c r="AR173" s="71">
        <v>512180.6</v>
      </c>
      <c r="AS173" s="71">
        <v>498546.1</v>
      </c>
      <c r="AT173" s="71">
        <v>503312.9</v>
      </c>
      <c r="AU173" s="71">
        <v>500329.3</v>
      </c>
      <c r="AV173" s="71">
        <v>496443.3</v>
      </c>
      <c r="AW173" s="71">
        <v>491520.9</v>
      </c>
      <c r="AX173" s="71">
        <v>489125.1</v>
      </c>
      <c r="AY173" s="71">
        <v>505906.3</v>
      </c>
      <c r="AZ173" s="71">
        <v>598922.4</v>
      </c>
      <c r="BA173" s="71">
        <v>635002.4</v>
      </c>
      <c r="BB173" s="71">
        <v>622667.9</v>
      </c>
      <c r="BC173" s="71">
        <v>599870.6</v>
      </c>
      <c r="BD173" s="71">
        <v>573790.3</v>
      </c>
      <c r="BE173" s="71">
        <v>11375.74</v>
      </c>
      <c r="BF173" s="71">
        <v>11119.82</v>
      </c>
      <c r="BG173" s="71">
        <v>10800.6</v>
      </c>
      <c r="BH173" s="71">
        <v>10594.15</v>
      </c>
      <c r="BI173" s="71">
        <v>10611.91</v>
      </c>
      <c r="BJ173" s="71">
        <v>10934.42</v>
      </c>
      <c r="BK173" s="71">
        <v>11679.9</v>
      </c>
      <c r="BL173" s="71">
        <v>12158.64</v>
      </c>
      <c r="BM173" s="71">
        <v>12431.02</v>
      </c>
      <c r="BN173" s="71">
        <v>12712.73</v>
      </c>
      <c r="BO173" s="71">
        <v>40475.36</v>
      </c>
      <c r="BP173" s="71">
        <v>127658</v>
      </c>
      <c r="BQ173" s="71">
        <v>124259.7</v>
      </c>
      <c r="BR173" s="71">
        <v>125447.8</v>
      </c>
      <c r="BS173" s="71">
        <v>124704.1</v>
      </c>
      <c r="BT173" s="71">
        <v>123735.5</v>
      </c>
      <c r="BU173" s="71">
        <v>122508.7</v>
      </c>
      <c r="BV173" s="71">
        <v>121911.5</v>
      </c>
      <c r="BW173" s="71">
        <v>126094.2</v>
      </c>
      <c r="BX173" s="71">
        <v>40355.72</v>
      </c>
      <c r="BY173" s="71">
        <v>13010.54</v>
      </c>
      <c r="BZ173" s="71">
        <v>12757.82</v>
      </c>
      <c r="CA173" s="71">
        <v>12290.72</v>
      </c>
      <c r="CB173" s="71">
        <v>11756.36</v>
      </c>
      <c r="CC173" s="71">
        <v>13426.95</v>
      </c>
      <c r="CD173" s="71">
        <v>13124.88</v>
      </c>
      <c r="CE173" s="71">
        <v>12748.1</v>
      </c>
      <c r="CF173" s="71">
        <v>12504.42</v>
      </c>
      <c r="CG173" s="71">
        <v>12525.38</v>
      </c>
      <c r="CH173" s="71">
        <v>12906.05</v>
      </c>
      <c r="CI173" s="71">
        <v>13785.94</v>
      </c>
      <c r="CJ173" s="71">
        <v>14351</v>
      </c>
      <c r="CK173" s="71">
        <v>14672.5</v>
      </c>
      <c r="CL173" s="71">
        <v>15005.01</v>
      </c>
      <c r="CM173" s="71">
        <v>46999.96</v>
      </c>
      <c r="CN173" s="71">
        <v>132359.9</v>
      </c>
      <c r="CO173" s="71">
        <v>128836.4</v>
      </c>
      <c r="CP173" s="71">
        <v>130068.2</v>
      </c>
      <c r="CQ173" s="71">
        <v>129297.2</v>
      </c>
      <c r="CR173" s="71">
        <v>128292.9</v>
      </c>
      <c r="CS173" s="71">
        <v>127020.9</v>
      </c>
      <c r="CT173" s="71">
        <v>126401.8</v>
      </c>
      <c r="CU173" s="71">
        <v>130738.4</v>
      </c>
      <c r="CV173" s="71">
        <v>46861.04</v>
      </c>
      <c r="CW173" s="71">
        <v>15356.51</v>
      </c>
      <c r="CX173" s="71">
        <v>15058.22</v>
      </c>
      <c r="CY173" s="71">
        <v>14506.9</v>
      </c>
      <c r="CZ173" s="71">
        <v>13876.2</v>
      </c>
      <c r="DA173" s="71">
        <v>14840.76</v>
      </c>
      <c r="DB173" s="71">
        <v>14506.89</v>
      </c>
      <c r="DC173" s="71">
        <v>14090.44</v>
      </c>
      <c r="DD173" s="71">
        <v>13821.1</v>
      </c>
      <c r="DE173" s="71">
        <v>13844.27</v>
      </c>
      <c r="DF173" s="71">
        <v>14265.02</v>
      </c>
      <c r="DG173" s="71">
        <v>15237.56</v>
      </c>
      <c r="DH173" s="71">
        <v>15862.12</v>
      </c>
      <c r="DI173" s="71">
        <v>16217.48</v>
      </c>
      <c r="DJ173" s="71">
        <v>16584.99</v>
      </c>
      <c r="DK173" s="71">
        <v>51456.53</v>
      </c>
      <c r="DL173" s="71">
        <v>135579.7</v>
      </c>
      <c r="DM173" s="71">
        <v>131970.5</v>
      </c>
      <c r="DN173" s="71">
        <v>133232.3</v>
      </c>
      <c r="DO173" s="71">
        <v>132442.5</v>
      </c>
      <c r="DP173" s="71">
        <v>131413.8</v>
      </c>
      <c r="DQ173" s="71">
        <v>130110.8</v>
      </c>
      <c r="DR173" s="71">
        <v>129476.6</v>
      </c>
      <c r="DS173" s="71">
        <v>133918.8</v>
      </c>
      <c r="DT173" s="71">
        <v>51304.43</v>
      </c>
      <c r="DU173" s="71">
        <v>16973.51</v>
      </c>
      <c r="DV173" s="71">
        <v>16643.81</v>
      </c>
      <c r="DW173" s="71">
        <v>16034.44</v>
      </c>
      <c r="DX173" s="71">
        <v>15337.32</v>
      </c>
      <c r="DY173" s="71">
        <v>16249.02</v>
      </c>
      <c r="DZ173" s="71">
        <v>15883.46</v>
      </c>
      <c r="EA173" s="71">
        <v>15427.49</v>
      </c>
      <c r="EB173" s="71">
        <v>15132.6</v>
      </c>
      <c r="EC173" s="71">
        <v>15157.96</v>
      </c>
      <c r="ED173" s="71">
        <v>15618.64</v>
      </c>
      <c r="EE173" s="71">
        <v>16683.47</v>
      </c>
      <c r="EF173" s="71">
        <v>17367.29</v>
      </c>
      <c r="EG173" s="71">
        <v>17756.37</v>
      </c>
      <c r="EH173" s="71">
        <v>18158.76</v>
      </c>
      <c r="EI173" s="71">
        <v>55863.05</v>
      </c>
      <c r="EJ173" s="71">
        <v>138769.9</v>
      </c>
      <c r="EK173" s="71">
        <v>135075.8</v>
      </c>
      <c r="EL173" s="71">
        <v>136367.3</v>
      </c>
      <c r="EM173" s="71">
        <v>135558.9</v>
      </c>
      <c r="EN173" s="71">
        <v>134506</v>
      </c>
      <c r="EO173" s="71">
        <v>133172.4</v>
      </c>
      <c r="EP173" s="71">
        <v>132523.3</v>
      </c>
      <c r="EQ173" s="71">
        <v>137070</v>
      </c>
      <c r="ER173" s="71">
        <v>55697.93</v>
      </c>
      <c r="ES173" s="71">
        <v>18584.14</v>
      </c>
      <c r="ET173" s="71">
        <v>18223.16</v>
      </c>
      <c r="EU173" s="71">
        <v>17555.96</v>
      </c>
      <c r="EV173" s="71">
        <v>16792.69</v>
      </c>
      <c r="EW173" s="71">
        <v>18272.57</v>
      </c>
      <c r="EX173" s="71">
        <v>17861.49</v>
      </c>
      <c r="EY173" s="71">
        <v>17348.74</v>
      </c>
      <c r="EZ173" s="71">
        <v>17017.12</v>
      </c>
      <c r="FA173" s="71">
        <v>17045.65</v>
      </c>
      <c r="FB173" s="71">
        <v>17563.69</v>
      </c>
      <c r="FC173" s="71">
        <v>18761.13</v>
      </c>
      <c r="FD173" s="71">
        <v>19530.11</v>
      </c>
      <c r="FE173" s="71">
        <v>19967.64</v>
      </c>
      <c r="FF173" s="71">
        <v>20420.14</v>
      </c>
      <c r="FG173" s="71">
        <v>62138.76</v>
      </c>
      <c r="FH173" s="71">
        <v>143324.8</v>
      </c>
      <c r="FI173" s="71">
        <v>139509.4</v>
      </c>
      <c r="FJ173" s="71">
        <v>140843.3</v>
      </c>
      <c r="FK173" s="71">
        <v>140008.4</v>
      </c>
      <c r="FL173" s="71">
        <v>138921</v>
      </c>
      <c r="FM173" s="71">
        <v>137543.5</v>
      </c>
      <c r="FN173" s="71">
        <v>136873.1</v>
      </c>
      <c r="FO173" s="71">
        <v>141569</v>
      </c>
      <c r="FP173" s="71">
        <v>61955.09</v>
      </c>
      <c r="FQ173" s="71">
        <v>20898.5</v>
      </c>
      <c r="FR173" s="71">
        <v>20492.56</v>
      </c>
      <c r="FS173" s="71">
        <v>19742.28</v>
      </c>
      <c r="FT173" s="71">
        <v>18883.95</v>
      </c>
      <c r="FU173" s="71">
        <v>74.31188</v>
      </c>
      <c r="FV173" s="71">
        <v>73.08392</v>
      </c>
      <c r="FW173" s="71">
        <v>71.01421</v>
      </c>
      <c r="FX173" s="71">
        <v>70.67004</v>
      </c>
      <c r="FY173" s="71">
        <v>69.22401</v>
      </c>
      <c r="FZ173" s="71">
        <v>68.04113</v>
      </c>
      <c r="GA173" s="71">
        <v>68.21127</v>
      </c>
      <c r="GB173" s="71">
        <v>71.86916</v>
      </c>
      <c r="GC173" s="71">
        <v>78.11507</v>
      </c>
      <c r="GD173" s="71">
        <v>83.42165</v>
      </c>
      <c r="GE173" s="71">
        <v>88.71205</v>
      </c>
      <c r="GF173" s="71">
        <v>92.69236</v>
      </c>
      <c r="GG173" s="71">
        <v>95.63966</v>
      </c>
      <c r="GH173" s="71">
        <v>97.92371</v>
      </c>
      <c r="GI173" s="71">
        <v>98.94016</v>
      </c>
      <c r="GJ173" s="71">
        <v>98.73418</v>
      </c>
      <c r="GK173" s="71">
        <v>97.5144</v>
      </c>
      <c r="GL173" s="71">
        <v>95.66858</v>
      </c>
      <c r="GM173" s="71">
        <v>93.02057</v>
      </c>
      <c r="GN173" s="71">
        <v>88.41582</v>
      </c>
      <c r="GO173" s="71">
        <v>84.00828</v>
      </c>
      <c r="GP173" s="71">
        <v>81.30276</v>
      </c>
      <c r="GQ173" s="71">
        <v>78.5448</v>
      </c>
      <c r="GR173" s="71">
        <v>75.87181</v>
      </c>
    </row>
    <row r="174" spans="1:200" ht="12.75">
      <c r="A174" s="69" t="s">
        <v>243</v>
      </c>
      <c r="B174" s="69" t="s">
        <v>34</v>
      </c>
      <c r="C174" s="69">
        <v>2011</v>
      </c>
      <c r="D174" s="69" t="s">
        <v>6</v>
      </c>
      <c r="E174" s="69" t="s">
        <v>229</v>
      </c>
      <c r="F174" s="71">
        <v>2376</v>
      </c>
      <c r="G174" s="71">
        <v>2376</v>
      </c>
      <c r="H174" s="71">
        <v>2376</v>
      </c>
      <c r="I174" s="71">
        <v>570553.9</v>
      </c>
      <c r="J174" s="71">
        <v>559393.4</v>
      </c>
      <c r="K174" s="71">
        <v>545232.1</v>
      </c>
      <c r="L174" s="71">
        <v>535491.3</v>
      </c>
      <c r="M174" s="71">
        <v>536891.2</v>
      </c>
      <c r="N174" s="71">
        <v>555352.3</v>
      </c>
      <c r="O174" s="71">
        <v>591111.1</v>
      </c>
      <c r="P174" s="71">
        <v>613350.3</v>
      </c>
      <c r="Q174" s="71">
        <v>627920.4</v>
      </c>
      <c r="R174" s="71">
        <v>646756.1</v>
      </c>
      <c r="S174" s="71">
        <v>667969.4</v>
      </c>
      <c r="T174" s="71">
        <v>666077.3</v>
      </c>
      <c r="U174" s="71">
        <v>645438</v>
      </c>
      <c r="V174" s="71">
        <v>645899.4</v>
      </c>
      <c r="W174" s="71">
        <v>641017.5</v>
      </c>
      <c r="X174" s="71">
        <v>635203.4</v>
      </c>
      <c r="Y174" s="71">
        <v>628579.1</v>
      </c>
      <c r="Z174" s="71">
        <v>620865.5</v>
      </c>
      <c r="AA174" s="71">
        <v>634994.5</v>
      </c>
      <c r="AB174" s="71">
        <v>648845.1</v>
      </c>
      <c r="AC174" s="71">
        <v>657369.6</v>
      </c>
      <c r="AD174" s="71">
        <v>645176.1</v>
      </c>
      <c r="AE174" s="71">
        <v>623384</v>
      </c>
      <c r="AF174" s="71">
        <v>598975.9</v>
      </c>
      <c r="AG174" s="71">
        <v>555700.1</v>
      </c>
      <c r="AH174" s="71">
        <v>544830.2</v>
      </c>
      <c r="AI174" s="71">
        <v>531037.6</v>
      </c>
      <c r="AJ174" s="71">
        <v>521550.3</v>
      </c>
      <c r="AK174" s="71">
        <v>522913.8</v>
      </c>
      <c r="AL174" s="71">
        <v>540894.3</v>
      </c>
      <c r="AM174" s="71">
        <v>575722.1</v>
      </c>
      <c r="AN174" s="71">
        <v>597382.3</v>
      </c>
      <c r="AO174" s="71">
        <v>611573.2</v>
      </c>
      <c r="AP174" s="71">
        <v>629918.4</v>
      </c>
      <c r="AQ174" s="71">
        <v>615265.1</v>
      </c>
      <c r="AR174" s="71">
        <v>526663.8</v>
      </c>
      <c r="AS174" s="71">
        <v>510344.4</v>
      </c>
      <c r="AT174" s="71">
        <v>510709.3</v>
      </c>
      <c r="AU174" s="71">
        <v>506849.1</v>
      </c>
      <c r="AV174" s="71">
        <v>502251.9</v>
      </c>
      <c r="AW174" s="71">
        <v>497014.2</v>
      </c>
      <c r="AX174" s="71">
        <v>490915.1</v>
      </c>
      <c r="AY174" s="71">
        <v>502086.8</v>
      </c>
      <c r="AZ174" s="71">
        <v>597649.7</v>
      </c>
      <c r="BA174" s="71">
        <v>640255.8</v>
      </c>
      <c r="BB174" s="71">
        <v>628379.6</v>
      </c>
      <c r="BC174" s="71">
        <v>607154.9</v>
      </c>
      <c r="BD174" s="71">
        <v>583382.2</v>
      </c>
      <c r="BE174" s="71">
        <v>11385.71</v>
      </c>
      <c r="BF174" s="71">
        <v>11163</v>
      </c>
      <c r="BG174" s="71">
        <v>10880.4</v>
      </c>
      <c r="BH174" s="71">
        <v>10686.02</v>
      </c>
      <c r="BI174" s="71">
        <v>10713.96</v>
      </c>
      <c r="BJ174" s="71">
        <v>11082.36</v>
      </c>
      <c r="BK174" s="71">
        <v>11795.94</v>
      </c>
      <c r="BL174" s="71">
        <v>12239.74</v>
      </c>
      <c r="BM174" s="71">
        <v>12530.5</v>
      </c>
      <c r="BN174" s="71">
        <v>12906.37</v>
      </c>
      <c r="BO174" s="71">
        <v>41456.91</v>
      </c>
      <c r="BP174" s="71">
        <v>131267.8</v>
      </c>
      <c r="BQ174" s="71">
        <v>127200.3</v>
      </c>
      <c r="BR174" s="71">
        <v>127291.3</v>
      </c>
      <c r="BS174" s="71">
        <v>126329.1</v>
      </c>
      <c r="BT174" s="71">
        <v>125183.3</v>
      </c>
      <c r="BU174" s="71">
        <v>123877.8</v>
      </c>
      <c r="BV174" s="71">
        <v>122357.7</v>
      </c>
      <c r="BW174" s="71">
        <v>125142.2</v>
      </c>
      <c r="BX174" s="71">
        <v>40269.97</v>
      </c>
      <c r="BY174" s="71">
        <v>13118.17</v>
      </c>
      <c r="BZ174" s="71">
        <v>12874.84</v>
      </c>
      <c r="CA174" s="71">
        <v>12439.97</v>
      </c>
      <c r="CB174" s="71">
        <v>11952.89</v>
      </c>
      <c r="CC174" s="71">
        <v>13438.71</v>
      </c>
      <c r="CD174" s="71">
        <v>13175.84</v>
      </c>
      <c r="CE174" s="71">
        <v>12842.29</v>
      </c>
      <c r="CF174" s="71">
        <v>12612.86</v>
      </c>
      <c r="CG174" s="71">
        <v>12645.83</v>
      </c>
      <c r="CH174" s="71">
        <v>13080.66</v>
      </c>
      <c r="CI174" s="71">
        <v>13922.92</v>
      </c>
      <c r="CJ174" s="71">
        <v>14446.73</v>
      </c>
      <c r="CK174" s="71">
        <v>14789.91</v>
      </c>
      <c r="CL174" s="71">
        <v>15233.57</v>
      </c>
      <c r="CM174" s="71">
        <v>48139.73</v>
      </c>
      <c r="CN174" s="71">
        <v>136102.7</v>
      </c>
      <c r="CO174" s="71">
        <v>131885.3</v>
      </c>
      <c r="CP174" s="71">
        <v>131979.6</v>
      </c>
      <c r="CQ174" s="71">
        <v>130982.1</v>
      </c>
      <c r="CR174" s="71">
        <v>129794.1</v>
      </c>
      <c r="CS174" s="71">
        <v>128440.5</v>
      </c>
      <c r="CT174" s="71">
        <v>126864.3</v>
      </c>
      <c r="CU174" s="71">
        <v>129751.4</v>
      </c>
      <c r="CV174" s="71">
        <v>46761.46</v>
      </c>
      <c r="CW174" s="71">
        <v>15483.56</v>
      </c>
      <c r="CX174" s="71">
        <v>15196.35</v>
      </c>
      <c r="CY174" s="71">
        <v>14683.06</v>
      </c>
      <c r="CZ174" s="71">
        <v>14108.16</v>
      </c>
      <c r="DA174" s="71">
        <v>14853.77</v>
      </c>
      <c r="DB174" s="71">
        <v>14563.22</v>
      </c>
      <c r="DC174" s="71">
        <v>14194.54</v>
      </c>
      <c r="DD174" s="71">
        <v>13940.95</v>
      </c>
      <c r="DE174" s="71">
        <v>13977.4</v>
      </c>
      <c r="DF174" s="71">
        <v>14458.01</v>
      </c>
      <c r="DG174" s="71">
        <v>15388.96</v>
      </c>
      <c r="DH174" s="71">
        <v>15967.93</v>
      </c>
      <c r="DI174" s="71">
        <v>16347.25</v>
      </c>
      <c r="DJ174" s="71">
        <v>16837.61</v>
      </c>
      <c r="DK174" s="71">
        <v>52704.37</v>
      </c>
      <c r="DL174" s="71">
        <v>139413.5</v>
      </c>
      <c r="DM174" s="71">
        <v>135093.6</v>
      </c>
      <c r="DN174" s="71">
        <v>135190.2</v>
      </c>
      <c r="DO174" s="71">
        <v>134168.4</v>
      </c>
      <c r="DP174" s="71">
        <v>132951.4</v>
      </c>
      <c r="DQ174" s="71">
        <v>131565</v>
      </c>
      <c r="DR174" s="71">
        <v>129950.5</v>
      </c>
      <c r="DS174" s="71">
        <v>132907.7</v>
      </c>
      <c r="DT174" s="71">
        <v>51195.41</v>
      </c>
      <c r="DU174" s="71">
        <v>17113.93</v>
      </c>
      <c r="DV174" s="71">
        <v>16796.48</v>
      </c>
      <c r="DW174" s="71">
        <v>16229.15</v>
      </c>
      <c r="DX174" s="71">
        <v>15593.71</v>
      </c>
      <c r="DY174" s="71">
        <v>16263.26</v>
      </c>
      <c r="DZ174" s="71">
        <v>15945.14</v>
      </c>
      <c r="EA174" s="71">
        <v>15541.48</v>
      </c>
      <c r="EB174" s="71">
        <v>15263.82</v>
      </c>
      <c r="EC174" s="71">
        <v>15303.73</v>
      </c>
      <c r="ED174" s="71">
        <v>15829.95</v>
      </c>
      <c r="EE174" s="71">
        <v>16849.23</v>
      </c>
      <c r="EF174" s="71">
        <v>17483.14</v>
      </c>
      <c r="EG174" s="71">
        <v>17898.46</v>
      </c>
      <c r="EH174" s="71">
        <v>18435.35</v>
      </c>
      <c r="EI174" s="71">
        <v>57217.75</v>
      </c>
      <c r="EJ174" s="71">
        <v>142694</v>
      </c>
      <c r="EK174" s="71">
        <v>138272.4</v>
      </c>
      <c r="EL174" s="71">
        <v>138371.3</v>
      </c>
      <c r="EM174" s="71">
        <v>137325.4</v>
      </c>
      <c r="EN174" s="71">
        <v>136079.8</v>
      </c>
      <c r="EO174" s="71">
        <v>134660.7</v>
      </c>
      <c r="EP174" s="71">
        <v>133008.3</v>
      </c>
      <c r="EQ174" s="71">
        <v>136035.1</v>
      </c>
      <c r="ER174" s="71">
        <v>55579.57</v>
      </c>
      <c r="ES174" s="71">
        <v>18737.88</v>
      </c>
      <c r="ET174" s="71">
        <v>18390.32</v>
      </c>
      <c r="EU174" s="71">
        <v>17769.15</v>
      </c>
      <c r="EV174" s="71">
        <v>17073.41</v>
      </c>
      <c r="EW174" s="71">
        <v>18288.59</v>
      </c>
      <c r="EX174" s="71">
        <v>17930.85</v>
      </c>
      <c r="EY174" s="71">
        <v>17476.92</v>
      </c>
      <c r="EZ174" s="71">
        <v>17164.69</v>
      </c>
      <c r="FA174" s="71">
        <v>17209.56</v>
      </c>
      <c r="FB174" s="71">
        <v>17801.31</v>
      </c>
      <c r="FC174" s="71">
        <v>18947.53</v>
      </c>
      <c r="FD174" s="71">
        <v>19660.39</v>
      </c>
      <c r="FE174" s="71">
        <v>20127.42</v>
      </c>
      <c r="FF174" s="71">
        <v>20731.18</v>
      </c>
      <c r="FG174" s="71">
        <v>63645.65</v>
      </c>
      <c r="FH174" s="71">
        <v>147377.7</v>
      </c>
      <c r="FI174" s="71">
        <v>142811</v>
      </c>
      <c r="FJ174" s="71">
        <v>142913.1</v>
      </c>
      <c r="FK174" s="71">
        <v>141832.9</v>
      </c>
      <c r="FL174" s="71">
        <v>140546.4</v>
      </c>
      <c r="FM174" s="71">
        <v>139080.8</v>
      </c>
      <c r="FN174" s="71">
        <v>137374</v>
      </c>
      <c r="FO174" s="71">
        <v>140500.2</v>
      </c>
      <c r="FP174" s="71">
        <v>61823.44</v>
      </c>
      <c r="FQ174" s="71">
        <v>21071.39</v>
      </c>
      <c r="FR174" s="71">
        <v>20680.54</v>
      </c>
      <c r="FS174" s="71">
        <v>19982.01</v>
      </c>
      <c r="FT174" s="71">
        <v>19199.63</v>
      </c>
      <c r="FU174" s="71">
        <v>70.91555</v>
      </c>
      <c r="FV174" s="71">
        <v>69.43614</v>
      </c>
      <c r="FW174" s="71">
        <v>68.29412</v>
      </c>
      <c r="FX174" s="71">
        <v>68.17155</v>
      </c>
      <c r="FY174" s="71">
        <v>67.08781</v>
      </c>
      <c r="FZ174" s="71">
        <v>66.83297</v>
      </c>
      <c r="GA174" s="71">
        <v>66.64925</v>
      </c>
      <c r="GB174" s="71">
        <v>68.8047</v>
      </c>
      <c r="GC174" s="71">
        <v>75.03524</v>
      </c>
      <c r="GD174" s="71">
        <v>82.58829</v>
      </c>
      <c r="GE174" s="71">
        <v>89.17796</v>
      </c>
      <c r="GF174" s="71">
        <v>93.99844</v>
      </c>
      <c r="GG174" s="71">
        <v>96.48815</v>
      </c>
      <c r="GH174" s="71">
        <v>97.37757</v>
      </c>
      <c r="GI174" s="71">
        <v>98.04545</v>
      </c>
      <c r="GJ174" s="71">
        <v>97.64486</v>
      </c>
      <c r="GK174" s="71">
        <v>96.06582</v>
      </c>
      <c r="GL174" s="71">
        <v>92.66376</v>
      </c>
      <c r="GM174" s="71">
        <v>88.02145</v>
      </c>
      <c r="GN174" s="71">
        <v>84.5426</v>
      </c>
      <c r="GO174" s="71">
        <v>82.01142</v>
      </c>
      <c r="GP174" s="71">
        <v>79.90401</v>
      </c>
      <c r="GQ174" s="71">
        <v>77.87717</v>
      </c>
      <c r="GR174" s="71">
        <v>76.10142</v>
      </c>
    </row>
    <row r="175" spans="1:200" ht="12.75">
      <c r="A175" s="69" t="s">
        <v>243</v>
      </c>
      <c r="B175" s="69" t="s">
        <v>35</v>
      </c>
      <c r="C175" s="69">
        <v>2011</v>
      </c>
      <c r="D175" s="69" t="s">
        <v>6</v>
      </c>
      <c r="E175" s="69" t="s">
        <v>229</v>
      </c>
      <c r="F175" s="71">
        <v>2387</v>
      </c>
      <c r="G175" s="71">
        <v>2387</v>
      </c>
      <c r="H175" s="71">
        <v>2387</v>
      </c>
      <c r="I175" s="71">
        <v>564204.9</v>
      </c>
      <c r="J175" s="71">
        <v>552975.5</v>
      </c>
      <c r="K175" s="71">
        <v>540805.6</v>
      </c>
      <c r="L175" s="71">
        <v>525690.7</v>
      </c>
      <c r="M175" s="71">
        <v>526867.8</v>
      </c>
      <c r="N175" s="71">
        <v>540114.1</v>
      </c>
      <c r="O175" s="71">
        <v>574639.1</v>
      </c>
      <c r="P175" s="71">
        <v>592030.5</v>
      </c>
      <c r="Q175" s="71">
        <v>605391.1</v>
      </c>
      <c r="R175" s="71">
        <v>621213.8</v>
      </c>
      <c r="S175" s="71">
        <v>639831.8</v>
      </c>
      <c r="T175" s="71">
        <v>639200.6</v>
      </c>
      <c r="U175" s="71">
        <v>624253.4</v>
      </c>
      <c r="V175" s="71">
        <v>627580.8</v>
      </c>
      <c r="W175" s="71">
        <v>623867.7</v>
      </c>
      <c r="X175" s="71">
        <v>620481.4</v>
      </c>
      <c r="Y175" s="71">
        <v>616219</v>
      </c>
      <c r="Z175" s="71">
        <v>613317.6</v>
      </c>
      <c r="AA175" s="71">
        <v>622311.8</v>
      </c>
      <c r="AB175" s="71">
        <v>625889.9</v>
      </c>
      <c r="AC175" s="71">
        <v>629940.1</v>
      </c>
      <c r="AD175" s="71">
        <v>616180.1</v>
      </c>
      <c r="AE175" s="71">
        <v>594504.6</v>
      </c>
      <c r="AF175" s="71">
        <v>570567.6</v>
      </c>
      <c r="AG175" s="71">
        <v>549516.4</v>
      </c>
      <c r="AH175" s="71">
        <v>538579.4</v>
      </c>
      <c r="AI175" s="71">
        <v>526726.3</v>
      </c>
      <c r="AJ175" s="71">
        <v>512004.9</v>
      </c>
      <c r="AK175" s="71">
        <v>513151.3</v>
      </c>
      <c r="AL175" s="71">
        <v>526052.9</v>
      </c>
      <c r="AM175" s="71">
        <v>559679</v>
      </c>
      <c r="AN175" s="71">
        <v>576617.6</v>
      </c>
      <c r="AO175" s="71">
        <v>589630.3</v>
      </c>
      <c r="AP175" s="71">
        <v>605041.1</v>
      </c>
      <c r="AQ175" s="71">
        <v>589347.5</v>
      </c>
      <c r="AR175" s="71">
        <v>505412.5</v>
      </c>
      <c r="AS175" s="71">
        <v>493593.8</v>
      </c>
      <c r="AT175" s="71">
        <v>496224.8</v>
      </c>
      <c r="AU175" s="71">
        <v>493288.8</v>
      </c>
      <c r="AV175" s="71">
        <v>490611.3</v>
      </c>
      <c r="AW175" s="71">
        <v>487241.1</v>
      </c>
      <c r="AX175" s="71">
        <v>484947</v>
      </c>
      <c r="AY175" s="71">
        <v>492058.6</v>
      </c>
      <c r="AZ175" s="71">
        <v>576505.7</v>
      </c>
      <c r="BA175" s="71">
        <v>613540.3</v>
      </c>
      <c r="BB175" s="71">
        <v>600138.5</v>
      </c>
      <c r="BC175" s="71">
        <v>579027.3</v>
      </c>
      <c r="BD175" s="71">
        <v>555713.4</v>
      </c>
      <c r="BE175" s="71">
        <v>11259.02</v>
      </c>
      <c r="BF175" s="71">
        <v>11034.93</v>
      </c>
      <c r="BG175" s="71">
        <v>10792.07</v>
      </c>
      <c r="BH175" s="71">
        <v>10490.44</v>
      </c>
      <c r="BI175" s="71">
        <v>10513.93</v>
      </c>
      <c r="BJ175" s="71">
        <v>10778.27</v>
      </c>
      <c r="BK175" s="71">
        <v>11467.24</v>
      </c>
      <c r="BL175" s="71">
        <v>11814.29</v>
      </c>
      <c r="BM175" s="71">
        <v>12080.91</v>
      </c>
      <c r="BN175" s="71">
        <v>12396.66</v>
      </c>
      <c r="BO175" s="71">
        <v>39710.56</v>
      </c>
      <c r="BP175" s="71">
        <v>125971.1</v>
      </c>
      <c r="BQ175" s="71">
        <v>123025.3</v>
      </c>
      <c r="BR175" s="71">
        <v>123681.1</v>
      </c>
      <c r="BS175" s="71">
        <v>122949.3</v>
      </c>
      <c r="BT175" s="71">
        <v>122282</v>
      </c>
      <c r="BU175" s="71">
        <v>121442</v>
      </c>
      <c r="BV175" s="71">
        <v>120870.2</v>
      </c>
      <c r="BW175" s="71">
        <v>122642.7</v>
      </c>
      <c r="BX175" s="71">
        <v>38845.27</v>
      </c>
      <c r="BY175" s="71">
        <v>12570.8</v>
      </c>
      <c r="BZ175" s="71">
        <v>12296.21</v>
      </c>
      <c r="CA175" s="71">
        <v>11863.66</v>
      </c>
      <c r="CB175" s="71">
        <v>11385.99</v>
      </c>
      <c r="CC175" s="71">
        <v>13289.17</v>
      </c>
      <c r="CD175" s="71">
        <v>13024.68</v>
      </c>
      <c r="CE175" s="71">
        <v>12738.03</v>
      </c>
      <c r="CF175" s="71">
        <v>12382.01</v>
      </c>
      <c r="CG175" s="71">
        <v>12409.74</v>
      </c>
      <c r="CH175" s="71">
        <v>12721.74</v>
      </c>
      <c r="CI175" s="71">
        <v>13534.94</v>
      </c>
      <c r="CJ175" s="71">
        <v>13944.57</v>
      </c>
      <c r="CK175" s="71">
        <v>14259.26</v>
      </c>
      <c r="CL175" s="71">
        <v>14631.95</v>
      </c>
      <c r="CM175" s="71">
        <v>46111.88</v>
      </c>
      <c r="CN175" s="71">
        <v>130610.8</v>
      </c>
      <c r="CO175" s="71">
        <v>127556.6</v>
      </c>
      <c r="CP175" s="71">
        <v>128236.5</v>
      </c>
      <c r="CQ175" s="71">
        <v>127477.8</v>
      </c>
      <c r="CR175" s="71">
        <v>126785.8</v>
      </c>
      <c r="CS175" s="71">
        <v>125914.9</v>
      </c>
      <c r="CT175" s="71">
        <v>125322</v>
      </c>
      <c r="CU175" s="71">
        <v>127159.9</v>
      </c>
      <c r="CV175" s="71">
        <v>45107.11</v>
      </c>
      <c r="CW175" s="71">
        <v>14837.49</v>
      </c>
      <c r="CX175" s="71">
        <v>14513.38</v>
      </c>
      <c r="CY175" s="71">
        <v>14002.84</v>
      </c>
      <c r="CZ175" s="71">
        <v>13439.04</v>
      </c>
      <c r="DA175" s="71">
        <v>14688.48</v>
      </c>
      <c r="DB175" s="71">
        <v>14396.13</v>
      </c>
      <c r="DC175" s="71">
        <v>14079.3</v>
      </c>
      <c r="DD175" s="71">
        <v>13685.8</v>
      </c>
      <c r="DE175" s="71">
        <v>13716.45</v>
      </c>
      <c r="DF175" s="71">
        <v>14061.3</v>
      </c>
      <c r="DG175" s="71">
        <v>14960.13</v>
      </c>
      <c r="DH175" s="71">
        <v>15412.89</v>
      </c>
      <c r="DI175" s="71">
        <v>15760.72</v>
      </c>
      <c r="DJ175" s="71">
        <v>16172.65</v>
      </c>
      <c r="DK175" s="71">
        <v>50484.24</v>
      </c>
      <c r="DL175" s="71">
        <v>133788.1</v>
      </c>
      <c r="DM175" s="71">
        <v>130659.5</v>
      </c>
      <c r="DN175" s="71">
        <v>131356</v>
      </c>
      <c r="DO175" s="71">
        <v>130578.8</v>
      </c>
      <c r="DP175" s="71">
        <v>129870</v>
      </c>
      <c r="DQ175" s="71">
        <v>128977.9</v>
      </c>
      <c r="DR175" s="71">
        <v>128370.6</v>
      </c>
      <c r="DS175" s="71">
        <v>130253.2</v>
      </c>
      <c r="DT175" s="71">
        <v>49384.19</v>
      </c>
      <c r="DU175" s="71">
        <v>16399.83</v>
      </c>
      <c r="DV175" s="71">
        <v>16041.6</v>
      </c>
      <c r="DW175" s="71">
        <v>15477.3</v>
      </c>
      <c r="DX175" s="71">
        <v>14854.13</v>
      </c>
      <c r="DY175" s="71">
        <v>16082.29</v>
      </c>
      <c r="DZ175" s="71">
        <v>15762.2</v>
      </c>
      <c r="EA175" s="71">
        <v>15415.3</v>
      </c>
      <c r="EB175" s="71">
        <v>14984.46</v>
      </c>
      <c r="EC175" s="71">
        <v>15018.02</v>
      </c>
      <c r="ED175" s="71">
        <v>15395.6</v>
      </c>
      <c r="EE175" s="71">
        <v>16379.71</v>
      </c>
      <c r="EF175" s="71">
        <v>16875.44</v>
      </c>
      <c r="EG175" s="71">
        <v>17256.27</v>
      </c>
      <c r="EH175" s="71">
        <v>17707.29</v>
      </c>
      <c r="EI175" s="71">
        <v>54807.49</v>
      </c>
      <c r="EJ175" s="71">
        <v>136936.2</v>
      </c>
      <c r="EK175" s="71">
        <v>133734</v>
      </c>
      <c r="EL175" s="71">
        <v>134446.8</v>
      </c>
      <c r="EM175" s="71">
        <v>133651.4</v>
      </c>
      <c r="EN175" s="71">
        <v>132925.9</v>
      </c>
      <c r="EO175" s="71">
        <v>132012.8</v>
      </c>
      <c r="EP175" s="71">
        <v>131391.3</v>
      </c>
      <c r="EQ175" s="71">
        <v>133318.1</v>
      </c>
      <c r="ER175" s="71">
        <v>53613.24</v>
      </c>
      <c r="ES175" s="71">
        <v>17956.03</v>
      </c>
      <c r="ET175" s="71">
        <v>17563.8</v>
      </c>
      <c r="EU175" s="71">
        <v>16945.96</v>
      </c>
      <c r="EV175" s="71">
        <v>16263.65</v>
      </c>
      <c r="EW175" s="71">
        <v>18085.08</v>
      </c>
      <c r="EX175" s="71">
        <v>17725.13</v>
      </c>
      <c r="EY175" s="71">
        <v>17335.03</v>
      </c>
      <c r="EZ175" s="71">
        <v>16850.54</v>
      </c>
      <c r="FA175" s="71">
        <v>16888.27</v>
      </c>
      <c r="FB175" s="71">
        <v>17312.87</v>
      </c>
      <c r="FC175" s="71">
        <v>18419.54</v>
      </c>
      <c r="FD175" s="71">
        <v>18977</v>
      </c>
      <c r="FE175" s="71">
        <v>19405.26</v>
      </c>
      <c r="FF175" s="71">
        <v>19912.44</v>
      </c>
      <c r="FG175" s="71">
        <v>60964.63</v>
      </c>
      <c r="FH175" s="71">
        <v>141430.9</v>
      </c>
      <c r="FI175" s="71">
        <v>138123.6</v>
      </c>
      <c r="FJ175" s="71">
        <v>138859.8</v>
      </c>
      <c r="FK175" s="71">
        <v>138038.3</v>
      </c>
      <c r="FL175" s="71">
        <v>137289</v>
      </c>
      <c r="FM175" s="71">
        <v>136345.9</v>
      </c>
      <c r="FN175" s="71">
        <v>135704</v>
      </c>
      <c r="FO175" s="71">
        <v>137694</v>
      </c>
      <c r="FP175" s="71">
        <v>59636.21</v>
      </c>
      <c r="FQ175" s="71">
        <v>20192.16</v>
      </c>
      <c r="FR175" s="71">
        <v>19751.09</v>
      </c>
      <c r="FS175" s="71">
        <v>19056.3</v>
      </c>
      <c r="FT175" s="71">
        <v>18289.03</v>
      </c>
      <c r="FU175" s="71">
        <v>68.74173</v>
      </c>
      <c r="FV175" s="71">
        <v>67.60062</v>
      </c>
      <c r="FW175" s="71">
        <v>66.87981</v>
      </c>
      <c r="FX175" s="71">
        <v>65.26718</v>
      </c>
      <c r="FY175" s="71">
        <v>64.23813</v>
      </c>
      <c r="FZ175" s="71">
        <v>62.09081</v>
      </c>
      <c r="GA175" s="71">
        <v>63.34625</v>
      </c>
      <c r="GB175" s="71">
        <v>64.33422</v>
      </c>
      <c r="GC175" s="71">
        <v>68.94357</v>
      </c>
      <c r="GD175" s="71">
        <v>73.62411</v>
      </c>
      <c r="GE175" s="71">
        <v>78.94986</v>
      </c>
      <c r="GF175" s="71">
        <v>82.88717</v>
      </c>
      <c r="GG175" s="71">
        <v>85.10608</v>
      </c>
      <c r="GH175" s="71">
        <v>86.6581</v>
      </c>
      <c r="GI175" s="71">
        <v>87.7459</v>
      </c>
      <c r="GJ175" s="71">
        <v>88.17533</v>
      </c>
      <c r="GK175" s="71">
        <v>87.87463</v>
      </c>
      <c r="GL175" s="71">
        <v>86.41506</v>
      </c>
      <c r="GM175" s="71">
        <v>82.46697</v>
      </c>
      <c r="GN175" s="71">
        <v>77.7421</v>
      </c>
      <c r="GO175" s="71">
        <v>74.30553</v>
      </c>
      <c r="GP175" s="71">
        <v>70.92776</v>
      </c>
      <c r="GQ175" s="71">
        <v>68.50833</v>
      </c>
      <c r="GR175" s="71">
        <v>66.66862</v>
      </c>
    </row>
    <row r="176" spans="1:200" ht="12.75">
      <c r="A176" s="69" t="s">
        <v>243</v>
      </c>
      <c r="B176" s="69" t="s">
        <v>8</v>
      </c>
      <c r="C176" s="69">
        <v>2011</v>
      </c>
      <c r="D176" s="69" t="s">
        <v>6</v>
      </c>
      <c r="E176" s="69" t="s">
        <v>229</v>
      </c>
      <c r="F176" s="71">
        <v>2372</v>
      </c>
      <c r="G176" s="71">
        <v>2372</v>
      </c>
      <c r="H176" s="71">
        <v>2372</v>
      </c>
      <c r="I176" s="71">
        <v>563626.9</v>
      </c>
      <c r="J176" s="71">
        <v>549960.5</v>
      </c>
      <c r="K176" s="71">
        <v>535003.3</v>
      </c>
      <c r="L176" s="71">
        <v>523708.8</v>
      </c>
      <c r="M176" s="71">
        <v>524672.9</v>
      </c>
      <c r="N176" s="71">
        <v>541797.9</v>
      </c>
      <c r="O176" s="71">
        <v>578876.5</v>
      </c>
      <c r="P176" s="71">
        <v>602513.3</v>
      </c>
      <c r="Q176" s="71">
        <v>616025.6</v>
      </c>
      <c r="R176" s="71">
        <v>630917.9</v>
      </c>
      <c r="S176" s="71">
        <v>645215.8</v>
      </c>
      <c r="T176" s="71">
        <v>641717.5</v>
      </c>
      <c r="U176" s="71">
        <v>624457.5</v>
      </c>
      <c r="V176" s="71">
        <v>627396.8</v>
      </c>
      <c r="W176" s="71">
        <v>624034.1</v>
      </c>
      <c r="X176" s="71">
        <v>620020.6</v>
      </c>
      <c r="Y176" s="71">
        <v>614978.2</v>
      </c>
      <c r="Z176" s="71">
        <v>611760.4</v>
      </c>
      <c r="AA176" s="71">
        <v>631154.8</v>
      </c>
      <c r="AB176" s="71">
        <v>643669.4</v>
      </c>
      <c r="AC176" s="71">
        <v>645955</v>
      </c>
      <c r="AD176" s="71">
        <v>632660.2</v>
      </c>
      <c r="AE176" s="71">
        <v>611331.7</v>
      </c>
      <c r="AF176" s="71">
        <v>586157.1</v>
      </c>
      <c r="AG176" s="71">
        <v>548953.4</v>
      </c>
      <c r="AH176" s="71">
        <v>535642.9</v>
      </c>
      <c r="AI176" s="71">
        <v>521075</v>
      </c>
      <c r="AJ176" s="71">
        <v>510074.5</v>
      </c>
      <c r="AK176" s="71">
        <v>511013.7</v>
      </c>
      <c r="AL176" s="71">
        <v>527692.8</v>
      </c>
      <c r="AM176" s="71">
        <v>563806.1</v>
      </c>
      <c r="AN176" s="71">
        <v>586827.5</v>
      </c>
      <c r="AO176" s="71">
        <v>599988</v>
      </c>
      <c r="AP176" s="71">
        <v>614492.6</v>
      </c>
      <c r="AQ176" s="71">
        <v>594306.8</v>
      </c>
      <c r="AR176" s="71">
        <v>507402.6</v>
      </c>
      <c r="AS176" s="71">
        <v>493755.3</v>
      </c>
      <c r="AT176" s="71">
        <v>496079.3</v>
      </c>
      <c r="AU176" s="71">
        <v>493420.4</v>
      </c>
      <c r="AV176" s="71">
        <v>490247</v>
      </c>
      <c r="AW176" s="71">
        <v>486260</v>
      </c>
      <c r="AX176" s="71">
        <v>483715.7</v>
      </c>
      <c r="AY176" s="71">
        <v>499050.8</v>
      </c>
      <c r="AZ176" s="71">
        <v>592882.4</v>
      </c>
      <c r="BA176" s="71">
        <v>629138.3</v>
      </c>
      <c r="BB176" s="71">
        <v>616189.6</v>
      </c>
      <c r="BC176" s="71">
        <v>595416.3</v>
      </c>
      <c r="BD176" s="71">
        <v>570897.2</v>
      </c>
      <c r="BE176" s="71">
        <v>11247.48</v>
      </c>
      <c r="BF176" s="71">
        <v>10974.76</v>
      </c>
      <c r="BG176" s="71">
        <v>10676.28</v>
      </c>
      <c r="BH176" s="71">
        <v>10450.89</v>
      </c>
      <c r="BI176" s="71">
        <v>10470.13</v>
      </c>
      <c r="BJ176" s="71">
        <v>10811.87</v>
      </c>
      <c r="BK176" s="71">
        <v>11551.8</v>
      </c>
      <c r="BL176" s="71">
        <v>12023.48</v>
      </c>
      <c r="BM176" s="71">
        <v>12293.13</v>
      </c>
      <c r="BN176" s="71">
        <v>12590.31</v>
      </c>
      <c r="BO176" s="71">
        <v>40044.72</v>
      </c>
      <c r="BP176" s="71">
        <v>126467.1</v>
      </c>
      <c r="BQ176" s="71">
        <v>123065.6</v>
      </c>
      <c r="BR176" s="71">
        <v>123644.8</v>
      </c>
      <c r="BS176" s="71">
        <v>122982.1</v>
      </c>
      <c r="BT176" s="71">
        <v>122191.2</v>
      </c>
      <c r="BU176" s="71">
        <v>121197.4</v>
      </c>
      <c r="BV176" s="71">
        <v>120563.3</v>
      </c>
      <c r="BW176" s="71">
        <v>124385.5</v>
      </c>
      <c r="BX176" s="71">
        <v>39948.75</v>
      </c>
      <c r="BY176" s="71">
        <v>12890.38</v>
      </c>
      <c r="BZ176" s="71">
        <v>12625.08</v>
      </c>
      <c r="CA176" s="71">
        <v>12199.46</v>
      </c>
      <c r="CB176" s="71">
        <v>11697.09</v>
      </c>
      <c r="CC176" s="71">
        <v>13275.56</v>
      </c>
      <c r="CD176" s="71">
        <v>12953.66</v>
      </c>
      <c r="CE176" s="71">
        <v>12601.36</v>
      </c>
      <c r="CF176" s="71">
        <v>12335.33</v>
      </c>
      <c r="CG176" s="71">
        <v>12358.04</v>
      </c>
      <c r="CH176" s="71">
        <v>12761.4</v>
      </c>
      <c r="CI176" s="71">
        <v>13634.74</v>
      </c>
      <c r="CJ176" s="71">
        <v>14191.48</v>
      </c>
      <c r="CK176" s="71">
        <v>14509.75</v>
      </c>
      <c r="CL176" s="71">
        <v>14860.52</v>
      </c>
      <c r="CM176" s="71">
        <v>46499.9</v>
      </c>
      <c r="CN176" s="71">
        <v>131125.1</v>
      </c>
      <c r="CO176" s="71">
        <v>127598.3</v>
      </c>
      <c r="CP176" s="71">
        <v>128198.9</v>
      </c>
      <c r="CQ176" s="71">
        <v>127511.8</v>
      </c>
      <c r="CR176" s="71">
        <v>126691.7</v>
      </c>
      <c r="CS176" s="71">
        <v>125661.4</v>
      </c>
      <c r="CT176" s="71">
        <v>125003.9</v>
      </c>
      <c r="CU176" s="71">
        <v>128966.8</v>
      </c>
      <c r="CV176" s="71">
        <v>46388.46</v>
      </c>
      <c r="CW176" s="71">
        <v>15214.7</v>
      </c>
      <c r="CX176" s="71">
        <v>14901.55</v>
      </c>
      <c r="CY176" s="71">
        <v>14399.19</v>
      </c>
      <c r="CZ176" s="71">
        <v>13806.23</v>
      </c>
      <c r="DA176" s="71">
        <v>14673.43</v>
      </c>
      <c r="DB176" s="71">
        <v>14317.64</v>
      </c>
      <c r="DC176" s="71">
        <v>13928.25</v>
      </c>
      <c r="DD176" s="71">
        <v>13634.21</v>
      </c>
      <c r="DE176" s="71">
        <v>13659.31</v>
      </c>
      <c r="DF176" s="71">
        <v>14105.14</v>
      </c>
      <c r="DG176" s="71">
        <v>15070.44</v>
      </c>
      <c r="DH176" s="71">
        <v>15685.8</v>
      </c>
      <c r="DI176" s="71">
        <v>16037.58</v>
      </c>
      <c r="DJ176" s="71">
        <v>16425.28</v>
      </c>
      <c r="DK176" s="71">
        <v>50909.05</v>
      </c>
      <c r="DL176" s="71">
        <v>134314.9</v>
      </c>
      <c r="DM176" s="71">
        <v>130702.3</v>
      </c>
      <c r="DN176" s="71">
        <v>131317.5</v>
      </c>
      <c r="DO176" s="71">
        <v>130613.6</v>
      </c>
      <c r="DP176" s="71">
        <v>129773.6</v>
      </c>
      <c r="DQ176" s="71">
        <v>128718.2</v>
      </c>
      <c r="DR176" s="71">
        <v>128044.7</v>
      </c>
      <c r="DS176" s="71">
        <v>132104.1</v>
      </c>
      <c r="DT176" s="71">
        <v>50787.04</v>
      </c>
      <c r="DU176" s="71">
        <v>16816.76</v>
      </c>
      <c r="DV176" s="71">
        <v>16470.64</v>
      </c>
      <c r="DW176" s="71">
        <v>15915.38</v>
      </c>
      <c r="DX176" s="71">
        <v>15259.98</v>
      </c>
      <c r="DY176" s="71">
        <v>16065.81</v>
      </c>
      <c r="DZ176" s="71">
        <v>15676.26</v>
      </c>
      <c r="EA176" s="71">
        <v>15249.91</v>
      </c>
      <c r="EB176" s="71">
        <v>14927.97</v>
      </c>
      <c r="EC176" s="71">
        <v>14955.46</v>
      </c>
      <c r="ED176" s="71">
        <v>15443.59</v>
      </c>
      <c r="EE176" s="71">
        <v>16500.49</v>
      </c>
      <c r="EF176" s="71">
        <v>17174.24</v>
      </c>
      <c r="EG176" s="71">
        <v>17559.4</v>
      </c>
      <c r="EH176" s="71">
        <v>17983.9</v>
      </c>
      <c r="EI176" s="71">
        <v>55268.68</v>
      </c>
      <c r="EJ176" s="71">
        <v>137475.4</v>
      </c>
      <c r="EK176" s="71">
        <v>133777.8</v>
      </c>
      <c r="EL176" s="71">
        <v>134407.4</v>
      </c>
      <c r="EM176" s="71">
        <v>133687</v>
      </c>
      <c r="EN176" s="71">
        <v>132827.2</v>
      </c>
      <c r="EO176" s="71">
        <v>131747</v>
      </c>
      <c r="EP176" s="71">
        <v>131057.7</v>
      </c>
      <c r="EQ176" s="71">
        <v>135212.5</v>
      </c>
      <c r="ER176" s="71">
        <v>55136.23</v>
      </c>
      <c r="ES176" s="71">
        <v>18412.52</v>
      </c>
      <c r="ET176" s="71">
        <v>18033.56</v>
      </c>
      <c r="EU176" s="71">
        <v>17425.6</v>
      </c>
      <c r="EV176" s="71">
        <v>16708.02</v>
      </c>
      <c r="EW176" s="71">
        <v>18066.55</v>
      </c>
      <c r="EX176" s="71">
        <v>17628.48</v>
      </c>
      <c r="EY176" s="71">
        <v>17149.04</v>
      </c>
      <c r="EZ176" s="71">
        <v>16787.01</v>
      </c>
      <c r="FA176" s="71">
        <v>16817.92</v>
      </c>
      <c r="FB176" s="71">
        <v>17366.84</v>
      </c>
      <c r="FC176" s="71">
        <v>18555.36</v>
      </c>
      <c r="FD176" s="71">
        <v>19313.02</v>
      </c>
      <c r="FE176" s="71">
        <v>19746.14</v>
      </c>
      <c r="FF176" s="71">
        <v>20223.5</v>
      </c>
      <c r="FG176" s="71">
        <v>61477.63</v>
      </c>
      <c r="FH176" s="71">
        <v>141987.8</v>
      </c>
      <c r="FI176" s="71">
        <v>138168.8</v>
      </c>
      <c r="FJ176" s="71">
        <v>138819.1</v>
      </c>
      <c r="FK176" s="71">
        <v>138075.1</v>
      </c>
      <c r="FL176" s="71">
        <v>137187.1</v>
      </c>
      <c r="FM176" s="71">
        <v>136071.4</v>
      </c>
      <c r="FN176" s="71">
        <v>135359.4</v>
      </c>
      <c r="FO176" s="71">
        <v>139650.7</v>
      </c>
      <c r="FP176" s="71">
        <v>61330.29</v>
      </c>
      <c r="FQ176" s="71">
        <v>20705.5</v>
      </c>
      <c r="FR176" s="71">
        <v>20279.35</v>
      </c>
      <c r="FS176" s="71">
        <v>19595.68</v>
      </c>
      <c r="FT176" s="71">
        <v>18788.73</v>
      </c>
      <c r="FU176" s="71">
        <v>71.74706</v>
      </c>
      <c r="FV176" s="71">
        <v>70.13574</v>
      </c>
      <c r="FW176" s="71">
        <v>68.65192</v>
      </c>
      <c r="FX176" s="71">
        <v>68.00919</v>
      </c>
      <c r="FY176" s="71">
        <v>66.81582</v>
      </c>
      <c r="FZ176" s="71">
        <v>66.07697</v>
      </c>
      <c r="GA176" s="71">
        <v>66.44187</v>
      </c>
      <c r="GB176" s="71">
        <v>69.91808</v>
      </c>
      <c r="GC176" s="71">
        <v>75.85265</v>
      </c>
      <c r="GD176" s="71">
        <v>81.69485</v>
      </c>
      <c r="GE176" s="71">
        <v>86.75405</v>
      </c>
      <c r="GF176" s="71">
        <v>90.76615</v>
      </c>
      <c r="GG176" s="71">
        <v>93.54372</v>
      </c>
      <c r="GH176" s="71">
        <v>95.31586</v>
      </c>
      <c r="GI176" s="71">
        <v>96.30679</v>
      </c>
      <c r="GJ176" s="71">
        <v>96.38192</v>
      </c>
      <c r="GK176" s="71">
        <v>95.40151</v>
      </c>
      <c r="GL176" s="71">
        <v>93.34763</v>
      </c>
      <c r="GM176" s="71">
        <v>90.19823</v>
      </c>
      <c r="GN176" s="71">
        <v>86.20776</v>
      </c>
      <c r="GO176" s="71">
        <v>82.06964</v>
      </c>
      <c r="GP176" s="71">
        <v>79.12606</v>
      </c>
      <c r="GQ176" s="71">
        <v>76.67963</v>
      </c>
      <c r="GR176" s="71">
        <v>74.54234</v>
      </c>
    </row>
    <row r="177" spans="1:200" ht="12.75">
      <c r="A177" s="69" t="s">
        <v>243</v>
      </c>
      <c r="B177" s="69" t="s">
        <v>30</v>
      </c>
      <c r="C177" s="69">
        <v>2011</v>
      </c>
      <c r="D177" s="69" t="s">
        <v>7</v>
      </c>
      <c r="E177" s="69" t="s">
        <v>229</v>
      </c>
      <c r="F177" s="71">
        <v>1696</v>
      </c>
      <c r="G177" s="71">
        <v>1696</v>
      </c>
      <c r="H177" s="71">
        <v>1696</v>
      </c>
      <c r="I177" s="71">
        <v>411418.3</v>
      </c>
      <c r="J177" s="71">
        <v>401948.3</v>
      </c>
      <c r="K177" s="71">
        <v>393113.3</v>
      </c>
      <c r="L177" s="71">
        <v>384824.4</v>
      </c>
      <c r="M177" s="71">
        <v>386441.9</v>
      </c>
      <c r="N177" s="71">
        <v>399882.5</v>
      </c>
      <c r="O177" s="71">
        <v>426152.6</v>
      </c>
      <c r="P177" s="71">
        <v>442462.9</v>
      </c>
      <c r="Q177" s="71">
        <v>448304.1</v>
      </c>
      <c r="R177" s="71">
        <v>456020.3</v>
      </c>
      <c r="S177" s="71">
        <v>462839.6</v>
      </c>
      <c r="T177" s="71">
        <v>459137</v>
      </c>
      <c r="U177" s="71">
        <v>447148.6</v>
      </c>
      <c r="V177" s="71">
        <v>448681.8</v>
      </c>
      <c r="W177" s="71">
        <v>445554.1</v>
      </c>
      <c r="X177" s="71">
        <v>441175.5</v>
      </c>
      <c r="Y177" s="71">
        <v>435911.1</v>
      </c>
      <c r="Z177" s="71">
        <v>432571.1</v>
      </c>
      <c r="AA177" s="71">
        <v>442397</v>
      </c>
      <c r="AB177" s="71">
        <v>447720.7</v>
      </c>
      <c r="AC177" s="71">
        <v>449721.9</v>
      </c>
      <c r="AD177" s="71">
        <v>444841.6</v>
      </c>
      <c r="AE177" s="71">
        <v>431483.2</v>
      </c>
      <c r="AF177" s="71">
        <v>414660.2</v>
      </c>
      <c r="AG177" s="71">
        <v>400707.5</v>
      </c>
      <c r="AH177" s="71">
        <v>391484</v>
      </c>
      <c r="AI177" s="71">
        <v>382879</v>
      </c>
      <c r="AJ177" s="71">
        <v>374805.9</v>
      </c>
      <c r="AK177" s="71">
        <v>376381.3</v>
      </c>
      <c r="AL177" s="71">
        <v>389472</v>
      </c>
      <c r="AM177" s="71">
        <v>415058.1</v>
      </c>
      <c r="AN177" s="71">
        <v>430943.9</v>
      </c>
      <c r="AO177" s="71">
        <v>436633</v>
      </c>
      <c r="AP177" s="71">
        <v>444148.3</v>
      </c>
      <c r="AQ177" s="71">
        <v>426320.4</v>
      </c>
      <c r="AR177" s="71">
        <v>363037.2</v>
      </c>
      <c r="AS177" s="71">
        <v>353558</v>
      </c>
      <c r="AT177" s="71">
        <v>354770.3</v>
      </c>
      <c r="AU177" s="71">
        <v>352297.3</v>
      </c>
      <c r="AV177" s="71">
        <v>348835.1</v>
      </c>
      <c r="AW177" s="71">
        <v>344672.6</v>
      </c>
      <c r="AX177" s="71">
        <v>342031.7</v>
      </c>
      <c r="AY177" s="71">
        <v>349801</v>
      </c>
      <c r="AZ177" s="71">
        <v>412394.5</v>
      </c>
      <c r="BA177" s="71">
        <v>438013.9</v>
      </c>
      <c r="BB177" s="71">
        <v>433260.6</v>
      </c>
      <c r="BC177" s="71">
        <v>420250</v>
      </c>
      <c r="BD177" s="71">
        <v>403864.9</v>
      </c>
      <c r="BE177" s="71">
        <v>8210.076</v>
      </c>
      <c r="BF177" s="71">
        <v>8021.098</v>
      </c>
      <c r="BG177" s="71">
        <v>7844.79</v>
      </c>
      <c r="BH177" s="71">
        <v>7679.38</v>
      </c>
      <c r="BI177" s="71">
        <v>7711.659</v>
      </c>
      <c r="BJ177" s="71">
        <v>7979.873</v>
      </c>
      <c r="BK177" s="71">
        <v>8504.107</v>
      </c>
      <c r="BL177" s="71">
        <v>8829.589</v>
      </c>
      <c r="BM177" s="71">
        <v>8946.153</v>
      </c>
      <c r="BN177" s="71">
        <v>9100.135</v>
      </c>
      <c r="BO177" s="71">
        <v>28725.71</v>
      </c>
      <c r="BP177" s="71">
        <v>90484.88</v>
      </c>
      <c r="BQ177" s="71">
        <v>88122.24</v>
      </c>
      <c r="BR177" s="71">
        <v>88424.41</v>
      </c>
      <c r="BS177" s="71">
        <v>87808</v>
      </c>
      <c r="BT177" s="71">
        <v>86945.09</v>
      </c>
      <c r="BU177" s="71">
        <v>85907.6</v>
      </c>
      <c r="BV177" s="71">
        <v>85249.38</v>
      </c>
      <c r="BW177" s="71">
        <v>87185.82</v>
      </c>
      <c r="BX177" s="71">
        <v>27787.37</v>
      </c>
      <c r="BY177" s="71">
        <v>8974.446</v>
      </c>
      <c r="BZ177" s="71">
        <v>8877.056</v>
      </c>
      <c r="CA177" s="71">
        <v>8610.482</v>
      </c>
      <c r="CB177" s="71">
        <v>8274.77</v>
      </c>
      <c r="CC177" s="71">
        <v>9690.466</v>
      </c>
      <c r="CD177" s="71">
        <v>9467.411</v>
      </c>
      <c r="CE177" s="71">
        <v>9259.313</v>
      </c>
      <c r="CF177" s="71">
        <v>9064.078</v>
      </c>
      <c r="CG177" s="71">
        <v>9102.177</v>
      </c>
      <c r="CH177" s="71">
        <v>9418.753</v>
      </c>
      <c r="CI177" s="71">
        <v>10037.51</v>
      </c>
      <c r="CJ177" s="71">
        <v>10421.69</v>
      </c>
      <c r="CK177" s="71">
        <v>10559.27</v>
      </c>
      <c r="CL177" s="71">
        <v>10741.01</v>
      </c>
      <c r="CM177" s="71">
        <v>33356.27</v>
      </c>
      <c r="CN177" s="71">
        <v>93817.6</v>
      </c>
      <c r="CO177" s="71">
        <v>91367.95</v>
      </c>
      <c r="CP177" s="71">
        <v>91681.24</v>
      </c>
      <c r="CQ177" s="71">
        <v>91042.13</v>
      </c>
      <c r="CR177" s="71">
        <v>90147.44</v>
      </c>
      <c r="CS177" s="71">
        <v>89071.73</v>
      </c>
      <c r="CT177" s="71">
        <v>88389.27</v>
      </c>
      <c r="CU177" s="71">
        <v>90397.04</v>
      </c>
      <c r="CV177" s="71">
        <v>32266.67</v>
      </c>
      <c r="CW177" s="71">
        <v>10592.66</v>
      </c>
      <c r="CX177" s="71">
        <v>10477.71</v>
      </c>
      <c r="CY177" s="71">
        <v>10163.07</v>
      </c>
      <c r="CZ177" s="71">
        <v>9766.824</v>
      </c>
      <c r="DA177" s="71">
        <v>10710.84</v>
      </c>
      <c r="DB177" s="71">
        <v>10464.3</v>
      </c>
      <c r="DC177" s="71">
        <v>10234.29</v>
      </c>
      <c r="DD177" s="71">
        <v>10018.5</v>
      </c>
      <c r="DE177" s="71">
        <v>10060.61</v>
      </c>
      <c r="DF177" s="71">
        <v>10410.52</v>
      </c>
      <c r="DG177" s="71">
        <v>11094.43</v>
      </c>
      <c r="DH177" s="71">
        <v>11519.06</v>
      </c>
      <c r="DI177" s="71">
        <v>11671.13</v>
      </c>
      <c r="DJ177" s="71">
        <v>11872.01</v>
      </c>
      <c r="DK177" s="71">
        <v>36519.14</v>
      </c>
      <c r="DL177" s="71">
        <v>96099.82</v>
      </c>
      <c r="DM177" s="71">
        <v>93590.57</v>
      </c>
      <c r="DN177" s="71">
        <v>93911.48</v>
      </c>
      <c r="DO177" s="71">
        <v>93256.84</v>
      </c>
      <c r="DP177" s="71">
        <v>92340.37</v>
      </c>
      <c r="DQ177" s="71">
        <v>91238.5</v>
      </c>
      <c r="DR177" s="71">
        <v>90539.43</v>
      </c>
      <c r="DS177" s="71">
        <v>92596.05</v>
      </c>
      <c r="DT177" s="71">
        <v>35326.22</v>
      </c>
      <c r="DU177" s="71">
        <v>11708.04</v>
      </c>
      <c r="DV177" s="71">
        <v>11580.98</v>
      </c>
      <c r="DW177" s="71">
        <v>11233.21</v>
      </c>
      <c r="DX177" s="71">
        <v>10795.24</v>
      </c>
      <c r="DY177" s="71">
        <v>11727.21</v>
      </c>
      <c r="DZ177" s="71">
        <v>11457.27</v>
      </c>
      <c r="EA177" s="71">
        <v>11205.43</v>
      </c>
      <c r="EB177" s="71">
        <v>10969.16</v>
      </c>
      <c r="EC177" s="71">
        <v>11015.27</v>
      </c>
      <c r="ED177" s="71">
        <v>11398.39</v>
      </c>
      <c r="EE177" s="71">
        <v>12147.2</v>
      </c>
      <c r="EF177" s="71">
        <v>12612.11</v>
      </c>
      <c r="EG177" s="71">
        <v>12778.61</v>
      </c>
      <c r="EH177" s="71">
        <v>12998.56</v>
      </c>
      <c r="EI177" s="71">
        <v>39646.48</v>
      </c>
      <c r="EJ177" s="71">
        <v>98361.09</v>
      </c>
      <c r="EK177" s="71">
        <v>95792.8</v>
      </c>
      <c r="EL177" s="71">
        <v>96121.27</v>
      </c>
      <c r="EM177" s="71">
        <v>95451.21</v>
      </c>
      <c r="EN177" s="71">
        <v>94513.18</v>
      </c>
      <c r="EO177" s="71">
        <v>93385.38</v>
      </c>
      <c r="EP177" s="71">
        <v>92669.86</v>
      </c>
      <c r="EQ177" s="71">
        <v>94774.87</v>
      </c>
      <c r="ER177" s="71">
        <v>38351.41</v>
      </c>
      <c r="ES177" s="71">
        <v>12819.02</v>
      </c>
      <c r="ET177" s="71">
        <v>12679.91</v>
      </c>
      <c r="EU177" s="71">
        <v>12299.14</v>
      </c>
      <c r="EV177" s="71">
        <v>11819.61</v>
      </c>
      <c r="EW177" s="71">
        <v>13187.64</v>
      </c>
      <c r="EX177" s="71">
        <v>12884.09</v>
      </c>
      <c r="EY177" s="71">
        <v>12600.89</v>
      </c>
      <c r="EZ177" s="71">
        <v>12335.2</v>
      </c>
      <c r="FA177" s="71">
        <v>12387.04</v>
      </c>
      <c r="FB177" s="71">
        <v>12817.87</v>
      </c>
      <c r="FC177" s="71">
        <v>13659.93</v>
      </c>
      <c r="FD177" s="71">
        <v>14182.75</v>
      </c>
      <c r="FE177" s="71">
        <v>14369.98</v>
      </c>
      <c r="FF177" s="71">
        <v>14617.32</v>
      </c>
      <c r="FG177" s="71">
        <v>44100.41</v>
      </c>
      <c r="FH177" s="71">
        <v>101589.6</v>
      </c>
      <c r="FI177" s="71">
        <v>98937.04</v>
      </c>
      <c r="FJ177" s="71">
        <v>99276.28</v>
      </c>
      <c r="FK177" s="71">
        <v>98584.23</v>
      </c>
      <c r="FL177" s="71">
        <v>97615.41</v>
      </c>
      <c r="FM177" s="71">
        <v>96450.61</v>
      </c>
      <c r="FN177" s="71">
        <v>95711.59</v>
      </c>
      <c r="FO177" s="71">
        <v>97885.7</v>
      </c>
      <c r="FP177" s="71">
        <v>42659.85</v>
      </c>
      <c r="FQ177" s="71">
        <v>14415.43</v>
      </c>
      <c r="FR177" s="71">
        <v>14258.99</v>
      </c>
      <c r="FS177" s="71">
        <v>13830.8</v>
      </c>
      <c r="FT177" s="71">
        <v>13291.56</v>
      </c>
      <c r="FU177" s="71">
        <v>74.25615</v>
      </c>
      <c r="FV177" s="71">
        <v>72.6667</v>
      </c>
      <c r="FW177" s="71">
        <v>71.78668</v>
      </c>
      <c r="FX177" s="71">
        <v>70.53635</v>
      </c>
      <c r="FY177" s="71">
        <v>69.16499</v>
      </c>
      <c r="FZ177" s="71">
        <v>68.59599</v>
      </c>
      <c r="GA177" s="71">
        <v>69.21697</v>
      </c>
      <c r="GB177" s="71">
        <v>73.46719</v>
      </c>
      <c r="GC177" s="71">
        <v>78.40876</v>
      </c>
      <c r="GD177" s="71">
        <v>82.7663</v>
      </c>
      <c r="GE177" s="71">
        <v>86.23557</v>
      </c>
      <c r="GF177" s="71">
        <v>89.05044</v>
      </c>
      <c r="GG177" s="71">
        <v>91.25054</v>
      </c>
      <c r="GH177" s="71">
        <v>92.72958</v>
      </c>
      <c r="GI177" s="71">
        <v>93.00556</v>
      </c>
      <c r="GJ177" s="71">
        <v>92.14391</v>
      </c>
      <c r="GK177" s="71">
        <v>90.48133</v>
      </c>
      <c r="GL177" s="71">
        <v>88.36239</v>
      </c>
      <c r="GM177" s="71">
        <v>85.14497</v>
      </c>
      <c r="GN177" s="71">
        <v>80.86511</v>
      </c>
      <c r="GO177" s="71">
        <v>76.67123</v>
      </c>
      <c r="GP177" s="71">
        <v>74.45748</v>
      </c>
      <c r="GQ177" s="71">
        <v>72.20465</v>
      </c>
      <c r="GR177" s="71">
        <v>70.43956</v>
      </c>
    </row>
    <row r="178" spans="1:200" ht="12.75">
      <c r="A178" s="69" t="s">
        <v>243</v>
      </c>
      <c r="B178" s="69" t="s">
        <v>31</v>
      </c>
      <c r="C178" s="69">
        <v>2011</v>
      </c>
      <c r="D178" s="69" t="s">
        <v>7</v>
      </c>
      <c r="E178" s="69" t="s">
        <v>229</v>
      </c>
      <c r="F178" s="71">
        <v>2354</v>
      </c>
      <c r="G178" s="71">
        <v>2354</v>
      </c>
      <c r="H178" s="71">
        <v>2354</v>
      </c>
      <c r="I178" s="71">
        <v>542501.6</v>
      </c>
      <c r="J178" s="71">
        <v>528742.8</v>
      </c>
      <c r="K178" s="71">
        <v>513769.8</v>
      </c>
      <c r="L178" s="71">
        <v>501003.3</v>
      </c>
      <c r="M178" s="71">
        <v>504394.9</v>
      </c>
      <c r="N178" s="71">
        <v>522160.8</v>
      </c>
      <c r="O178" s="71">
        <v>562099.4</v>
      </c>
      <c r="P178" s="71">
        <v>583874.7</v>
      </c>
      <c r="Q178" s="71">
        <v>591038.5</v>
      </c>
      <c r="R178" s="71">
        <v>601010.6</v>
      </c>
      <c r="S178" s="71">
        <v>608408.5</v>
      </c>
      <c r="T178" s="71">
        <v>602199.1</v>
      </c>
      <c r="U178" s="71">
        <v>586589.9</v>
      </c>
      <c r="V178" s="71">
        <v>590531.5</v>
      </c>
      <c r="W178" s="71">
        <v>588531.7</v>
      </c>
      <c r="X178" s="71">
        <v>583412.1</v>
      </c>
      <c r="Y178" s="71">
        <v>577639.2</v>
      </c>
      <c r="Z178" s="71">
        <v>573168.2</v>
      </c>
      <c r="AA178" s="71">
        <v>589299.6</v>
      </c>
      <c r="AB178" s="71">
        <v>598193.8</v>
      </c>
      <c r="AC178" s="71">
        <v>602148.9</v>
      </c>
      <c r="AD178" s="71">
        <v>592719.7</v>
      </c>
      <c r="AE178" s="71">
        <v>574594</v>
      </c>
      <c r="AF178" s="71">
        <v>550840.9</v>
      </c>
      <c r="AG178" s="71">
        <v>528378.2</v>
      </c>
      <c r="AH178" s="71">
        <v>514977.5</v>
      </c>
      <c r="AI178" s="71">
        <v>500394.4</v>
      </c>
      <c r="AJ178" s="71">
        <v>487960.2</v>
      </c>
      <c r="AK178" s="71">
        <v>491263.6</v>
      </c>
      <c r="AL178" s="71">
        <v>508566.9</v>
      </c>
      <c r="AM178" s="71">
        <v>547465.8</v>
      </c>
      <c r="AN178" s="71">
        <v>568674.1</v>
      </c>
      <c r="AO178" s="71">
        <v>575651.4</v>
      </c>
      <c r="AP178" s="71">
        <v>585363.9</v>
      </c>
      <c r="AQ178" s="71">
        <v>560403.6</v>
      </c>
      <c r="AR178" s="71">
        <v>476155.6</v>
      </c>
      <c r="AS178" s="71">
        <v>463813.5</v>
      </c>
      <c r="AT178" s="71">
        <v>466930.1</v>
      </c>
      <c r="AU178" s="71">
        <v>465348.9</v>
      </c>
      <c r="AV178" s="71">
        <v>461300.8</v>
      </c>
      <c r="AW178" s="71">
        <v>456736.3</v>
      </c>
      <c r="AX178" s="71">
        <v>453201.1</v>
      </c>
      <c r="AY178" s="71">
        <v>465956.1</v>
      </c>
      <c r="AZ178" s="71">
        <v>550994.9</v>
      </c>
      <c r="BA178" s="71">
        <v>586472.6</v>
      </c>
      <c r="BB178" s="71">
        <v>577288.9</v>
      </c>
      <c r="BC178" s="71">
        <v>559635.1</v>
      </c>
      <c r="BD178" s="71">
        <v>536500.3</v>
      </c>
      <c r="BE178" s="71">
        <v>10825.92</v>
      </c>
      <c r="BF178" s="71">
        <v>10551.35</v>
      </c>
      <c r="BG178" s="71">
        <v>10252.56</v>
      </c>
      <c r="BH178" s="71">
        <v>9997.794</v>
      </c>
      <c r="BI178" s="71">
        <v>10065.48</v>
      </c>
      <c r="BJ178" s="71">
        <v>10420</v>
      </c>
      <c r="BK178" s="71">
        <v>11217</v>
      </c>
      <c r="BL178" s="71">
        <v>11651.54</v>
      </c>
      <c r="BM178" s="71">
        <v>11794.5</v>
      </c>
      <c r="BN178" s="71">
        <v>11993.5</v>
      </c>
      <c r="BO178" s="71">
        <v>37760.31</v>
      </c>
      <c r="BP178" s="71">
        <v>118679</v>
      </c>
      <c r="BQ178" s="71">
        <v>115602.8</v>
      </c>
      <c r="BR178" s="71">
        <v>116379.6</v>
      </c>
      <c r="BS178" s="71">
        <v>115985.5</v>
      </c>
      <c r="BT178" s="71">
        <v>114976.5</v>
      </c>
      <c r="BU178" s="71">
        <v>113838.8</v>
      </c>
      <c r="BV178" s="71">
        <v>112957.7</v>
      </c>
      <c r="BW178" s="71">
        <v>116136.8</v>
      </c>
      <c r="BX178" s="71">
        <v>37126.34</v>
      </c>
      <c r="BY178" s="71">
        <v>12016.21</v>
      </c>
      <c r="BZ178" s="71">
        <v>11828.04</v>
      </c>
      <c r="CA178" s="71">
        <v>11466.34</v>
      </c>
      <c r="CB178" s="71">
        <v>10992.33</v>
      </c>
      <c r="CC178" s="71">
        <v>12777.98</v>
      </c>
      <c r="CD178" s="71">
        <v>12453.9</v>
      </c>
      <c r="CE178" s="71">
        <v>12101.23</v>
      </c>
      <c r="CF178" s="71">
        <v>11800.53</v>
      </c>
      <c r="CG178" s="71">
        <v>11880.42</v>
      </c>
      <c r="CH178" s="71">
        <v>12298.87</v>
      </c>
      <c r="CI178" s="71">
        <v>13239.58</v>
      </c>
      <c r="CJ178" s="71">
        <v>13752.47</v>
      </c>
      <c r="CK178" s="71">
        <v>13921.21</v>
      </c>
      <c r="CL178" s="71">
        <v>14156.09</v>
      </c>
      <c r="CM178" s="71">
        <v>43847.25</v>
      </c>
      <c r="CN178" s="71">
        <v>123050.1</v>
      </c>
      <c r="CO178" s="71">
        <v>119860.6</v>
      </c>
      <c r="CP178" s="71">
        <v>120666</v>
      </c>
      <c r="CQ178" s="71">
        <v>120257.4</v>
      </c>
      <c r="CR178" s="71">
        <v>119211.3</v>
      </c>
      <c r="CS178" s="71">
        <v>118031.7</v>
      </c>
      <c r="CT178" s="71">
        <v>117118.1</v>
      </c>
      <c r="CU178" s="71">
        <v>120414.3</v>
      </c>
      <c r="CV178" s="71">
        <v>43111.08</v>
      </c>
      <c r="CW178" s="71">
        <v>14182.9</v>
      </c>
      <c r="CX178" s="71">
        <v>13960.8</v>
      </c>
      <c r="CY178" s="71">
        <v>13533.88</v>
      </c>
      <c r="CZ178" s="71">
        <v>12974.4</v>
      </c>
      <c r="DA178" s="71">
        <v>14123.46</v>
      </c>
      <c r="DB178" s="71">
        <v>13765.26</v>
      </c>
      <c r="DC178" s="71">
        <v>13375.46</v>
      </c>
      <c r="DD178" s="71">
        <v>13043.09</v>
      </c>
      <c r="DE178" s="71">
        <v>13131.39</v>
      </c>
      <c r="DF178" s="71">
        <v>13593.91</v>
      </c>
      <c r="DG178" s="71">
        <v>14633.67</v>
      </c>
      <c r="DH178" s="71">
        <v>15200.56</v>
      </c>
      <c r="DI178" s="71">
        <v>15387.06</v>
      </c>
      <c r="DJ178" s="71">
        <v>15646.68</v>
      </c>
      <c r="DK178" s="71">
        <v>48004.87</v>
      </c>
      <c r="DL178" s="71">
        <v>126043.5</v>
      </c>
      <c r="DM178" s="71">
        <v>122776.4</v>
      </c>
      <c r="DN178" s="71">
        <v>123601.4</v>
      </c>
      <c r="DO178" s="71">
        <v>123182.8</v>
      </c>
      <c r="DP178" s="71">
        <v>122111.3</v>
      </c>
      <c r="DQ178" s="71">
        <v>120903</v>
      </c>
      <c r="DR178" s="71">
        <v>119967.2</v>
      </c>
      <c r="DS178" s="71">
        <v>123343.5</v>
      </c>
      <c r="DT178" s="71">
        <v>47198.9</v>
      </c>
      <c r="DU178" s="71">
        <v>15676.31</v>
      </c>
      <c r="DV178" s="71">
        <v>15430.83</v>
      </c>
      <c r="DW178" s="71">
        <v>14958.95</v>
      </c>
      <c r="DX178" s="71">
        <v>14340.56</v>
      </c>
      <c r="DY178" s="71">
        <v>15463.65</v>
      </c>
      <c r="DZ178" s="71">
        <v>15071.46</v>
      </c>
      <c r="EA178" s="71">
        <v>14644.67</v>
      </c>
      <c r="EB178" s="71">
        <v>14280.77</v>
      </c>
      <c r="EC178" s="71">
        <v>14377.44</v>
      </c>
      <c r="ED178" s="71">
        <v>14883.85</v>
      </c>
      <c r="EE178" s="71">
        <v>16022.27</v>
      </c>
      <c r="EF178" s="71">
        <v>16642.96</v>
      </c>
      <c r="EG178" s="71">
        <v>16847.16</v>
      </c>
      <c r="EH178" s="71">
        <v>17131.41</v>
      </c>
      <c r="EI178" s="71">
        <v>52115.8</v>
      </c>
      <c r="EJ178" s="71">
        <v>129009.3</v>
      </c>
      <c r="EK178" s="71">
        <v>125665.4</v>
      </c>
      <c r="EL178" s="71">
        <v>126509.8</v>
      </c>
      <c r="EM178" s="71">
        <v>126081.4</v>
      </c>
      <c r="EN178" s="71">
        <v>124984.6</v>
      </c>
      <c r="EO178" s="71">
        <v>123747.9</v>
      </c>
      <c r="EP178" s="71">
        <v>122790</v>
      </c>
      <c r="EQ178" s="71">
        <v>126245.9</v>
      </c>
      <c r="ER178" s="71">
        <v>51240.82</v>
      </c>
      <c r="ES178" s="71">
        <v>17163.86</v>
      </c>
      <c r="ET178" s="71">
        <v>16895.08</v>
      </c>
      <c r="EU178" s="71">
        <v>16378.42</v>
      </c>
      <c r="EV178" s="71">
        <v>15701.35</v>
      </c>
      <c r="EW178" s="71">
        <v>17389.4</v>
      </c>
      <c r="EX178" s="71">
        <v>16948.37</v>
      </c>
      <c r="EY178" s="71">
        <v>16468.43</v>
      </c>
      <c r="EZ178" s="71">
        <v>16059.21</v>
      </c>
      <c r="FA178" s="71">
        <v>16167.92</v>
      </c>
      <c r="FB178" s="71">
        <v>16737.39</v>
      </c>
      <c r="FC178" s="71">
        <v>18017.59</v>
      </c>
      <c r="FD178" s="71">
        <v>18715.57</v>
      </c>
      <c r="FE178" s="71">
        <v>18945.2</v>
      </c>
      <c r="FF178" s="71">
        <v>19264.85</v>
      </c>
      <c r="FG178" s="71">
        <v>57970.55</v>
      </c>
      <c r="FH178" s="71">
        <v>133243.8</v>
      </c>
      <c r="FI178" s="71">
        <v>129790.1</v>
      </c>
      <c r="FJ178" s="71">
        <v>130662.2</v>
      </c>
      <c r="FK178" s="71">
        <v>130219.8</v>
      </c>
      <c r="FL178" s="71">
        <v>129087</v>
      </c>
      <c r="FM178" s="71">
        <v>127809.7</v>
      </c>
      <c r="FN178" s="71">
        <v>126820.4</v>
      </c>
      <c r="FO178" s="71">
        <v>130389.7</v>
      </c>
      <c r="FP178" s="71">
        <v>56997.27</v>
      </c>
      <c r="FQ178" s="71">
        <v>19301.34</v>
      </c>
      <c r="FR178" s="71">
        <v>18999.09</v>
      </c>
      <c r="FS178" s="71">
        <v>18418.09</v>
      </c>
      <c r="FT178" s="71">
        <v>17656.7</v>
      </c>
      <c r="FU178" s="71">
        <v>77.51719</v>
      </c>
      <c r="FV178" s="71">
        <v>75.7408</v>
      </c>
      <c r="FW178" s="71">
        <v>74.31123</v>
      </c>
      <c r="FX178" s="71">
        <v>72.93204</v>
      </c>
      <c r="FY178" s="71">
        <v>72.11716</v>
      </c>
      <c r="FZ178" s="71">
        <v>71.57096</v>
      </c>
      <c r="GA178" s="71">
        <v>72.52575</v>
      </c>
      <c r="GB178" s="71">
        <v>75.75742</v>
      </c>
      <c r="GC178" s="71">
        <v>81.22653</v>
      </c>
      <c r="GD178" s="71">
        <v>85.45699</v>
      </c>
      <c r="GE178" s="71">
        <v>87.85432</v>
      </c>
      <c r="GF178" s="71">
        <v>90.7547</v>
      </c>
      <c r="GG178" s="71">
        <v>93.59281</v>
      </c>
      <c r="GH178" s="71">
        <v>95.35941</v>
      </c>
      <c r="GI178" s="71">
        <v>96.38328</v>
      </c>
      <c r="GJ178" s="71">
        <v>95.9142</v>
      </c>
      <c r="GK178" s="71">
        <v>94.76553</v>
      </c>
      <c r="GL178" s="71">
        <v>92.48296</v>
      </c>
      <c r="GM178" s="71">
        <v>89.18443</v>
      </c>
      <c r="GN178" s="71">
        <v>84.62059</v>
      </c>
      <c r="GO178" s="71">
        <v>80.51622</v>
      </c>
      <c r="GP178" s="71">
        <v>78.17157</v>
      </c>
      <c r="GQ178" s="71">
        <v>76.58003</v>
      </c>
      <c r="GR178" s="71">
        <v>75.02867</v>
      </c>
    </row>
    <row r="179" spans="1:200" ht="12.75">
      <c r="A179" s="69" t="s">
        <v>243</v>
      </c>
      <c r="B179" s="69" t="s">
        <v>32</v>
      </c>
      <c r="C179" s="69">
        <v>2011</v>
      </c>
      <c r="D179" s="69" t="s">
        <v>7</v>
      </c>
      <c r="E179" s="69" t="s">
        <v>229</v>
      </c>
      <c r="F179" s="71">
        <v>2363</v>
      </c>
      <c r="G179" s="71">
        <v>2363</v>
      </c>
      <c r="H179" s="71">
        <v>2363</v>
      </c>
      <c r="I179" s="71">
        <v>579416.9</v>
      </c>
      <c r="J179" s="71">
        <v>566414.6</v>
      </c>
      <c r="K179" s="71">
        <v>553236.8</v>
      </c>
      <c r="L179" s="71">
        <v>541871.5</v>
      </c>
      <c r="M179" s="71">
        <v>545498.8</v>
      </c>
      <c r="N179" s="71">
        <v>563984.4</v>
      </c>
      <c r="O179" s="71">
        <v>602621.1</v>
      </c>
      <c r="P179" s="71">
        <v>625433.8</v>
      </c>
      <c r="Q179" s="71">
        <v>630310.5</v>
      </c>
      <c r="R179" s="71">
        <v>639002.4</v>
      </c>
      <c r="S179" s="71">
        <v>649206.4</v>
      </c>
      <c r="T179" s="71">
        <v>642663.5</v>
      </c>
      <c r="U179" s="71">
        <v>624914.1</v>
      </c>
      <c r="V179" s="71">
        <v>629143.9</v>
      </c>
      <c r="W179" s="71">
        <v>624007.8</v>
      </c>
      <c r="X179" s="71">
        <v>619094.9</v>
      </c>
      <c r="Y179" s="71">
        <v>615186.6</v>
      </c>
      <c r="Z179" s="71">
        <v>612921.4</v>
      </c>
      <c r="AA179" s="71">
        <v>635817.8</v>
      </c>
      <c r="AB179" s="71">
        <v>650355.8</v>
      </c>
      <c r="AC179" s="71">
        <v>650839.7</v>
      </c>
      <c r="AD179" s="71">
        <v>638625.6</v>
      </c>
      <c r="AE179" s="71">
        <v>618020.7</v>
      </c>
      <c r="AF179" s="71">
        <v>595851.4</v>
      </c>
      <c r="AG179" s="71">
        <v>564332.4</v>
      </c>
      <c r="AH179" s="71">
        <v>551668.6</v>
      </c>
      <c r="AI179" s="71">
        <v>538833.9</v>
      </c>
      <c r="AJ179" s="71">
        <v>527764.5</v>
      </c>
      <c r="AK179" s="71">
        <v>531297.3</v>
      </c>
      <c r="AL179" s="71">
        <v>549301.6</v>
      </c>
      <c r="AM179" s="71">
        <v>586932.5</v>
      </c>
      <c r="AN179" s="71">
        <v>609151.3</v>
      </c>
      <c r="AO179" s="71">
        <v>613901</v>
      </c>
      <c r="AP179" s="71">
        <v>622366.7</v>
      </c>
      <c r="AQ179" s="71">
        <v>597982.5</v>
      </c>
      <c r="AR179" s="71">
        <v>508150.7</v>
      </c>
      <c r="AS179" s="71">
        <v>494116.3</v>
      </c>
      <c r="AT179" s="71">
        <v>497460.8</v>
      </c>
      <c r="AU179" s="71">
        <v>493399.6</v>
      </c>
      <c r="AV179" s="71">
        <v>489515.1</v>
      </c>
      <c r="AW179" s="71">
        <v>486424.8</v>
      </c>
      <c r="AX179" s="71">
        <v>484633.7</v>
      </c>
      <c r="AY179" s="71">
        <v>502737.7</v>
      </c>
      <c r="AZ179" s="71">
        <v>599041.2</v>
      </c>
      <c r="BA179" s="71">
        <v>633895.8</v>
      </c>
      <c r="BB179" s="71">
        <v>621999.6</v>
      </c>
      <c r="BC179" s="71">
        <v>601931.2</v>
      </c>
      <c r="BD179" s="71">
        <v>580339.1</v>
      </c>
      <c r="BE179" s="71">
        <v>11562.58</v>
      </c>
      <c r="BF179" s="71">
        <v>11303.11</v>
      </c>
      <c r="BG179" s="71">
        <v>11040.14</v>
      </c>
      <c r="BH179" s="71">
        <v>10813.34</v>
      </c>
      <c r="BI179" s="71">
        <v>10885.73</v>
      </c>
      <c r="BJ179" s="71">
        <v>11254.62</v>
      </c>
      <c r="BK179" s="71">
        <v>12025.63</v>
      </c>
      <c r="BL179" s="71">
        <v>12480.87</v>
      </c>
      <c r="BM179" s="71">
        <v>12578.19</v>
      </c>
      <c r="BN179" s="71">
        <v>12751.64</v>
      </c>
      <c r="BO179" s="71">
        <v>40292.39</v>
      </c>
      <c r="BP179" s="71">
        <v>126653.5</v>
      </c>
      <c r="BQ179" s="71">
        <v>123155.6</v>
      </c>
      <c r="BR179" s="71">
        <v>123989.2</v>
      </c>
      <c r="BS179" s="71">
        <v>122976.9</v>
      </c>
      <c r="BT179" s="71">
        <v>122008.7</v>
      </c>
      <c r="BU179" s="71">
        <v>121238.5</v>
      </c>
      <c r="BV179" s="71">
        <v>120792.1</v>
      </c>
      <c r="BW179" s="71">
        <v>125304.4</v>
      </c>
      <c r="BX179" s="71">
        <v>40363.73</v>
      </c>
      <c r="BY179" s="71">
        <v>12987.86</v>
      </c>
      <c r="BZ179" s="71">
        <v>12744.12</v>
      </c>
      <c r="CA179" s="71">
        <v>12332.94</v>
      </c>
      <c r="CB179" s="71">
        <v>11890.54</v>
      </c>
      <c r="CC179" s="71">
        <v>13647.47</v>
      </c>
      <c r="CD179" s="71">
        <v>13341.22</v>
      </c>
      <c r="CE179" s="71">
        <v>13030.83</v>
      </c>
      <c r="CF179" s="71">
        <v>12763.14</v>
      </c>
      <c r="CG179" s="71">
        <v>12848.57</v>
      </c>
      <c r="CH179" s="71">
        <v>13283.98</v>
      </c>
      <c r="CI179" s="71">
        <v>14194.02</v>
      </c>
      <c r="CJ179" s="71">
        <v>14731.34</v>
      </c>
      <c r="CK179" s="71">
        <v>14846.21</v>
      </c>
      <c r="CL179" s="71">
        <v>15050.94</v>
      </c>
      <c r="CM179" s="71">
        <v>46787.5</v>
      </c>
      <c r="CN179" s="71">
        <v>131318.4</v>
      </c>
      <c r="CO179" s="71">
        <v>127691.6</v>
      </c>
      <c r="CP179" s="71">
        <v>128555.9</v>
      </c>
      <c r="CQ179" s="71">
        <v>127506.4</v>
      </c>
      <c r="CR179" s="71">
        <v>126502.5</v>
      </c>
      <c r="CS179" s="71">
        <v>125703.9</v>
      </c>
      <c r="CT179" s="71">
        <v>125241.1</v>
      </c>
      <c r="CU179" s="71">
        <v>129919.6</v>
      </c>
      <c r="CV179" s="71">
        <v>46870.34</v>
      </c>
      <c r="CW179" s="71">
        <v>15329.75</v>
      </c>
      <c r="CX179" s="71">
        <v>15042.06</v>
      </c>
      <c r="CY179" s="71">
        <v>14556.74</v>
      </c>
      <c r="CZ179" s="71">
        <v>14034.57</v>
      </c>
      <c r="DA179" s="71">
        <v>15084.51</v>
      </c>
      <c r="DB179" s="71">
        <v>14746.01</v>
      </c>
      <c r="DC179" s="71">
        <v>14402.94</v>
      </c>
      <c r="DD179" s="71">
        <v>14107.05</v>
      </c>
      <c r="DE179" s="71">
        <v>14201.49</v>
      </c>
      <c r="DF179" s="71">
        <v>14682.74</v>
      </c>
      <c r="DG179" s="71">
        <v>15688.61</v>
      </c>
      <c r="DH179" s="71">
        <v>16282.51</v>
      </c>
      <c r="DI179" s="71">
        <v>16409.47</v>
      </c>
      <c r="DJ179" s="71">
        <v>16635.76</v>
      </c>
      <c r="DK179" s="71">
        <v>51223.92</v>
      </c>
      <c r="DL179" s="71">
        <v>134512.9</v>
      </c>
      <c r="DM179" s="71">
        <v>130797.9</v>
      </c>
      <c r="DN179" s="71">
        <v>131683.2</v>
      </c>
      <c r="DO179" s="71">
        <v>130608.1</v>
      </c>
      <c r="DP179" s="71">
        <v>129579.9</v>
      </c>
      <c r="DQ179" s="71">
        <v>128761.8</v>
      </c>
      <c r="DR179" s="71">
        <v>128287.7</v>
      </c>
      <c r="DS179" s="71">
        <v>133080</v>
      </c>
      <c r="DT179" s="71">
        <v>51314.61</v>
      </c>
      <c r="DU179" s="71">
        <v>16943.93</v>
      </c>
      <c r="DV179" s="71">
        <v>16625.94</v>
      </c>
      <c r="DW179" s="71">
        <v>16089.52</v>
      </c>
      <c r="DX179" s="71">
        <v>15512.37</v>
      </c>
      <c r="DY179" s="71">
        <v>16515.89</v>
      </c>
      <c r="DZ179" s="71">
        <v>16145.27</v>
      </c>
      <c r="EA179" s="71">
        <v>15769.65</v>
      </c>
      <c r="EB179" s="71">
        <v>15445.69</v>
      </c>
      <c r="EC179" s="71">
        <v>15549.08</v>
      </c>
      <c r="ED179" s="71">
        <v>16076</v>
      </c>
      <c r="EE179" s="71">
        <v>17177.31</v>
      </c>
      <c r="EF179" s="71">
        <v>17827.57</v>
      </c>
      <c r="EG179" s="71">
        <v>17966.58</v>
      </c>
      <c r="EH179" s="71">
        <v>18214.34</v>
      </c>
      <c r="EI179" s="71">
        <v>55610.52</v>
      </c>
      <c r="EJ179" s="71">
        <v>137678</v>
      </c>
      <c r="EK179" s="71">
        <v>133875.6</v>
      </c>
      <c r="EL179" s="71">
        <v>134781.7</v>
      </c>
      <c r="EM179" s="71">
        <v>133681.4</v>
      </c>
      <c r="EN179" s="71">
        <v>132628.9</v>
      </c>
      <c r="EO179" s="71">
        <v>131791.6</v>
      </c>
      <c r="EP179" s="71">
        <v>131306.4</v>
      </c>
      <c r="EQ179" s="71">
        <v>136211.5</v>
      </c>
      <c r="ER179" s="71">
        <v>55708.98</v>
      </c>
      <c r="ES179" s="71">
        <v>18551.75</v>
      </c>
      <c r="ET179" s="71">
        <v>18203.6</v>
      </c>
      <c r="EU179" s="71">
        <v>17616.27</v>
      </c>
      <c r="EV179" s="71">
        <v>16984.35</v>
      </c>
      <c r="EW179" s="71">
        <v>18572.68</v>
      </c>
      <c r="EX179" s="71">
        <v>18155.9</v>
      </c>
      <c r="EY179" s="71">
        <v>17733.51</v>
      </c>
      <c r="EZ179" s="71">
        <v>17369.2</v>
      </c>
      <c r="FA179" s="71">
        <v>17485.47</v>
      </c>
      <c r="FB179" s="71">
        <v>18078.01</v>
      </c>
      <c r="FC179" s="71">
        <v>19316.47</v>
      </c>
      <c r="FD179" s="71">
        <v>20047.71</v>
      </c>
      <c r="FE179" s="71">
        <v>20204.03</v>
      </c>
      <c r="FF179" s="71">
        <v>20482.64</v>
      </c>
      <c r="FG179" s="71">
        <v>61857.86</v>
      </c>
      <c r="FH179" s="71">
        <v>142197.1</v>
      </c>
      <c r="FI179" s="71">
        <v>138269.8</v>
      </c>
      <c r="FJ179" s="71">
        <v>139205.7</v>
      </c>
      <c r="FK179" s="71">
        <v>138069.3</v>
      </c>
      <c r="FL179" s="71">
        <v>136982.3</v>
      </c>
      <c r="FM179" s="71">
        <v>136117.5</v>
      </c>
      <c r="FN179" s="71">
        <v>135616.3</v>
      </c>
      <c r="FO179" s="71">
        <v>140682.4</v>
      </c>
      <c r="FP179" s="71">
        <v>61967.39</v>
      </c>
      <c r="FQ179" s="71">
        <v>20862.08</v>
      </c>
      <c r="FR179" s="71">
        <v>20470.56</v>
      </c>
      <c r="FS179" s="71">
        <v>19810.09</v>
      </c>
      <c r="FT179" s="71">
        <v>19099.48</v>
      </c>
      <c r="FU179" s="71">
        <v>78.26459</v>
      </c>
      <c r="FV179" s="71">
        <v>76.81991</v>
      </c>
      <c r="FW179" s="71">
        <v>75.79679</v>
      </c>
      <c r="FX179" s="71">
        <v>75.02486</v>
      </c>
      <c r="FY179" s="71">
        <v>74.18621</v>
      </c>
      <c r="FZ179" s="71">
        <v>73.68439</v>
      </c>
      <c r="GA179" s="71">
        <v>74.1321</v>
      </c>
      <c r="GB179" s="71">
        <v>77.40287</v>
      </c>
      <c r="GC179" s="71">
        <v>81.62257</v>
      </c>
      <c r="GD179" s="71">
        <v>85.49265</v>
      </c>
      <c r="GE179" s="71">
        <v>89.05132</v>
      </c>
      <c r="GF179" s="71">
        <v>92.19677</v>
      </c>
      <c r="GG179" s="71">
        <v>94.71038</v>
      </c>
      <c r="GH179" s="71">
        <v>96.48364</v>
      </c>
      <c r="GI179" s="71">
        <v>97.10764</v>
      </c>
      <c r="GJ179" s="71">
        <v>96.99794</v>
      </c>
      <c r="GK179" s="71">
        <v>96.12106</v>
      </c>
      <c r="GL179" s="71">
        <v>94.4046</v>
      </c>
      <c r="GM179" s="71">
        <v>92.07689</v>
      </c>
      <c r="GN179" s="71">
        <v>88.67354</v>
      </c>
      <c r="GO179" s="71">
        <v>84.20251</v>
      </c>
      <c r="GP179" s="71">
        <v>81.8181</v>
      </c>
      <c r="GQ179" s="71">
        <v>80.26951</v>
      </c>
      <c r="GR179" s="71">
        <v>79.2517</v>
      </c>
    </row>
    <row r="180" spans="1:200" ht="12.75">
      <c r="A180" s="69" t="s">
        <v>243</v>
      </c>
      <c r="B180" s="69" t="s">
        <v>33</v>
      </c>
      <c r="C180" s="69">
        <v>2011</v>
      </c>
      <c r="D180" s="69" t="s">
        <v>7</v>
      </c>
      <c r="E180" s="69" t="s">
        <v>229</v>
      </c>
      <c r="F180" s="71">
        <v>2372</v>
      </c>
      <c r="G180" s="71">
        <v>2372</v>
      </c>
      <c r="H180" s="71">
        <v>2372</v>
      </c>
      <c r="I180" s="71">
        <v>583075.9</v>
      </c>
      <c r="J180" s="71">
        <v>570525.3</v>
      </c>
      <c r="K180" s="71">
        <v>558019</v>
      </c>
      <c r="L180" s="71">
        <v>545607.5</v>
      </c>
      <c r="M180" s="71">
        <v>548548.6</v>
      </c>
      <c r="N180" s="71">
        <v>566901.9</v>
      </c>
      <c r="O180" s="71">
        <v>604518.5</v>
      </c>
      <c r="P180" s="71">
        <v>622909.8</v>
      </c>
      <c r="Q180" s="71">
        <v>632372.6</v>
      </c>
      <c r="R180" s="71">
        <v>647166.3</v>
      </c>
      <c r="S180" s="71">
        <v>660796.2</v>
      </c>
      <c r="T180" s="71">
        <v>655948.3</v>
      </c>
      <c r="U180" s="71">
        <v>636657.8</v>
      </c>
      <c r="V180" s="71">
        <v>642268.7</v>
      </c>
      <c r="W180" s="71">
        <v>638659.1</v>
      </c>
      <c r="X180" s="71">
        <v>633262.3</v>
      </c>
      <c r="Y180" s="71">
        <v>628322.9</v>
      </c>
      <c r="Z180" s="71">
        <v>626296.2</v>
      </c>
      <c r="AA180" s="71">
        <v>645332.1</v>
      </c>
      <c r="AB180" s="71">
        <v>653399.1</v>
      </c>
      <c r="AC180" s="71">
        <v>657040.2</v>
      </c>
      <c r="AD180" s="71">
        <v>644338.7</v>
      </c>
      <c r="AE180" s="71">
        <v>622116.9</v>
      </c>
      <c r="AF180" s="71">
        <v>598515.1</v>
      </c>
      <c r="AG180" s="71">
        <v>567896.1</v>
      </c>
      <c r="AH180" s="71">
        <v>555672.3</v>
      </c>
      <c r="AI180" s="71">
        <v>543491.5</v>
      </c>
      <c r="AJ180" s="71">
        <v>531403.2</v>
      </c>
      <c r="AK180" s="71">
        <v>534267.8</v>
      </c>
      <c r="AL180" s="71">
        <v>552143.2</v>
      </c>
      <c r="AM180" s="71">
        <v>588780.5</v>
      </c>
      <c r="AN180" s="71">
        <v>606692.9</v>
      </c>
      <c r="AO180" s="71">
        <v>615909.4</v>
      </c>
      <c r="AP180" s="71">
        <v>630318</v>
      </c>
      <c r="AQ180" s="71">
        <v>608657.8</v>
      </c>
      <c r="AR180" s="71">
        <v>518654.9</v>
      </c>
      <c r="AS180" s="71">
        <v>503401.9</v>
      </c>
      <c r="AT180" s="71">
        <v>507838.4</v>
      </c>
      <c r="AU180" s="71">
        <v>504984.4</v>
      </c>
      <c r="AV180" s="71">
        <v>500717.2</v>
      </c>
      <c r="AW180" s="71">
        <v>496811.6</v>
      </c>
      <c r="AX180" s="71">
        <v>495209</v>
      </c>
      <c r="AY180" s="71">
        <v>510260.6</v>
      </c>
      <c r="AZ180" s="71">
        <v>601844.4</v>
      </c>
      <c r="BA180" s="71">
        <v>639934.8</v>
      </c>
      <c r="BB180" s="71">
        <v>627563.9</v>
      </c>
      <c r="BC180" s="71">
        <v>605920.7</v>
      </c>
      <c r="BD180" s="71">
        <v>582933.4</v>
      </c>
      <c r="BE180" s="71">
        <v>11635.6</v>
      </c>
      <c r="BF180" s="71">
        <v>11385.14</v>
      </c>
      <c r="BG180" s="71">
        <v>11135.57</v>
      </c>
      <c r="BH180" s="71">
        <v>10887.9</v>
      </c>
      <c r="BI180" s="71">
        <v>10946.59</v>
      </c>
      <c r="BJ180" s="71">
        <v>11312.84</v>
      </c>
      <c r="BK180" s="71">
        <v>12063.5</v>
      </c>
      <c r="BL180" s="71">
        <v>12430.5</v>
      </c>
      <c r="BM180" s="71">
        <v>12619.34</v>
      </c>
      <c r="BN180" s="71">
        <v>12914.56</v>
      </c>
      <c r="BO180" s="71">
        <v>41011.71</v>
      </c>
      <c r="BP180" s="71">
        <v>129271.7</v>
      </c>
      <c r="BQ180" s="71">
        <v>125469.9</v>
      </c>
      <c r="BR180" s="71">
        <v>126575.7</v>
      </c>
      <c r="BS180" s="71">
        <v>125864.4</v>
      </c>
      <c r="BT180" s="71">
        <v>124800.8</v>
      </c>
      <c r="BU180" s="71">
        <v>123827.3</v>
      </c>
      <c r="BV180" s="71">
        <v>123427.9</v>
      </c>
      <c r="BW180" s="71">
        <v>127179.4</v>
      </c>
      <c r="BX180" s="71">
        <v>40552.61</v>
      </c>
      <c r="BY180" s="71">
        <v>13111.59</v>
      </c>
      <c r="BZ180" s="71">
        <v>12858.13</v>
      </c>
      <c r="CA180" s="71">
        <v>12414.68</v>
      </c>
      <c r="CB180" s="71">
        <v>11943.7</v>
      </c>
      <c r="CC180" s="71">
        <v>13733.66</v>
      </c>
      <c r="CD180" s="71">
        <v>13438.04</v>
      </c>
      <c r="CE180" s="71">
        <v>13143.47</v>
      </c>
      <c r="CF180" s="71">
        <v>12851.13</v>
      </c>
      <c r="CG180" s="71">
        <v>12920.41</v>
      </c>
      <c r="CH180" s="71">
        <v>13352.7</v>
      </c>
      <c r="CI180" s="71">
        <v>14238.71</v>
      </c>
      <c r="CJ180" s="71">
        <v>14671.89</v>
      </c>
      <c r="CK180" s="71">
        <v>14894.78</v>
      </c>
      <c r="CL180" s="71">
        <v>15243.23</v>
      </c>
      <c r="CM180" s="71">
        <v>47622.76</v>
      </c>
      <c r="CN180" s="71">
        <v>134033</v>
      </c>
      <c r="CO180" s="71">
        <v>130091.2</v>
      </c>
      <c r="CP180" s="71">
        <v>131237.8</v>
      </c>
      <c r="CQ180" s="71">
        <v>130500.2</v>
      </c>
      <c r="CR180" s="71">
        <v>129397.4</v>
      </c>
      <c r="CS180" s="71">
        <v>128388.1</v>
      </c>
      <c r="CT180" s="71">
        <v>127974</v>
      </c>
      <c r="CU180" s="71">
        <v>131863.7</v>
      </c>
      <c r="CV180" s="71">
        <v>47089.67</v>
      </c>
      <c r="CW180" s="71">
        <v>15475.79</v>
      </c>
      <c r="CX180" s="71">
        <v>15176.63</v>
      </c>
      <c r="CY180" s="71">
        <v>14653.22</v>
      </c>
      <c r="CZ180" s="71">
        <v>14097.31</v>
      </c>
      <c r="DA180" s="71">
        <v>15179.77</v>
      </c>
      <c r="DB180" s="71">
        <v>14853.03</v>
      </c>
      <c r="DC180" s="71">
        <v>14527.44</v>
      </c>
      <c r="DD180" s="71">
        <v>14204.32</v>
      </c>
      <c r="DE180" s="71">
        <v>14280.89</v>
      </c>
      <c r="DF180" s="71">
        <v>14758.69</v>
      </c>
      <c r="DG180" s="71">
        <v>15738</v>
      </c>
      <c r="DH180" s="71">
        <v>16216.8</v>
      </c>
      <c r="DI180" s="71">
        <v>16463.15</v>
      </c>
      <c r="DJ180" s="71">
        <v>16848.29</v>
      </c>
      <c r="DK180" s="71">
        <v>52138.38</v>
      </c>
      <c r="DL180" s="71">
        <v>137293.5</v>
      </c>
      <c r="DM180" s="71">
        <v>133255.8</v>
      </c>
      <c r="DN180" s="71">
        <v>134430.3</v>
      </c>
      <c r="DO180" s="71">
        <v>133674.8</v>
      </c>
      <c r="DP180" s="71">
        <v>132545.2</v>
      </c>
      <c r="DQ180" s="71">
        <v>131511.3</v>
      </c>
      <c r="DR180" s="71">
        <v>131087.1</v>
      </c>
      <c r="DS180" s="71">
        <v>135071.4</v>
      </c>
      <c r="DT180" s="71">
        <v>51554.74</v>
      </c>
      <c r="DU180" s="71">
        <v>17105.35</v>
      </c>
      <c r="DV180" s="71">
        <v>16774.68</v>
      </c>
      <c r="DW180" s="71">
        <v>16196.16</v>
      </c>
      <c r="DX180" s="71">
        <v>15581.71</v>
      </c>
      <c r="DY180" s="71">
        <v>16620.19</v>
      </c>
      <c r="DZ180" s="71">
        <v>16262.45</v>
      </c>
      <c r="EA180" s="71">
        <v>15905.96</v>
      </c>
      <c r="EB180" s="71">
        <v>15552.18</v>
      </c>
      <c r="EC180" s="71">
        <v>15636.01</v>
      </c>
      <c r="ED180" s="71">
        <v>16159.16</v>
      </c>
      <c r="EE180" s="71">
        <v>17231.4</v>
      </c>
      <c r="EF180" s="71">
        <v>17755.63</v>
      </c>
      <c r="EG180" s="71">
        <v>18025.36</v>
      </c>
      <c r="EH180" s="71">
        <v>18447.05</v>
      </c>
      <c r="EI180" s="71">
        <v>56603.3</v>
      </c>
      <c r="EJ180" s="71">
        <v>140524</v>
      </c>
      <c r="EK180" s="71">
        <v>136391.4</v>
      </c>
      <c r="EL180" s="71">
        <v>137593.5</v>
      </c>
      <c r="EM180" s="71">
        <v>136820.2</v>
      </c>
      <c r="EN180" s="71">
        <v>135664</v>
      </c>
      <c r="EO180" s="71">
        <v>134605.8</v>
      </c>
      <c r="EP180" s="71">
        <v>134171.7</v>
      </c>
      <c r="EQ180" s="71">
        <v>138249.7</v>
      </c>
      <c r="ER180" s="71">
        <v>55969.66</v>
      </c>
      <c r="ES180" s="71">
        <v>18728.49</v>
      </c>
      <c r="ET180" s="71">
        <v>18366.45</v>
      </c>
      <c r="EU180" s="71">
        <v>17733.03</v>
      </c>
      <c r="EV180" s="71">
        <v>17060.28</v>
      </c>
      <c r="EW180" s="71">
        <v>18689.97</v>
      </c>
      <c r="EX180" s="71">
        <v>18287.67</v>
      </c>
      <c r="EY180" s="71">
        <v>17886.79</v>
      </c>
      <c r="EZ180" s="71">
        <v>17488.96</v>
      </c>
      <c r="FA180" s="71">
        <v>17583.23</v>
      </c>
      <c r="FB180" s="71">
        <v>18171.53</v>
      </c>
      <c r="FC180" s="71">
        <v>19377.29</v>
      </c>
      <c r="FD180" s="71">
        <v>19966.81</v>
      </c>
      <c r="FE180" s="71">
        <v>20270.13</v>
      </c>
      <c r="FF180" s="71">
        <v>20744.33</v>
      </c>
      <c r="FG180" s="71">
        <v>62962.17</v>
      </c>
      <c r="FH180" s="71">
        <v>145136.5</v>
      </c>
      <c r="FI180" s="71">
        <v>140868.2</v>
      </c>
      <c r="FJ180" s="71">
        <v>142109.7</v>
      </c>
      <c r="FK180" s="71">
        <v>141311.1</v>
      </c>
      <c r="FL180" s="71">
        <v>140117</v>
      </c>
      <c r="FM180" s="71">
        <v>139024</v>
      </c>
      <c r="FN180" s="71">
        <v>138575.6</v>
      </c>
      <c r="FO180" s="71">
        <v>142787.5</v>
      </c>
      <c r="FP180" s="71">
        <v>62257.36</v>
      </c>
      <c r="FQ180" s="71">
        <v>21060.83</v>
      </c>
      <c r="FR180" s="71">
        <v>20653.69</v>
      </c>
      <c r="FS180" s="71">
        <v>19941.39</v>
      </c>
      <c r="FT180" s="71">
        <v>19184.86</v>
      </c>
      <c r="FU180" s="71">
        <v>78.43089</v>
      </c>
      <c r="FV180" s="71">
        <v>76.98547</v>
      </c>
      <c r="FW180" s="71">
        <v>76.04564</v>
      </c>
      <c r="FX180" s="71">
        <v>74.81689</v>
      </c>
      <c r="FY180" s="71">
        <v>73.75576</v>
      </c>
      <c r="FZ180" s="71">
        <v>73.06927</v>
      </c>
      <c r="GA180" s="71">
        <v>73.00163</v>
      </c>
      <c r="GB180" s="71">
        <v>75.33656</v>
      </c>
      <c r="GC180" s="71">
        <v>80.93189</v>
      </c>
      <c r="GD180" s="71">
        <v>86.39462</v>
      </c>
      <c r="GE180" s="71">
        <v>91.05945</v>
      </c>
      <c r="GF180" s="71">
        <v>94.55171</v>
      </c>
      <c r="GG180" s="71">
        <v>96.95358</v>
      </c>
      <c r="GH180" s="71">
        <v>98.92527</v>
      </c>
      <c r="GI180" s="71">
        <v>100.0558</v>
      </c>
      <c r="GJ180" s="71">
        <v>99.79481</v>
      </c>
      <c r="GK180" s="71">
        <v>98.93761</v>
      </c>
      <c r="GL180" s="71">
        <v>96.8616</v>
      </c>
      <c r="GM180" s="71">
        <v>93.06298</v>
      </c>
      <c r="GN180" s="71">
        <v>87.81244</v>
      </c>
      <c r="GO180" s="71">
        <v>84.10302</v>
      </c>
      <c r="GP180" s="71">
        <v>81.8999</v>
      </c>
      <c r="GQ180" s="71">
        <v>80.04177</v>
      </c>
      <c r="GR180" s="71">
        <v>78.72271</v>
      </c>
    </row>
    <row r="181" spans="1:200" ht="12.75">
      <c r="A181" s="69" t="s">
        <v>243</v>
      </c>
      <c r="B181" s="69" t="s">
        <v>34</v>
      </c>
      <c r="C181" s="69">
        <v>2011</v>
      </c>
      <c r="D181" s="69" t="s">
        <v>7</v>
      </c>
      <c r="E181" s="69" t="s">
        <v>229</v>
      </c>
      <c r="F181" s="71">
        <v>2376</v>
      </c>
      <c r="G181" s="71">
        <v>2376</v>
      </c>
      <c r="H181" s="71">
        <v>2376</v>
      </c>
      <c r="I181" s="71">
        <v>601601.6</v>
      </c>
      <c r="J181" s="71">
        <v>588865.8</v>
      </c>
      <c r="K181" s="71">
        <v>575808.9</v>
      </c>
      <c r="L181" s="71">
        <v>564062.9</v>
      </c>
      <c r="M181" s="71">
        <v>567983.9</v>
      </c>
      <c r="N181" s="71">
        <v>586793.2</v>
      </c>
      <c r="O181" s="71">
        <v>623648</v>
      </c>
      <c r="P181" s="71">
        <v>639139.9</v>
      </c>
      <c r="Q181" s="71">
        <v>643370.9</v>
      </c>
      <c r="R181" s="71">
        <v>651528</v>
      </c>
      <c r="S181" s="71">
        <v>661696.2</v>
      </c>
      <c r="T181" s="71">
        <v>653964.6</v>
      </c>
      <c r="U181" s="71">
        <v>633566.2</v>
      </c>
      <c r="V181" s="71">
        <v>636508.7</v>
      </c>
      <c r="W181" s="71">
        <v>632104.9</v>
      </c>
      <c r="X181" s="71">
        <v>627289.2</v>
      </c>
      <c r="Y181" s="71">
        <v>621035.9</v>
      </c>
      <c r="Z181" s="71">
        <v>617680.1</v>
      </c>
      <c r="AA181" s="71">
        <v>634405.9</v>
      </c>
      <c r="AB181" s="71">
        <v>643972.6</v>
      </c>
      <c r="AC181" s="71">
        <v>648743.1</v>
      </c>
      <c r="AD181" s="71">
        <v>635462.6</v>
      </c>
      <c r="AE181" s="71">
        <v>613248.8</v>
      </c>
      <c r="AF181" s="71">
        <v>590164</v>
      </c>
      <c r="AG181" s="71">
        <v>585939.6</v>
      </c>
      <c r="AH181" s="71">
        <v>573535.3</v>
      </c>
      <c r="AI181" s="71">
        <v>560818.3</v>
      </c>
      <c r="AJ181" s="71">
        <v>549378.2</v>
      </c>
      <c r="AK181" s="71">
        <v>553197.1</v>
      </c>
      <c r="AL181" s="71">
        <v>571516.7</v>
      </c>
      <c r="AM181" s="71">
        <v>607412</v>
      </c>
      <c r="AN181" s="71">
        <v>622500.6</v>
      </c>
      <c r="AO181" s="71">
        <v>626621.4</v>
      </c>
      <c r="AP181" s="71">
        <v>634566.2</v>
      </c>
      <c r="AQ181" s="71">
        <v>609486.8</v>
      </c>
      <c r="AR181" s="71">
        <v>517086.3</v>
      </c>
      <c r="AS181" s="71">
        <v>500957.4</v>
      </c>
      <c r="AT181" s="71">
        <v>503284.1</v>
      </c>
      <c r="AU181" s="71">
        <v>499802</v>
      </c>
      <c r="AV181" s="71">
        <v>495994.2</v>
      </c>
      <c r="AW181" s="71">
        <v>491049.8</v>
      </c>
      <c r="AX181" s="71">
        <v>488396.4</v>
      </c>
      <c r="AY181" s="71">
        <v>501621.4</v>
      </c>
      <c r="AZ181" s="71">
        <v>593161.7</v>
      </c>
      <c r="BA181" s="71">
        <v>631853.8</v>
      </c>
      <c r="BB181" s="71">
        <v>618918.9</v>
      </c>
      <c r="BC181" s="71">
        <v>597283.6</v>
      </c>
      <c r="BD181" s="71">
        <v>574799.7</v>
      </c>
      <c r="BE181" s="71">
        <v>12005.29</v>
      </c>
      <c r="BF181" s="71">
        <v>11751.14</v>
      </c>
      <c r="BG181" s="71">
        <v>11490.58</v>
      </c>
      <c r="BH181" s="71">
        <v>11256.18</v>
      </c>
      <c r="BI181" s="71">
        <v>11334.43</v>
      </c>
      <c r="BJ181" s="71">
        <v>11709.78</v>
      </c>
      <c r="BK181" s="71">
        <v>12445.24</v>
      </c>
      <c r="BL181" s="71">
        <v>12754.38</v>
      </c>
      <c r="BM181" s="71">
        <v>12838.82</v>
      </c>
      <c r="BN181" s="71">
        <v>13001.6</v>
      </c>
      <c r="BO181" s="71">
        <v>41067.56</v>
      </c>
      <c r="BP181" s="71">
        <v>128880.7</v>
      </c>
      <c r="BQ181" s="71">
        <v>124860.7</v>
      </c>
      <c r="BR181" s="71">
        <v>125440.6</v>
      </c>
      <c r="BS181" s="71">
        <v>124572.7</v>
      </c>
      <c r="BT181" s="71">
        <v>123623.6</v>
      </c>
      <c r="BU181" s="71">
        <v>122391.3</v>
      </c>
      <c r="BV181" s="71">
        <v>121729.9</v>
      </c>
      <c r="BW181" s="71">
        <v>125026.2</v>
      </c>
      <c r="BX181" s="71">
        <v>39967.56</v>
      </c>
      <c r="BY181" s="71">
        <v>12946.02</v>
      </c>
      <c r="BZ181" s="71">
        <v>12681</v>
      </c>
      <c r="CA181" s="71">
        <v>12237.71</v>
      </c>
      <c r="CB181" s="71">
        <v>11777.04</v>
      </c>
      <c r="CC181" s="71">
        <v>14170.01</v>
      </c>
      <c r="CD181" s="71">
        <v>13870.03</v>
      </c>
      <c r="CE181" s="71">
        <v>13562.49</v>
      </c>
      <c r="CF181" s="71">
        <v>13285.83</v>
      </c>
      <c r="CG181" s="71">
        <v>13378.18</v>
      </c>
      <c r="CH181" s="71">
        <v>13821.21</v>
      </c>
      <c r="CI181" s="71">
        <v>14689.28</v>
      </c>
      <c r="CJ181" s="71">
        <v>15054.17</v>
      </c>
      <c r="CK181" s="71">
        <v>15153.83</v>
      </c>
      <c r="CL181" s="71">
        <v>15345.96</v>
      </c>
      <c r="CM181" s="71">
        <v>47687.63</v>
      </c>
      <c r="CN181" s="71">
        <v>133627.6</v>
      </c>
      <c r="CO181" s="71">
        <v>129459.5</v>
      </c>
      <c r="CP181" s="71">
        <v>130060.8</v>
      </c>
      <c r="CQ181" s="71">
        <v>129160.9</v>
      </c>
      <c r="CR181" s="71">
        <v>128176.9</v>
      </c>
      <c r="CS181" s="71">
        <v>126899.1</v>
      </c>
      <c r="CT181" s="71">
        <v>126213.4</v>
      </c>
      <c r="CU181" s="71">
        <v>129631.1</v>
      </c>
      <c r="CV181" s="71">
        <v>46410.31</v>
      </c>
      <c r="CW181" s="71">
        <v>15280.37</v>
      </c>
      <c r="CX181" s="71">
        <v>14967.56</v>
      </c>
      <c r="CY181" s="71">
        <v>14444.34</v>
      </c>
      <c r="CZ181" s="71">
        <v>13900.61</v>
      </c>
      <c r="DA181" s="71">
        <v>15662.07</v>
      </c>
      <c r="DB181" s="71">
        <v>15330.5</v>
      </c>
      <c r="DC181" s="71">
        <v>14990.58</v>
      </c>
      <c r="DD181" s="71">
        <v>14684.79</v>
      </c>
      <c r="DE181" s="71">
        <v>14786.86</v>
      </c>
      <c r="DF181" s="71">
        <v>15276.54</v>
      </c>
      <c r="DG181" s="71">
        <v>16236.02</v>
      </c>
      <c r="DH181" s="71">
        <v>16639.33</v>
      </c>
      <c r="DI181" s="71">
        <v>16749.48</v>
      </c>
      <c r="DJ181" s="71">
        <v>16961.85</v>
      </c>
      <c r="DK181" s="71">
        <v>52209.4</v>
      </c>
      <c r="DL181" s="71">
        <v>136878.3</v>
      </c>
      <c r="DM181" s="71">
        <v>132608.8</v>
      </c>
      <c r="DN181" s="71">
        <v>133224.7</v>
      </c>
      <c r="DO181" s="71">
        <v>132302.9</v>
      </c>
      <c r="DP181" s="71">
        <v>131295</v>
      </c>
      <c r="DQ181" s="71">
        <v>129986.1</v>
      </c>
      <c r="DR181" s="71">
        <v>129283.7</v>
      </c>
      <c r="DS181" s="71">
        <v>132784.5</v>
      </c>
      <c r="DT181" s="71">
        <v>50810.96</v>
      </c>
      <c r="DU181" s="71">
        <v>16889.34</v>
      </c>
      <c r="DV181" s="71">
        <v>16543.6</v>
      </c>
      <c r="DW181" s="71">
        <v>15965.29</v>
      </c>
      <c r="DX181" s="71">
        <v>15364.3</v>
      </c>
      <c r="DY181" s="71">
        <v>17148.25</v>
      </c>
      <c r="DZ181" s="71">
        <v>16785.23</v>
      </c>
      <c r="EA181" s="71">
        <v>16413.05</v>
      </c>
      <c r="EB181" s="71">
        <v>16078.24</v>
      </c>
      <c r="EC181" s="71">
        <v>16190.01</v>
      </c>
      <c r="ED181" s="71">
        <v>16726.15</v>
      </c>
      <c r="EE181" s="71">
        <v>17776.67</v>
      </c>
      <c r="EF181" s="71">
        <v>18218.26</v>
      </c>
      <c r="EG181" s="71">
        <v>18338.86</v>
      </c>
      <c r="EH181" s="71">
        <v>18571.37</v>
      </c>
      <c r="EI181" s="71">
        <v>56680.39</v>
      </c>
      <c r="EJ181" s="71">
        <v>140099.1</v>
      </c>
      <c r="EK181" s="71">
        <v>135729.1</v>
      </c>
      <c r="EL181" s="71">
        <v>136359.5</v>
      </c>
      <c r="EM181" s="71">
        <v>135416.1</v>
      </c>
      <c r="EN181" s="71">
        <v>134384.4</v>
      </c>
      <c r="EO181" s="71">
        <v>133044.8</v>
      </c>
      <c r="EP181" s="71">
        <v>132325.8</v>
      </c>
      <c r="EQ181" s="71">
        <v>135909</v>
      </c>
      <c r="ER181" s="71">
        <v>55162.2</v>
      </c>
      <c r="ES181" s="71">
        <v>18491.99</v>
      </c>
      <c r="ET181" s="71">
        <v>18113.44</v>
      </c>
      <c r="EU181" s="71">
        <v>17480.25</v>
      </c>
      <c r="EV181" s="71">
        <v>16822.23</v>
      </c>
      <c r="EW181" s="71">
        <v>19283.79</v>
      </c>
      <c r="EX181" s="71">
        <v>18875.56</v>
      </c>
      <c r="EY181" s="71">
        <v>18457.03</v>
      </c>
      <c r="EZ181" s="71">
        <v>18080.53</v>
      </c>
      <c r="FA181" s="71">
        <v>18206.21</v>
      </c>
      <c r="FB181" s="71">
        <v>18809.12</v>
      </c>
      <c r="FC181" s="71">
        <v>19990.47</v>
      </c>
      <c r="FD181" s="71">
        <v>20487.05</v>
      </c>
      <c r="FE181" s="71">
        <v>20622.67</v>
      </c>
      <c r="FF181" s="71">
        <v>20884.14</v>
      </c>
      <c r="FG181" s="71">
        <v>63047.92</v>
      </c>
      <c r="FH181" s="71">
        <v>144697.6</v>
      </c>
      <c r="FI181" s="71">
        <v>140184.2</v>
      </c>
      <c r="FJ181" s="71">
        <v>140835.3</v>
      </c>
      <c r="FK181" s="71">
        <v>139860.9</v>
      </c>
      <c r="FL181" s="71">
        <v>138795.3</v>
      </c>
      <c r="FM181" s="71">
        <v>137411.7</v>
      </c>
      <c r="FN181" s="71">
        <v>136669.2</v>
      </c>
      <c r="FO181" s="71">
        <v>140370</v>
      </c>
      <c r="FP181" s="71">
        <v>61359.18</v>
      </c>
      <c r="FQ181" s="71">
        <v>20794.87</v>
      </c>
      <c r="FR181" s="71">
        <v>20369.18</v>
      </c>
      <c r="FS181" s="71">
        <v>19657.13</v>
      </c>
      <c r="FT181" s="71">
        <v>18917.17</v>
      </c>
      <c r="FU181" s="71">
        <v>82.34113</v>
      </c>
      <c r="FV181" s="71">
        <v>80.9252</v>
      </c>
      <c r="FW181" s="71">
        <v>79.7562</v>
      </c>
      <c r="FX181" s="71">
        <v>78.48734</v>
      </c>
      <c r="FY181" s="71">
        <v>77.25971</v>
      </c>
      <c r="FZ181" s="71">
        <v>76.38837</v>
      </c>
      <c r="GA181" s="71">
        <v>75.72075</v>
      </c>
      <c r="GB181" s="71">
        <v>77.28535</v>
      </c>
      <c r="GC181" s="71">
        <v>81.26368</v>
      </c>
      <c r="GD181" s="71">
        <v>85.15338</v>
      </c>
      <c r="GE181" s="71">
        <v>88.7286</v>
      </c>
      <c r="GF181" s="71">
        <v>91.21763</v>
      </c>
      <c r="GG181" s="71">
        <v>92.98482</v>
      </c>
      <c r="GH181" s="71">
        <v>94.15269</v>
      </c>
      <c r="GI181" s="71">
        <v>94.6953</v>
      </c>
      <c r="GJ181" s="71">
        <v>94.57757</v>
      </c>
      <c r="GK181" s="71">
        <v>92.82664</v>
      </c>
      <c r="GL181" s="71">
        <v>90.4381</v>
      </c>
      <c r="GM181" s="71">
        <v>87.02116</v>
      </c>
      <c r="GN181" s="71">
        <v>82.84251</v>
      </c>
      <c r="GO181" s="71">
        <v>79.69608</v>
      </c>
      <c r="GP181" s="71">
        <v>76.66603</v>
      </c>
      <c r="GQ181" s="71">
        <v>73.86664</v>
      </c>
      <c r="GR181" s="71">
        <v>72.78069</v>
      </c>
    </row>
    <row r="182" spans="1:200" ht="12.75">
      <c r="A182" s="69" t="s">
        <v>243</v>
      </c>
      <c r="B182" s="69" t="s">
        <v>35</v>
      </c>
      <c r="C182" s="69">
        <v>2011</v>
      </c>
      <c r="D182" s="69" t="s">
        <v>7</v>
      </c>
      <c r="E182" s="69" t="s">
        <v>229</v>
      </c>
      <c r="F182" s="71">
        <v>2387</v>
      </c>
      <c r="G182" s="71">
        <v>2387</v>
      </c>
      <c r="H182" s="71">
        <v>2387</v>
      </c>
      <c r="I182" s="71">
        <v>565391.7</v>
      </c>
      <c r="J182" s="71">
        <v>552258.9</v>
      </c>
      <c r="K182" s="71">
        <v>539532.4</v>
      </c>
      <c r="L182" s="71">
        <v>527658.7</v>
      </c>
      <c r="M182" s="71">
        <v>529759.8</v>
      </c>
      <c r="N182" s="71">
        <v>547036.1</v>
      </c>
      <c r="O182" s="71">
        <v>579688.3</v>
      </c>
      <c r="P182" s="71">
        <v>594974.8</v>
      </c>
      <c r="Q182" s="71">
        <v>606236.1</v>
      </c>
      <c r="R182" s="71">
        <v>625091.9</v>
      </c>
      <c r="S182" s="71">
        <v>646384.5</v>
      </c>
      <c r="T182" s="71">
        <v>650346</v>
      </c>
      <c r="U182" s="71">
        <v>636189.1</v>
      </c>
      <c r="V182" s="71">
        <v>639164</v>
      </c>
      <c r="W182" s="71">
        <v>633396.8</v>
      </c>
      <c r="X182" s="71">
        <v>628316.3</v>
      </c>
      <c r="Y182" s="71">
        <v>621677.2</v>
      </c>
      <c r="Z182" s="71">
        <v>614525.9</v>
      </c>
      <c r="AA182" s="71">
        <v>621723.1</v>
      </c>
      <c r="AB182" s="71">
        <v>629876.6</v>
      </c>
      <c r="AC182" s="71">
        <v>635803.3</v>
      </c>
      <c r="AD182" s="71">
        <v>624150</v>
      </c>
      <c r="AE182" s="71">
        <v>603974.6</v>
      </c>
      <c r="AF182" s="71">
        <v>582115.7</v>
      </c>
      <c r="AG182" s="71">
        <v>550672.3</v>
      </c>
      <c r="AH182" s="71">
        <v>537881.4</v>
      </c>
      <c r="AI182" s="71">
        <v>525486.3</v>
      </c>
      <c r="AJ182" s="71">
        <v>513921.6</v>
      </c>
      <c r="AK182" s="71">
        <v>515968.1</v>
      </c>
      <c r="AL182" s="71">
        <v>532794.5</v>
      </c>
      <c r="AM182" s="71">
        <v>564596.7</v>
      </c>
      <c r="AN182" s="71">
        <v>579485.3</v>
      </c>
      <c r="AO182" s="71">
        <v>590453.4</v>
      </c>
      <c r="AP182" s="71">
        <v>608818.3</v>
      </c>
      <c r="AQ182" s="71">
        <v>595383.3</v>
      </c>
      <c r="AR182" s="71">
        <v>514225.1</v>
      </c>
      <c r="AS182" s="71">
        <v>503031.4</v>
      </c>
      <c r="AT182" s="71">
        <v>505383.5</v>
      </c>
      <c r="AU182" s="71">
        <v>500823.4</v>
      </c>
      <c r="AV182" s="71">
        <v>496806.4</v>
      </c>
      <c r="AW182" s="71">
        <v>491556.8</v>
      </c>
      <c r="AX182" s="71">
        <v>485902.3</v>
      </c>
      <c r="AY182" s="71">
        <v>491593.1</v>
      </c>
      <c r="AZ182" s="71">
        <v>580177.8</v>
      </c>
      <c r="BA182" s="71">
        <v>619250.8</v>
      </c>
      <c r="BB182" s="71">
        <v>607900.9</v>
      </c>
      <c r="BC182" s="71">
        <v>588250.8</v>
      </c>
      <c r="BD182" s="71">
        <v>566960.9</v>
      </c>
      <c r="BE182" s="71">
        <v>11282.7</v>
      </c>
      <c r="BF182" s="71">
        <v>11020.63</v>
      </c>
      <c r="BG182" s="71">
        <v>10766.67</v>
      </c>
      <c r="BH182" s="71">
        <v>10529.72</v>
      </c>
      <c r="BI182" s="71">
        <v>10571.65</v>
      </c>
      <c r="BJ182" s="71">
        <v>10916.4</v>
      </c>
      <c r="BK182" s="71">
        <v>11568</v>
      </c>
      <c r="BL182" s="71">
        <v>11873.05</v>
      </c>
      <c r="BM182" s="71">
        <v>12097.77</v>
      </c>
      <c r="BN182" s="71">
        <v>12474.05</v>
      </c>
      <c r="BO182" s="71">
        <v>40117.25</v>
      </c>
      <c r="BP182" s="71">
        <v>128167.6</v>
      </c>
      <c r="BQ182" s="71">
        <v>125377.6</v>
      </c>
      <c r="BR182" s="71">
        <v>125963.9</v>
      </c>
      <c r="BS182" s="71">
        <v>124827.3</v>
      </c>
      <c r="BT182" s="71">
        <v>123826.1</v>
      </c>
      <c r="BU182" s="71">
        <v>122517.6</v>
      </c>
      <c r="BV182" s="71">
        <v>121108.3</v>
      </c>
      <c r="BW182" s="71">
        <v>122526.7</v>
      </c>
      <c r="BX182" s="71">
        <v>39092.7</v>
      </c>
      <c r="BY182" s="71">
        <v>12687.8</v>
      </c>
      <c r="BZ182" s="71">
        <v>12455.25</v>
      </c>
      <c r="CA182" s="71">
        <v>12052.64</v>
      </c>
      <c r="CB182" s="71">
        <v>11616.44</v>
      </c>
      <c r="CC182" s="71">
        <v>13317.12</v>
      </c>
      <c r="CD182" s="71">
        <v>13007.8</v>
      </c>
      <c r="CE182" s="71">
        <v>12708.04</v>
      </c>
      <c r="CF182" s="71">
        <v>12428.37</v>
      </c>
      <c r="CG182" s="71">
        <v>12477.86</v>
      </c>
      <c r="CH182" s="71">
        <v>12884.78</v>
      </c>
      <c r="CI182" s="71">
        <v>13653.86</v>
      </c>
      <c r="CJ182" s="71">
        <v>14013.92</v>
      </c>
      <c r="CK182" s="71">
        <v>14279.17</v>
      </c>
      <c r="CL182" s="71">
        <v>14723.29</v>
      </c>
      <c r="CM182" s="71">
        <v>46584.13</v>
      </c>
      <c r="CN182" s="71">
        <v>132888.2</v>
      </c>
      <c r="CO182" s="71">
        <v>129995.5</v>
      </c>
      <c r="CP182" s="71">
        <v>130603.4</v>
      </c>
      <c r="CQ182" s="71">
        <v>129424.9</v>
      </c>
      <c r="CR182" s="71">
        <v>128386.8</v>
      </c>
      <c r="CS182" s="71">
        <v>127030.2</v>
      </c>
      <c r="CT182" s="71">
        <v>125568.9</v>
      </c>
      <c r="CU182" s="71">
        <v>127039.6</v>
      </c>
      <c r="CV182" s="71">
        <v>45394.42</v>
      </c>
      <c r="CW182" s="71">
        <v>14975.58</v>
      </c>
      <c r="CX182" s="71">
        <v>14701.11</v>
      </c>
      <c r="CY182" s="71">
        <v>14225.9</v>
      </c>
      <c r="CZ182" s="71">
        <v>13711.04</v>
      </c>
      <c r="DA182" s="71">
        <v>14719.38</v>
      </c>
      <c r="DB182" s="71">
        <v>14377.48</v>
      </c>
      <c r="DC182" s="71">
        <v>14046.16</v>
      </c>
      <c r="DD182" s="71">
        <v>13737.04</v>
      </c>
      <c r="DE182" s="71">
        <v>13791.74</v>
      </c>
      <c r="DF182" s="71">
        <v>14241.51</v>
      </c>
      <c r="DG182" s="71">
        <v>15091.58</v>
      </c>
      <c r="DH182" s="71">
        <v>15489.54</v>
      </c>
      <c r="DI182" s="71">
        <v>15782.72</v>
      </c>
      <c r="DJ182" s="71">
        <v>16273.61</v>
      </c>
      <c r="DK182" s="71">
        <v>51001.27</v>
      </c>
      <c r="DL182" s="71">
        <v>136120.9</v>
      </c>
      <c r="DM182" s="71">
        <v>133157.8</v>
      </c>
      <c r="DN182" s="71">
        <v>133780.4</v>
      </c>
      <c r="DO182" s="71">
        <v>132573.3</v>
      </c>
      <c r="DP182" s="71">
        <v>131510</v>
      </c>
      <c r="DQ182" s="71">
        <v>130120.3</v>
      </c>
      <c r="DR182" s="71">
        <v>128623.5</v>
      </c>
      <c r="DS182" s="71">
        <v>130130</v>
      </c>
      <c r="DT182" s="71">
        <v>49698.75</v>
      </c>
      <c r="DU182" s="71">
        <v>16552.47</v>
      </c>
      <c r="DV182" s="71">
        <v>16249.09</v>
      </c>
      <c r="DW182" s="71">
        <v>15723.84</v>
      </c>
      <c r="DX182" s="71">
        <v>15154.77</v>
      </c>
      <c r="DY182" s="71">
        <v>16116.11</v>
      </c>
      <c r="DZ182" s="71">
        <v>15741.77</v>
      </c>
      <c r="EA182" s="71">
        <v>15379.01</v>
      </c>
      <c r="EB182" s="71">
        <v>15040.56</v>
      </c>
      <c r="EC182" s="71">
        <v>15100.45</v>
      </c>
      <c r="ED182" s="71">
        <v>15592.9</v>
      </c>
      <c r="EE182" s="71">
        <v>16523.63</v>
      </c>
      <c r="EF182" s="71">
        <v>16959.36</v>
      </c>
      <c r="EG182" s="71">
        <v>17280.36</v>
      </c>
      <c r="EH182" s="71">
        <v>17817.83</v>
      </c>
      <c r="EI182" s="71">
        <v>55368.8</v>
      </c>
      <c r="EJ182" s="71">
        <v>139323.8</v>
      </c>
      <c r="EK182" s="71">
        <v>136291</v>
      </c>
      <c r="EL182" s="71">
        <v>136928.3</v>
      </c>
      <c r="EM182" s="71">
        <v>135692.8</v>
      </c>
      <c r="EN182" s="71">
        <v>134604.4</v>
      </c>
      <c r="EO182" s="71">
        <v>133182.1</v>
      </c>
      <c r="EP182" s="71">
        <v>131650.1</v>
      </c>
      <c r="EQ182" s="71">
        <v>133192</v>
      </c>
      <c r="ER182" s="71">
        <v>53954.74</v>
      </c>
      <c r="ES182" s="71">
        <v>18123.15</v>
      </c>
      <c r="ET182" s="71">
        <v>17790.98</v>
      </c>
      <c r="EU182" s="71">
        <v>17215.89</v>
      </c>
      <c r="EV182" s="71">
        <v>16592.82</v>
      </c>
      <c r="EW182" s="71">
        <v>18123.12</v>
      </c>
      <c r="EX182" s="71">
        <v>17702.16</v>
      </c>
      <c r="EY182" s="71">
        <v>17294.22</v>
      </c>
      <c r="EZ182" s="71">
        <v>16913.62</v>
      </c>
      <c r="FA182" s="71">
        <v>16980.97</v>
      </c>
      <c r="FB182" s="71">
        <v>17534.74</v>
      </c>
      <c r="FC182" s="71">
        <v>18581.38</v>
      </c>
      <c r="FD182" s="71">
        <v>19071.38</v>
      </c>
      <c r="FE182" s="71">
        <v>19432.35</v>
      </c>
      <c r="FF182" s="71">
        <v>20036.75</v>
      </c>
      <c r="FG182" s="71">
        <v>61588.99</v>
      </c>
      <c r="FH182" s="71">
        <v>143896.9</v>
      </c>
      <c r="FI182" s="71">
        <v>140764.5</v>
      </c>
      <c r="FJ182" s="71">
        <v>141422.8</v>
      </c>
      <c r="FK182" s="71">
        <v>140146.7</v>
      </c>
      <c r="FL182" s="71">
        <v>139022.6</v>
      </c>
      <c r="FM182" s="71">
        <v>137553.6</v>
      </c>
      <c r="FN182" s="71">
        <v>135971.3</v>
      </c>
      <c r="FO182" s="71">
        <v>137563.8</v>
      </c>
      <c r="FP182" s="71">
        <v>60016.07</v>
      </c>
      <c r="FQ182" s="71">
        <v>20380.1</v>
      </c>
      <c r="FR182" s="71">
        <v>20006.56</v>
      </c>
      <c r="FS182" s="71">
        <v>19359.86</v>
      </c>
      <c r="FT182" s="71">
        <v>18659.19</v>
      </c>
      <c r="FU182" s="71">
        <v>69.09517</v>
      </c>
      <c r="FV182" s="71">
        <v>67.67112</v>
      </c>
      <c r="FW182" s="71">
        <v>66.67054</v>
      </c>
      <c r="FX182" s="71">
        <v>65.79557</v>
      </c>
      <c r="FY182" s="71">
        <v>65.39932</v>
      </c>
      <c r="FZ182" s="71">
        <v>64.71066</v>
      </c>
      <c r="GA182" s="71">
        <v>64.01391</v>
      </c>
      <c r="GB182" s="71">
        <v>64.68397</v>
      </c>
      <c r="GC182" s="71">
        <v>69.08736</v>
      </c>
      <c r="GD182" s="71">
        <v>75.71751</v>
      </c>
      <c r="GE182" s="71">
        <v>82.79218</v>
      </c>
      <c r="GF182" s="71">
        <v>88.61224</v>
      </c>
      <c r="GG182" s="71">
        <v>92.13761</v>
      </c>
      <c r="GH182" s="71">
        <v>93.70833</v>
      </c>
      <c r="GI182" s="71">
        <v>94.50323</v>
      </c>
      <c r="GJ182" s="71">
        <v>94.49745</v>
      </c>
      <c r="GK182" s="71">
        <v>93.24387</v>
      </c>
      <c r="GL182" s="71">
        <v>90.02917</v>
      </c>
      <c r="GM182" s="71">
        <v>84.51219</v>
      </c>
      <c r="GN182" s="71">
        <v>79.89786</v>
      </c>
      <c r="GO182" s="71">
        <v>76.69243</v>
      </c>
      <c r="GP182" s="71">
        <v>73.7206</v>
      </c>
      <c r="GQ182" s="71">
        <v>71.8791</v>
      </c>
      <c r="GR182" s="71">
        <v>70.69432</v>
      </c>
    </row>
    <row r="183" spans="1:200" ht="12.75">
      <c r="A183" s="69" t="s">
        <v>243</v>
      </c>
      <c r="B183" s="69" t="s">
        <v>8</v>
      </c>
      <c r="C183" s="69">
        <v>2011</v>
      </c>
      <c r="D183" s="69" t="s">
        <v>7</v>
      </c>
      <c r="E183" s="69" t="s">
        <v>229</v>
      </c>
      <c r="F183" s="71">
        <v>2372</v>
      </c>
      <c r="G183" s="71">
        <v>2372</v>
      </c>
      <c r="H183" s="71">
        <v>2372</v>
      </c>
      <c r="I183" s="71">
        <v>584778.9</v>
      </c>
      <c r="J183" s="71">
        <v>571711.8</v>
      </c>
      <c r="K183" s="71">
        <v>558126.6</v>
      </c>
      <c r="L183" s="71">
        <v>545927.6</v>
      </c>
      <c r="M183" s="71">
        <v>549415.8</v>
      </c>
      <c r="N183" s="71">
        <v>567855.7</v>
      </c>
      <c r="O183" s="71">
        <v>606272.7</v>
      </c>
      <c r="P183" s="71">
        <v>625958.1</v>
      </c>
      <c r="Q183" s="71">
        <v>632460.9</v>
      </c>
      <c r="R183" s="71">
        <v>642890.1</v>
      </c>
      <c r="S183" s="71">
        <v>653228.3</v>
      </c>
      <c r="T183" s="71">
        <v>646830.7</v>
      </c>
      <c r="U183" s="71">
        <v>628052.5</v>
      </c>
      <c r="V183" s="71">
        <v>632044.8</v>
      </c>
      <c r="W183" s="71">
        <v>628129</v>
      </c>
      <c r="X183" s="71">
        <v>623041.2</v>
      </c>
      <c r="Y183" s="71">
        <v>617784</v>
      </c>
      <c r="Z183" s="71">
        <v>614863.2</v>
      </c>
      <c r="AA183" s="71">
        <v>634245</v>
      </c>
      <c r="AB183" s="71">
        <v>644665.1</v>
      </c>
      <c r="AC183" s="71">
        <v>647973.3</v>
      </c>
      <c r="AD183" s="71">
        <v>636107.1</v>
      </c>
      <c r="AE183" s="71">
        <v>615277.3</v>
      </c>
      <c r="AF183" s="71">
        <v>592027.9</v>
      </c>
      <c r="AG183" s="71">
        <v>569554.8</v>
      </c>
      <c r="AH183" s="71">
        <v>556827.9</v>
      </c>
      <c r="AI183" s="71">
        <v>543596.3</v>
      </c>
      <c r="AJ183" s="71">
        <v>531714.9</v>
      </c>
      <c r="AK183" s="71">
        <v>535112.4</v>
      </c>
      <c r="AL183" s="71">
        <v>553072.2</v>
      </c>
      <c r="AM183" s="71">
        <v>590489.1</v>
      </c>
      <c r="AN183" s="71">
        <v>609662</v>
      </c>
      <c r="AO183" s="71">
        <v>615995.5</v>
      </c>
      <c r="AP183" s="71">
        <v>626153.1</v>
      </c>
      <c r="AQ183" s="71">
        <v>601687</v>
      </c>
      <c r="AR183" s="71">
        <v>511445.6</v>
      </c>
      <c r="AS183" s="71">
        <v>496597.8</v>
      </c>
      <c r="AT183" s="71">
        <v>499754.4</v>
      </c>
      <c r="AU183" s="71">
        <v>496658.3</v>
      </c>
      <c r="AV183" s="71">
        <v>492635.4</v>
      </c>
      <c r="AW183" s="71">
        <v>488478.5</v>
      </c>
      <c r="AX183" s="71">
        <v>486169</v>
      </c>
      <c r="AY183" s="71">
        <v>501494.1</v>
      </c>
      <c r="AZ183" s="71">
        <v>593799.5</v>
      </c>
      <c r="BA183" s="71">
        <v>631103.9</v>
      </c>
      <c r="BB183" s="71">
        <v>619546.8</v>
      </c>
      <c r="BC183" s="71">
        <v>599259.3</v>
      </c>
      <c r="BD183" s="71">
        <v>576615.1</v>
      </c>
      <c r="BE183" s="71">
        <v>11669.58</v>
      </c>
      <c r="BF183" s="71">
        <v>11408.82</v>
      </c>
      <c r="BG183" s="71">
        <v>11137.72</v>
      </c>
      <c r="BH183" s="71">
        <v>10894.28</v>
      </c>
      <c r="BI183" s="71">
        <v>10963.89</v>
      </c>
      <c r="BJ183" s="71">
        <v>11331.87</v>
      </c>
      <c r="BK183" s="71">
        <v>12098.5</v>
      </c>
      <c r="BL183" s="71">
        <v>12491.34</v>
      </c>
      <c r="BM183" s="71">
        <v>12621.1</v>
      </c>
      <c r="BN183" s="71">
        <v>12829.22</v>
      </c>
      <c r="BO183" s="71">
        <v>40542</v>
      </c>
      <c r="BP183" s="71">
        <v>127474.8</v>
      </c>
      <c r="BQ183" s="71">
        <v>123774.1</v>
      </c>
      <c r="BR183" s="71">
        <v>124560.8</v>
      </c>
      <c r="BS183" s="71">
        <v>123789.1</v>
      </c>
      <c r="BT183" s="71">
        <v>122786.5</v>
      </c>
      <c r="BU183" s="71">
        <v>121750.4</v>
      </c>
      <c r="BV183" s="71">
        <v>121174.8</v>
      </c>
      <c r="BW183" s="71">
        <v>124994.4</v>
      </c>
      <c r="BX183" s="71">
        <v>40010.54</v>
      </c>
      <c r="BY183" s="71">
        <v>12930.66</v>
      </c>
      <c r="BZ183" s="71">
        <v>12693.86</v>
      </c>
      <c r="CA183" s="71">
        <v>12278.2</v>
      </c>
      <c r="CB183" s="71">
        <v>11814.24</v>
      </c>
      <c r="CC183" s="71">
        <v>13773.77</v>
      </c>
      <c r="CD183" s="71">
        <v>13465.99</v>
      </c>
      <c r="CE183" s="71">
        <v>13146</v>
      </c>
      <c r="CF183" s="71">
        <v>12858.67</v>
      </c>
      <c r="CG183" s="71">
        <v>12940.83</v>
      </c>
      <c r="CH183" s="71">
        <v>13375.16</v>
      </c>
      <c r="CI183" s="71">
        <v>14280.03</v>
      </c>
      <c r="CJ183" s="71">
        <v>14743.7</v>
      </c>
      <c r="CK183" s="71">
        <v>14896.86</v>
      </c>
      <c r="CL183" s="71">
        <v>15142.51</v>
      </c>
      <c r="CM183" s="71">
        <v>47077.35</v>
      </c>
      <c r="CN183" s="71">
        <v>132169.9</v>
      </c>
      <c r="CO183" s="71">
        <v>128332.9</v>
      </c>
      <c r="CP183" s="71">
        <v>129148.6</v>
      </c>
      <c r="CQ183" s="71">
        <v>128348.5</v>
      </c>
      <c r="CR183" s="71">
        <v>127308.9</v>
      </c>
      <c r="CS183" s="71">
        <v>126234.7</v>
      </c>
      <c r="CT183" s="71">
        <v>125637.9</v>
      </c>
      <c r="CU183" s="71">
        <v>129598.2</v>
      </c>
      <c r="CV183" s="71">
        <v>46460.21</v>
      </c>
      <c r="CW183" s="71">
        <v>15262.23</v>
      </c>
      <c r="CX183" s="71">
        <v>14982.74</v>
      </c>
      <c r="CY183" s="71">
        <v>14492.12</v>
      </c>
      <c r="CZ183" s="71">
        <v>13944.51</v>
      </c>
      <c r="DA183" s="71">
        <v>15224.1</v>
      </c>
      <c r="DB183" s="71">
        <v>14883.92</v>
      </c>
      <c r="DC183" s="71">
        <v>14530.24</v>
      </c>
      <c r="DD183" s="71">
        <v>14212.65</v>
      </c>
      <c r="DE183" s="71">
        <v>14303.46</v>
      </c>
      <c r="DF183" s="71">
        <v>14783.53</v>
      </c>
      <c r="DG183" s="71">
        <v>15783.67</v>
      </c>
      <c r="DH183" s="71">
        <v>16296.16</v>
      </c>
      <c r="DI183" s="71">
        <v>16465.46</v>
      </c>
      <c r="DJ183" s="71">
        <v>16736.96</v>
      </c>
      <c r="DK183" s="71">
        <v>51541.25</v>
      </c>
      <c r="DL183" s="71">
        <v>135385.1</v>
      </c>
      <c r="DM183" s="71">
        <v>131454.7</v>
      </c>
      <c r="DN183" s="71">
        <v>132290.3</v>
      </c>
      <c r="DO183" s="71">
        <v>131470.7</v>
      </c>
      <c r="DP183" s="71">
        <v>130405.8</v>
      </c>
      <c r="DQ183" s="71">
        <v>129305.5</v>
      </c>
      <c r="DR183" s="71">
        <v>128694.1</v>
      </c>
      <c r="DS183" s="71">
        <v>132750.8</v>
      </c>
      <c r="DT183" s="71">
        <v>50865.6</v>
      </c>
      <c r="DU183" s="71">
        <v>16869.3</v>
      </c>
      <c r="DV183" s="71">
        <v>16560.38</v>
      </c>
      <c r="DW183" s="71">
        <v>16018.1</v>
      </c>
      <c r="DX183" s="71">
        <v>15412.82</v>
      </c>
      <c r="DY183" s="71">
        <v>16668.73</v>
      </c>
      <c r="DZ183" s="71">
        <v>16296.27</v>
      </c>
      <c r="EA183" s="71">
        <v>15909.03</v>
      </c>
      <c r="EB183" s="71">
        <v>15561.3</v>
      </c>
      <c r="EC183" s="71">
        <v>15660.73</v>
      </c>
      <c r="ED183" s="71">
        <v>16186.35</v>
      </c>
      <c r="EE183" s="71">
        <v>17281.4</v>
      </c>
      <c r="EF183" s="71">
        <v>17842.52</v>
      </c>
      <c r="EG183" s="71">
        <v>18027.88</v>
      </c>
      <c r="EH183" s="71">
        <v>18325.15</v>
      </c>
      <c r="EI183" s="71">
        <v>55955.03</v>
      </c>
      <c r="EJ183" s="71">
        <v>138570.8</v>
      </c>
      <c r="EK183" s="71">
        <v>134547.9</v>
      </c>
      <c r="EL183" s="71">
        <v>135403.2</v>
      </c>
      <c r="EM183" s="71">
        <v>134564.3</v>
      </c>
      <c r="EN183" s="71">
        <v>133474.3</v>
      </c>
      <c r="EO183" s="71">
        <v>132348.1</v>
      </c>
      <c r="EP183" s="71">
        <v>131722.4</v>
      </c>
      <c r="EQ183" s="71">
        <v>135874.5</v>
      </c>
      <c r="ER183" s="71">
        <v>55221.52</v>
      </c>
      <c r="ES183" s="71">
        <v>18470.05</v>
      </c>
      <c r="ET183" s="71">
        <v>18131.81</v>
      </c>
      <c r="EU183" s="71">
        <v>17538.07</v>
      </c>
      <c r="EV183" s="71">
        <v>16875.36</v>
      </c>
      <c r="EW183" s="71">
        <v>18744.56</v>
      </c>
      <c r="EX183" s="71">
        <v>18325.7</v>
      </c>
      <c r="EY183" s="71">
        <v>17890.24</v>
      </c>
      <c r="EZ183" s="71">
        <v>17499.21</v>
      </c>
      <c r="FA183" s="71">
        <v>17611.03</v>
      </c>
      <c r="FB183" s="71">
        <v>18202.1</v>
      </c>
      <c r="FC183" s="71">
        <v>19433.52</v>
      </c>
      <c r="FD183" s="71">
        <v>20064.52</v>
      </c>
      <c r="FE183" s="71">
        <v>20272.96</v>
      </c>
      <c r="FF183" s="71">
        <v>20607.26</v>
      </c>
      <c r="FG183" s="71">
        <v>62241.07</v>
      </c>
      <c r="FH183" s="71">
        <v>143119.1</v>
      </c>
      <c r="FI183" s="71">
        <v>138964.2</v>
      </c>
      <c r="FJ183" s="71">
        <v>139847.6</v>
      </c>
      <c r="FK183" s="71">
        <v>138981.2</v>
      </c>
      <c r="FL183" s="71">
        <v>137855.4</v>
      </c>
      <c r="FM183" s="71">
        <v>136692.2</v>
      </c>
      <c r="FN183" s="71">
        <v>136045.9</v>
      </c>
      <c r="FO183" s="71">
        <v>140334.4</v>
      </c>
      <c r="FP183" s="71">
        <v>61425.16</v>
      </c>
      <c r="FQ183" s="71">
        <v>20770.2</v>
      </c>
      <c r="FR183" s="71">
        <v>20389.84</v>
      </c>
      <c r="FS183" s="71">
        <v>19722.16</v>
      </c>
      <c r="FT183" s="71">
        <v>18976.92</v>
      </c>
      <c r="FU183" s="71">
        <v>79.13845</v>
      </c>
      <c r="FV183" s="71">
        <v>77.61785</v>
      </c>
      <c r="FW183" s="71">
        <v>76.47746</v>
      </c>
      <c r="FX183" s="71">
        <v>75.31528</v>
      </c>
      <c r="FY183" s="71">
        <v>74.32971</v>
      </c>
      <c r="FZ183" s="71">
        <v>73.67825</v>
      </c>
      <c r="GA183" s="71">
        <v>73.84505</v>
      </c>
      <c r="GB183" s="71">
        <v>76.44555</v>
      </c>
      <c r="GC183" s="71">
        <v>81.26117</v>
      </c>
      <c r="GD183" s="71">
        <v>85.6244</v>
      </c>
      <c r="GE183" s="71">
        <v>89.17342</v>
      </c>
      <c r="GF183" s="71">
        <v>92.1802</v>
      </c>
      <c r="GG183" s="71">
        <v>94.56039</v>
      </c>
      <c r="GH183" s="71">
        <v>96.23026</v>
      </c>
      <c r="GI183" s="71">
        <v>97.06051</v>
      </c>
      <c r="GJ183" s="71">
        <v>96.82113</v>
      </c>
      <c r="GK183" s="71">
        <v>95.6627</v>
      </c>
      <c r="GL183" s="71">
        <v>93.54681</v>
      </c>
      <c r="GM183" s="71">
        <v>90.33636</v>
      </c>
      <c r="GN183" s="71">
        <v>85.98727</v>
      </c>
      <c r="GO183" s="71">
        <v>82.12946</v>
      </c>
      <c r="GP183" s="71">
        <v>79.6389</v>
      </c>
      <c r="GQ183" s="71">
        <v>77.68949</v>
      </c>
      <c r="GR183" s="71">
        <v>76.44595</v>
      </c>
    </row>
    <row r="184" spans="1:200" ht="12.75">
      <c r="A184" s="69" t="s">
        <v>244</v>
      </c>
      <c r="B184" s="69" t="s">
        <v>30</v>
      </c>
      <c r="C184" s="69">
        <v>2011</v>
      </c>
      <c r="D184" s="69" t="s">
        <v>6</v>
      </c>
      <c r="E184" s="69" t="s">
        <v>229</v>
      </c>
      <c r="F184" s="71">
        <v>1220</v>
      </c>
      <c r="G184" s="71">
        <v>1220</v>
      </c>
      <c r="H184" s="71">
        <v>1220</v>
      </c>
      <c r="I184" s="71">
        <v>280260.4</v>
      </c>
      <c r="J184" s="71">
        <v>272808.1</v>
      </c>
      <c r="K184" s="71">
        <v>265380</v>
      </c>
      <c r="L184" s="71">
        <v>258980.4</v>
      </c>
      <c r="M184" s="71">
        <v>260309</v>
      </c>
      <c r="N184" s="71">
        <v>269575</v>
      </c>
      <c r="O184" s="71">
        <v>290305.5</v>
      </c>
      <c r="P184" s="71">
        <v>302724.4</v>
      </c>
      <c r="Q184" s="71">
        <v>308675.6</v>
      </c>
      <c r="R184" s="71">
        <v>315442.2</v>
      </c>
      <c r="S184" s="71">
        <v>320827.7</v>
      </c>
      <c r="T184" s="71">
        <v>319924.6</v>
      </c>
      <c r="U184" s="71">
        <v>313561.8</v>
      </c>
      <c r="V184" s="71">
        <v>315225.1</v>
      </c>
      <c r="W184" s="71">
        <v>312375.8</v>
      </c>
      <c r="X184" s="71">
        <v>309491.4</v>
      </c>
      <c r="Y184" s="71">
        <v>308096.3</v>
      </c>
      <c r="Z184" s="71">
        <v>309109.2</v>
      </c>
      <c r="AA184" s="71">
        <v>316711.2</v>
      </c>
      <c r="AB184" s="71">
        <v>317655.7</v>
      </c>
      <c r="AC184" s="71">
        <v>318923</v>
      </c>
      <c r="AD184" s="71">
        <v>313790.4</v>
      </c>
      <c r="AE184" s="71">
        <v>304507.8</v>
      </c>
      <c r="AF184" s="71">
        <v>290828.5</v>
      </c>
      <c r="AG184" s="71">
        <v>272964.1</v>
      </c>
      <c r="AH184" s="71">
        <v>265705.8</v>
      </c>
      <c r="AI184" s="71">
        <v>258471.1</v>
      </c>
      <c r="AJ184" s="71">
        <v>252238.1</v>
      </c>
      <c r="AK184" s="71">
        <v>253532.2</v>
      </c>
      <c r="AL184" s="71">
        <v>262556.9</v>
      </c>
      <c r="AM184" s="71">
        <v>282747.7</v>
      </c>
      <c r="AN184" s="71">
        <v>294843.3</v>
      </c>
      <c r="AO184" s="71">
        <v>300639.6</v>
      </c>
      <c r="AP184" s="71">
        <v>307230</v>
      </c>
      <c r="AQ184" s="71">
        <v>295513.6</v>
      </c>
      <c r="AR184" s="71">
        <v>252962.7</v>
      </c>
      <c r="AS184" s="71">
        <v>247931.6</v>
      </c>
      <c r="AT184" s="71">
        <v>249246.8</v>
      </c>
      <c r="AU184" s="71">
        <v>246993.9</v>
      </c>
      <c r="AV184" s="71">
        <v>244713.2</v>
      </c>
      <c r="AW184" s="71">
        <v>243610.1</v>
      </c>
      <c r="AX184" s="71">
        <v>244411</v>
      </c>
      <c r="AY184" s="71">
        <v>250421.8</v>
      </c>
      <c r="AZ184" s="71">
        <v>292591.9</v>
      </c>
      <c r="BA184" s="71">
        <v>310620.2</v>
      </c>
      <c r="BB184" s="71">
        <v>305621.2</v>
      </c>
      <c r="BC184" s="71">
        <v>296580.2</v>
      </c>
      <c r="BD184" s="71">
        <v>283257.1</v>
      </c>
      <c r="BE184" s="71">
        <v>5592.75</v>
      </c>
      <c r="BF184" s="71">
        <v>5444.034</v>
      </c>
      <c r="BG184" s="71">
        <v>5295.803</v>
      </c>
      <c r="BH184" s="71">
        <v>5168.095</v>
      </c>
      <c r="BI184" s="71">
        <v>5194.609</v>
      </c>
      <c r="BJ184" s="71">
        <v>5379.516</v>
      </c>
      <c r="BK184" s="71">
        <v>5793.205</v>
      </c>
      <c r="BL184" s="71">
        <v>6041.032</v>
      </c>
      <c r="BM184" s="71">
        <v>6159.79</v>
      </c>
      <c r="BN184" s="71">
        <v>6294.821</v>
      </c>
      <c r="BO184" s="71">
        <v>19911.87</v>
      </c>
      <c r="BP184" s="71">
        <v>63049.46</v>
      </c>
      <c r="BQ184" s="71">
        <v>61795.49</v>
      </c>
      <c r="BR184" s="71">
        <v>62123.29</v>
      </c>
      <c r="BS184" s="71">
        <v>61561.78</v>
      </c>
      <c r="BT184" s="71">
        <v>60993.31</v>
      </c>
      <c r="BU184" s="71">
        <v>60718.38</v>
      </c>
      <c r="BV184" s="71">
        <v>60918</v>
      </c>
      <c r="BW184" s="71">
        <v>62416.17</v>
      </c>
      <c r="BX184" s="71">
        <v>19715</v>
      </c>
      <c r="BY184" s="71">
        <v>6364.283</v>
      </c>
      <c r="BZ184" s="71">
        <v>6261.858</v>
      </c>
      <c r="CA184" s="71">
        <v>6076.618</v>
      </c>
      <c r="CB184" s="71">
        <v>5803.642</v>
      </c>
      <c r="CC184" s="71">
        <v>6601.199</v>
      </c>
      <c r="CD184" s="71">
        <v>6425.668</v>
      </c>
      <c r="CE184" s="71">
        <v>6250.709</v>
      </c>
      <c r="CF184" s="71">
        <v>6099.974</v>
      </c>
      <c r="CG184" s="71">
        <v>6131.268</v>
      </c>
      <c r="CH184" s="71">
        <v>6349.517</v>
      </c>
      <c r="CI184" s="71">
        <v>6837.799</v>
      </c>
      <c r="CJ184" s="71">
        <v>7130.312</v>
      </c>
      <c r="CK184" s="71">
        <v>7270.484</v>
      </c>
      <c r="CL184" s="71">
        <v>7429.864</v>
      </c>
      <c r="CM184" s="71">
        <v>23121.65</v>
      </c>
      <c r="CN184" s="71">
        <v>65371.69</v>
      </c>
      <c r="CO184" s="71">
        <v>64071.53</v>
      </c>
      <c r="CP184" s="71">
        <v>64411.4</v>
      </c>
      <c r="CQ184" s="71">
        <v>63829.21</v>
      </c>
      <c r="CR184" s="71">
        <v>63239.8</v>
      </c>
      <c r="CS184" s="71">
        <v>62954.75</v>
      </c>
      <c r="CT184" s="71">
        <v>63161.72</v>
      </c>
      <c r="CU184" s="71">
        <v>64715.07</v>
      </c>
      <c r="CV184" s="71">
        <v>22893.05</v>
      </c>
      <c r="CW184" s="71">
        <v>7511.851</v>
      </c>
      <c r="CX184" s="71">
        <v>7390.957</v>
      </c>
      <c r="CY184" s="71">
        <v>7172.315</v>
      </c>
      <c r="CZ184" s="71">
        <v>6850.118</v>
      </c>
      <c r="DA184" s="71">
        <v>7296.285</v>
      </c>
      <c r="DB184" s="71">
        <v>7102.271</v>
      </c>
      <c r="DC184" s="71">
        <v>6908.889</v>
      </c>
      <c r="DD184" s="71">
        <v>6742.282</v>
      </c>
      <c r="DE184" s="71">
        <v>6776.872</v>
      </c>
      <c r="DF184" s="71">
        <v>7018.101</v>
      </c>
      <c r="DG184" s="71">
        <v>7557.798</v>
      </c>
      <c r="DH184" s="71">
        <v>7881.112</v>
      </c>
      <c r="DI184" s="71">
        <v>8036.044</v>
      </c>
      <c r="DJ184" s="71">
        <v>8212.206</v>
      </c>
      <c r="DK184" s="71">
        <v>25314.06</v>
      </c>
      <c r="DL184" s="71">
        <v>66961.93</v>
      </c>
      <c r="DM184" s="71">
        <v>65630.14</v>
      </c>
      <c r="DN184" s="71">
        <v>65978.28</v>
      </c>
      <c r="DO184" s="71">
        <v>65381.93</v>
      </c>
      <c r="DP184" s="71">
        <v>64778.19</v>
      </c>
      <c r="DQ184" s="71">
        <v>64486.2</v>
      </c>
      <c r="DR184" s="71">
        <v>64698.2</v>
      </c>
      <c r="DS184" s="71">
        <v>66289.34</v>
      </c>
      <c r="DT184" s="71">
        <v>25063.78</v>
      </c>
      <c r="DU184" s="71">
        <v>8302.825</v>
      </c>
      <c r="DV184" s="71">
        <v>8169.202</v>
      </c>
      <c r="DW184" s="71">
        <v>7927.539</v>
      </c>
      <c r="DX184" s="71">
        <v>7571.415</v>
      </c>
      <c r="DY184" s="71">
        <v>7988.637</v>
      </c>
      <c r="DZ184" s="71">
        <v>7776.214</v>
      </c>
      <c r="EA184" s="71">
        <v>7564.481</v>
      </c>
      <c r="EB184" s="71">
        <v>7382.065</v>
      </c>
      <c r="EC184" s="71">
        <v>7419.937</v>
      </c>
      <c r="ED184" s="71">
        <v>7684.056</v>
      </c>
      <c r="EE184" s="71">
        <v>8274.966</v>
      </c>
      <c r="EF184" s="71">
        <v>8628.959</v>
      </c>
      <c r="EG184" s="71">
        <v>8798.594</v>
      </c>
      <c r="EH184" s="71">
        <v>8991.471</v>
      </c>
      <c r="EI184" s="71">
        <v>27481.85</v>
      </c>
      <c r="EJ184" s="71">
        <v>68537.57</v>
      </c>
      <c r="EK184" s="71">
        <v>67174.45</v>
      </c>
      <c r="EL184" s="71">
        <v>67530.77</v>
      </c>
      <c r="EM184" s="71">
        <v>66920.39</v>
      </c>
      <c r="EN184" s="71">
        <v>66302.45</v>
      </c>
      <c r="EO184" s="71">
        <v>66003.59</v>
      </c>
      <c r="EP184" s="71">
        <v>66220.58</v>
      </c>
      <c r="EQ184" s="71">
        <v>67849.16</v>
      </c>
      <c r="ER184" s="71">
        <v>27210.14</v>
      </c>
      <c r="ES184" s="71">
        <v>9090.689</v>
      </c>
      <c r="ET184" s="71">
        <v>8944.387</v>
      </c>
      <c r="EU184" s="71">
        <v>8679.791</v>
      </c>
      <c r="EV184" s="71">
        <v>8289.874</v>
      </c>
      <c r="EW184" s="71">
        <v>8983.493</v>
      </c>
      <c r="EX184" s="71">
        <v>8744.616</v>
      </c>
      <c r="EY184" s="71">
        <v>8506.516</v>
      </c>
      <c r="EZ184" s="71">
        <v>8301.382</v>
      </c>
      <c r="FA184" s="71">
        <v>8343.971</v>
      </c>
      <c r="FB184" s="71">
        <v>8640.981</v>
      </c>
      <c r="FC184" s="71">
        <v>9305.479</v>
      </c>
      <c r="FD184" s="71">
        <v>9703.558</v>
      </c>
      <c r="FE184" s="71">
        <v>9894.316</v>
      </c>
      <c r="FF184" s="71">
        <v>10111.21</v>
      </c>
      <c r="FG184" s="71">
        <v>30569.19</v>
      </c>
      <c r="FH184" s="71">
        <v>70787.2</v>
      </c>
      <c r="FI184" s="71">
        <v>69379.34</v>
      </c>
      <c r="FJ184" s="71">
        <v>69747.36</v>
      </c>
      <c r="FK184" s="71">
        <v>69116.94</v>
      </c>
      <c r="FL184" s="71">
        <v>68478.71</v>
      </c>
      <c r="FM184" s="71">
        <v>68170.04</v>
      </c>
      <c r="FN184" s="71">
        <v>68394.16</v>
      </c>
      <c r="FO184" s="71">
        <v>70076.19</v>
      </c>
      <c r="FP184" s="71">
        <v>30266.96</v>
      </c>
      <c r="FQ184" s="71">
        <v>10222.79</v>
      </c>
      <c r="FR184" s="71">
        <v>10058.27</v>
      </c>
      <c r="FS184" s="71">
        <v>9760.719</v>
      </c>
      <c r="FT184" s="71">
        <v>9322.244</v>
      </c>
      <c r="FU184" s="71">
        <v>65.2262</v>
      </c>
      <c r="FV184" s="71">
        <v>63.95437</v>
      </c>
      <c r="FW184" s="71">
        <v>62.63235</v>
      </c>
      <c r="FX184" s="71">
        <v>61.44935</v>
      </c>
      <c r="FY184" s="71">
        <v>60.81701</v>
      </c>
      <c r="FZ184" s="71">
        <v>60.15866</v>
      </c>
      <c r="GA184" s="71">
        <v>61.32323</v>
      </c>
      <c r="GB184" s="71">
        <v>65.93275</v>
      </c>
      <c r="GC184" s="71">
        <v>71.69392</v>
      </c>
      <c r="GD184" s="71">
        <v>76.89209</v>
      </c>
      <c r="GE184" s="71">
        <v>81.34329</v>
      </c>
      <c r="GF184" s="71">
        <v>85.35303</v>
      </c>
      <c r="GG184" s="71">
        <v>88.76424</v>
      </c>
      <c r="GH184" s="71">
        <v>90.31066</v>
      </c>
      <c r="GI184" s="71">
        <v>90.02726</v>
      </c>
      <c r="GJ184" s="71">
        <v>89.58691</v>
      </c>
      <c r="GK184" s="71">
        <v>88.54395</v>
      </c>
      <c r="GL184" s="71">
        <v>87.5743</v>
      </c>
      <c r="GM184" s="71">
        <v>83.49412</v>
      </c>
      <c r="GN184" s="71">
        <v>78.03858</v>
      </c>
      <c r="GO184" s="71">
        <v>73.63919</v>
      </c>
      <c r="GP184" s="71">
        <v>71.12929</v>
      </c>
      <c r="GQ184" s="71">
        <v>69.47871</v>
      </c>
      <c r="GR184" s="71">
        <v>67.82127</v>
      </c>
    </row>
    <row r="185" spans="1:200" ht="12.75">
      <c r="A185" s="69" t="s">
        <v>244</v>
      </c>
      <c r="B185" s="69" t="s">
        <v>31</v>
      </c>
      <c r="C185" s="69">
        <v>2011</v>
      </c>
      <c r="D185" s="69" t="s">
        <v>6</v>
      </c>
      <c r="E185" s="69" t="s">
        <v>229</v>
      </c>
      <c r="F185" s="71">
        <v>1693</v>
      </c>
      <c r="G185" s="71">
        <v>1693</v>
      </c>
      <c r="H185" s="71">
        <v>1693</v>
      </c>
      <c r="I185" s="71">
        <v>381376.1</v>
      </c>
      <c r="J185" s="71">
        <v>370587.4</v>
      </c>
      <c r="K185" s="71">
        <v>360625.2</v>
      </c>
      <c r="L185" s="71">
        <v>351112.5</v>
      </c>
      <c r="M185" s="71">
        <v>351364.8</v>
      </c>
      <c r="N185" s="71">
        <v>364621.2</v>
      </c>
      <c r="O185" s="71">
        <v>392617.3</v>
      </c>
      <c r="P185" s="71">
        <v>408486.4</v>
      </c>
      <c r="Q185" s="71">
        <v>417324.3</v>
      </c>
      <c r="R185" s="71">
        <v>426811.5</v>
      </c>
      <c r="S185" s="71">
        <v>434048</v>
      </c>
      <c r="T185" s="71">
        <v>433201.4</v>
      </c>
      <c r="U185" s="71">
        <v>425667.1</v>
      </c>
      <c r="V185" s="71">
        <v>427389.7</v>
      </c>
      <c r="W185" s="71">
        <v>427006.6</v>
      </c>
      <c r="X185" s="71">
        <v>426078.1</v>
      </c>
      <c r="Y185" s="71">
        <v>424856.8</v>
      </c>
      <c r="Z185" s="71">
        <v>424028.9</v>
      </c>
      <c r="AA185" s="71">
        <v>435831.8</v>
      </c>
      <c r="AB185" s="71">
        <v>441728.7</v>
      </c>
      <c r="AC185" s="71">
        <v>441415.9</v>
      </c>
      <c r="AD185" s="71">
        <v>433019.4</v>
      </c>
      <c r="AE185" s="71">
        <v>418941.4</v>
      </c>
      <c r="AF185" s="71">
        <v>398926.8</v>
      </c>
      <c r="AG185" s="71">
        <v>371447.3</v>
      </c>
      <c r="AH185" s="71">
        <v>360939.6</v>
      </c>
      <c r="AI185" s="71">
        <v>351236.7</v>
      </c>
      <c r="AJ185" s="71">
        <v>341971.7</v>
      </c>
      <c r="AK185" s="71">
        <v>342217.3</v>
      </c>
      <c r="AL185" s="71">
        <v>355128.7</v>
      </c>
      <c r="AM185" s="71">
        <v>382396</v>
      </c>
      <c r="AN185" s="71">
        <v>397851.8</v>
      </c>
      <c r="AO185" s="71">
        <v>406459.7</v>
      </c>
      <c r="AP185" s="71">
        <v>415700</v>
      </c>
      <c r="AQ185" s="71">
        <v>399800.6</v>
      </c>
      <c r="AR185" s="71">
        <v>342530</v>
      </c>
      <c r="AS185" s="71">
        <v>336572.7</v>
      </c>
      <c r="AT185" s="71">
        <v>337934.7</v>
      </c>
      <c r="AU185" s="71">
        <v>337631.8</v>
      </c>
      <c r="AV185" s="71">
        <v>336897.7</v>
      </c>
      <c r="AW185" s="71">
        <v>335932</v>
      </c>
      <c r="AX185" s="71">
        <v>335277.4</v>
      </c>
      <c r="AY185" s="71">
        <v>344609.9</v>
      </c>
      <c r="AZ185" s="71">
        <v>406875.3</v>
      </c>
      <c r="BA185" s="71">
        <v>429924.1</v>
      </c>
      <c r="BB185" s="71">
        <v>421746.2</v>
      </c>
      <c r="BC185" s="71">
        <v>408034.8</v>
      </c>
      <c r="BD185" s="71">
        <v>388541.2</v>
      </c>
      <c r="BE185" s="71">
        <v>7610.567</v>
      </c>
      <c r="BF185" s="71">
        <v>7395.274</v>
      </c>
      <c r="BG185" s="71">
        <v>7196.472</v>
      </c>
      <c r="BH185" s="71">
        <v>7006.642</v>
      </c>
      <c r="BI185" s="71">
        <v>7011.675</v>
      </c>
      <c r="BJ185" s="71">
        <v>7276.215</v>
      </c>
      <c r="BK185" s="71">
        <v>7834.894</v>
      </c>
      <c r="BL185" s="71">
        <v>8151.568</v>
      </c>
      <c r="BM185" s="71">
        <v>8327.935</v>
      </c>
      <c r="BN185" s="71">
        <v>8517.257</v>
      </c>
      <c r="BO185" s="71">
        <v>26938.79</v>
      </c>
      <c r="BP185" s="71">
        <v>85373.58</v>
      </c>
      <c r="BQ185" s="71">
        <v>83888.77</v>
      </c>
      <c r="BR185" s="71">
        <v>84228.23</v>
      </c>
      <c r="BS185" s="71">
        <v>84152.73</v>
      </c>
      <c r="BT185" s="71">
        <v>83969.77</v>
      </c>
      <c r="BU185" s="71">
        <v>83729.07</v>
      </c>
      <c r="BV185" s="71">
        <v>83565.91</v>
      </c>
      <c r="BW185" s="71">
        <v>85891.98</v>
      </c>
      <c r="BX185" s="71">
        <v>27415.48</v>
      </c>
      <c r="BY185" s="71">
        <v>8808.695</v>
      </c>
      <c r="BZ185" s="71">
        <v>8641.138</v>
      </c>
      <c r="CA185" s="71">
        <v>8360.205</v>
      </c>
      <c r="CB185" s="71">
        <v>7960.803</v>
      </c>
      <c r="CC185" s="71">
        <v>8982.857</v>
      </c>
      <c r="CD185" s="71">
        <v>8728.743</v>
      </c>
      <c r="CE185" s="71">
        <v>8494.095</v>
      </c>
      <c r="CF185" s="71">
        <v>8270.036</v>
      </c>
      <c r="CG185" s="71">
        <v>8275.976</v>
      </c>
      <c r="CH185" s="71">
        <v>8588.216</v>
      </c>
      <c r="CI185" s="71">
        <v>9247.633</v>
      </c>
      <c r="CJ185" s="71">
        <v>9621.408</v>
      </c>
      <c r="CK185" s="71">
        <v>9829.575</v>
      </c>
      <c r="CL185" s="71">
        <v>10053.04</v>
      </c>
      <c r="CM185" s="71">
        <v>31281.3</v>
      </c>
      <c r="CN185" s="71">
        <v>88518.05</v>
      </c>
      <c r="CO185" s="71">
        <v>86978.53</v>
      </c>
      <c r="CP185" s="71">
        <v>87330.52</v>
      </c>
      <c r="CQ185" s="71">
        <v>87252.23</v>
      </c>
      <c r="CR185" s="71">
        <v>87062.52</v>
      </c>
      <c r="CS185" s="71">
        <v>86812.96</v>
      </c>
      <c r="CT185" s="71">
        <v>86643.8</v>
      </c>
      <c r="CU185" s="71">
        <v>89055.55</v>
      </c>
      <c r="CV185" s="71">
        <v>31834.84</v>
      </c>
      <c r="CW185" s="71">
        <v>10397.02</v>
      </c>
      <c r="CX185" s="71">
        <v>10199.25</v>
      </c>
      <c r="CY185" s="71">
        <v>9867.665</v>
      </c>
      <c r="CZ185" s="71">
        <v>9396.245</v>
      </c>
      <c r="DA185" s="71">
        <v>9928.725</v>
      </c>
      <c r="DB185" s="71">
        <v>9647.854</v>
      </c>
      <c r="DC185" s="71">
        <v>9388.496</v>
      </c>
      <c r="DD185" s="71">
        <v>9140.846</v>
      </c>
      <c r="DE185" s="71">
        <v>9147.411</v>
      </c>
      <c r="DF185" s="71">
        <v>9492.529</v>
      </c>
      <c r="DG185" s="71">
        <v>10221.38</v>
      </c>
      <c r="DH185" s="71">
        <v>10634.51</v>
      </c>
      <c r="DI185" s="71">
        <v>10864.6</v>
      </c>
      <c r="DJ185" s="71">
        <v>11111.59</v>
      </c>
      <c r="DK185" s="71">
        <v>34247.41</v>
      </c>
      <c r="DL185" s="71">
        <v>90671.34</v>
      </c>
      <c r="DM185" s="71">
        <v>89094.39</v>
      </c>
      <c r="DN185" s="71">
        <v>89454.93</v>
      </c>
      <c r="DO185" s="71">
        <v>89374.74</v>
      </c>
      <c r="DP185" s="71">
        <v>89180.41</v>
      </c>
      <c r="DQ185" s="71">
        <v>88924.79</v>
      </c>
      <c r="DR185" s="71">
        <v>88751.5</v>
      </c>
      <c r="DS185" s="71">
        <v>91221.91</v>
      </c>
      <c r="DT185" s="71">
        <v>34853.44</v>
      </c>
      <c r="DU185" s="71">
        <v>11491.8</v>
      </c>
      <c r="DV185" s="71">
        <v>11273.2</v>
      </c>
      <c r="DW185" s="71">
        <v>10906.7</v>
      </c>
      <c r="DX185" s="71">
        <v>10385.64</v>
      </c>
      <c r="DY185" s="71">
        <v>10870.87</v>
      </c>
      <c r="DZ185" s="71">
        <v>10563.35</v>
      </c>
      <c r="EA185" s="71">
        <v>10279.38</v>
      </c>
      <c r="EB185" s="71">
        <v>10008.23</v>
      </c>
      <c r="EC185" s="71">
        <v>10015.42</v>
      </c>
      <c r="ED185" s="71">
        <v>10393.29</v>
      </c>
      <c r="EE185" s="71">
        <v>11191.3</v>
      </c>
      <c r="EF185" s="71">
        <v>11643.63</v>
      </c>
      <c r="EG185" s="71">
        <v>11895.55</v>
      </c>
      <c r="EH185" s="71">
        <v>12165.98</v>
      </c>
      <c r="EI185" s="71">
        <v>37180.21</v>
      </c>
      <c r="EJ185" s="71">
        <v>92804.88</v>
      </c>
      <c r="EK185" s="71">
        <v>91190.81</v>
      </c>
      <c r="EL185" s="71">
        <v>91559.84</v>
      </c>
      <c r="EM185" s="71">
        <v>91477.77</v>
      </c>
      <c r="EN185" s="71">
        <v>91278.87</v>
      </c>
      <c r="EO185" s="71">
        <v>91017.22</v>
      </c>
      <c r="EP185" s="71">
        <v>90839.87</v>
      </c>
      <c r="EQ185" s="71">
        <v>93368.41</v>
      </c>
      <c r="ER185" s="71">
        <v>37838.14</v>
      </c>
      <c r="ES185" s="71">
        <v>12582.27</v>
      </c>
      <c r="ET185" s="71">
        <v>12342.93</v>
      </c>
      <c r="EU185" s="71">
        <v>11941.65</v>
      </c>
      <c r="EV185" s="71">
        <v>11371.14</v>
      </c>
      <c r="EW185" s="71">
        <v>12224.66</v>
      </c>
      <c r="EX185" s="71">
        <v>11878.84</v>
      </c>
      <c r="EY185" s="71">
        <v>11559.51</v>
      </c>
      <c r="EZ185" s="71">
        <v>11254.59</v>
      </c>
      <c r="FA185" s="71">
        <v>11262.68</v>
      </c>
      <c r="FB185" s="71">
        <v>11687.6</v>
      </c>
      <c r="FC185" s="71">
        <v>12584.99</v>
      </c>
      <c r="FD185" s="71">
        <v>13093.66</v>
      </c>
      <c r="FE185" s="71">
        <v>13376.95</v>
      </c>
      <c r="FF185" s="71">
        <v>13681.06</v>
      </c>
      <c r="FG185" s="71">
        <v>41357.08</v>
      </c>
      <c r="FH185" s="71">
        <v>95851.05</v>
      </c>
      <c r="FI185" s="71">
        <v>94184</v>
      </c>
      <c r="FJ185" s="71">
        <v>94565.13</v>
      </c>
      <c r="FK185" s="71">
        <v>94480.38</v>
      </c>
      <c r="FL185" s="71">
        <v>94274.94</v>
      </c>
      <c r="FM185" s="71">
        <v>94004.71</v>
      </c>
      <c r="FN185" s="71">
        <v>93821.53</v>
      </c>
      <c r="FO185" s="71">
        <v>96433.07</v>
      </c>
      <c r="FP185" s="71">
        <v>42088.92</v>
      </c>
      <c r="FQ185" s="71">
        <v>14149.19</v>
      </c>
      <c r="FR185" s="71">
        <v>13880.04</v>
      </c>
      <c r="FS185" s="71">
        <v>13428.79</v>
      </c>
      <c r="FT185" s="71">
        <v>12787.24</v>
      </c>
      <c r="FU185" s="71">
        <v>66.18024</v>
      </c>
      <c r="FV185" s="71">
        <v>64.79873</v>
      </c>
      <c r="FW185" s="71">
        <v>63.94765</v>
      </c>
      <c r="FX185" s="71">
        <v>62.9791</v>
      </c>
      <c r="FY185" s="71">
        <v>61.90429</v>
      </c>
      <c r="FZ185" s="71">
        <v>61.24789</v>
      </c>
      <c r="GA185" s="71">
        <v>62.10958</v>
      </c>
      <c r="GB185" s="71">
        <v>66.53226</v>
      </c>
      <c r="GC185" s="71">
        <v>72.4966</v>
      </c>
      <c r="GD185" s="71">
        <v>78.1144</v>
      </c>
      <c r="GE185" s="71">
        <v>82.38445</v>
      </c>
      <c r="GF185" s="71">
        <v>86.55398</v>
      </c>
      <c r="GG185" s="71">
        <v>89.35174</v>
      </c>
      <c r="GH185" s="71">
        <v>91.08392</v>
      </c>
      <c r="GI185" s="71">
        <v>92.39781</v>
      </c>
      <c r="GJ185" s="71">
        <v>93.22971</v>
      </c>
      <c r="GK185" s="71">
        <v>92.76057</v>
      </c>
      <c r="GL185" s="71">
        <v>90.89979</v>
      </c>
      <c r="GM185" s="71">
        <v>87.31377</v>
      </c>
      <c r="GN185" s="71">
        <v>82.4439</v>
      </c>
      <c r="GO185" s="71">
        <v>77.28239</v>
      </c>
      <c r="GP185" s="71">
        <v>74.63961</v>
      </c>
      <c r="GQ185" s="71">
        <v>72.42208</v>
      </c>
      <c r="GR185" s="71">
        <v>70.33125</v>
      </c>
    </row>
    <row r="186" spans="1:200" ht="12.75">
      <c r="A186" s="69" t="s">
        <v>244</v>
      </c>
      <c r="B186" s="69" t="s">
        <v>32</v>
      </c>
      <c r="C186" s="69">
        <v>2011</v>
      </c>
      <c r="D186" s="69" t="s">
        <v>6</v>
      </c>
      <c r="E186" s="69" t="s">
        <v>229</v>
      </c>
      <c r="F186" s="71">
        <v>1700</v>
      </c>
      <c r="G186" s="71">
        <v>1700</v>
      </c>
      <c r="H186" s="71">
        <v>1700</v>
      </c>
      <c r="I186" s="71">
        <v>417018.2</v>
      </c>
      <c r="J186" s="71">
        <v>405930.7</v>
      </c>
      <c r="K186" s="71">
        <v>395686.9</v>
      </c>
      <c r="L186" s="71">
        <v>387428.6</v>
      </c>
      <c r="M186" s="71">
        <v>388924.1</v>
      </c>
      <c r="N186" s="71">
        <v>402894.3</v>
      </c>
      <c r="O186" s="71">
        <v>432704</v>
      </c>
      <c r="P186" s="71">
        <v>448773.7</v>
      </c>
      <c r="Q186" s="71">
        <v>453889.4</v>
      </c>
      <c r="R186" s="71">
        <v>461873.5</v>
      </c>
      <c r="S186" s="71">
        <v>467467.5</v>
      </c>
      <c r="T186" s="71">
        <v>462781.6</v>
      </c>
      <c r="U186" s="71">
        <v>452737.6</v>
      </c>
      <c r="V186" s="71">
        <v>456391.5</v>
      </c>
      <c r="W186" s="71">
        <v>453331.9</v>
      </c>
      <c r="X186" s="71">
        <v>450736.1</v>
      </c>
      <c r="Y186" s="71">
        <v>449269.1</v>
      </c>
      <c r="Z186" s="71">
        <v>449971.1</v>
      </c>
      <c r="AA186" s="71">
        <v>466922.6</v>
      </c>
      <c r="AB186" s="71">
        <v>478691.9</v>
      </c>
      <c r="AC186" s="71">
        <v>478392.8</v>
      </c>
      <c r="AD186" s="71">
        <v>464578.7</v>
      </c>
      <c r="AE186" s="71">
        <v>447522.5</v>
      </c>
      <c r="AF186" s="71">
        <v>427247.6</v>
      </c>
      <c r="AG186" s="71">
        <v>406161.6</v>
      </c>
      <c r="AH186" s="71">
        <v>395362.7</v>
      </c>
      <c r="AI186" s="71">
        <v>385385.6</v>
      </c>
      <c r="AJ186" s="71">
        <v>377342.3</v>
      </c>
      <c r="AK186" s="71">
        <v>378798.9</v>
      </c>
      <c r="AL186" s="71">
        <v>392405.3</v>
      </c>
      <c r="AM186" s="71">
        <v>421439</v>
      </c>
      <c r="AN186" s="71">
        <v>437090.3</v>
      </c>
      <c r="AO186" s="71">
        <v>442072.8</v>
      </c>
      <c r="AP186" s="71">
        <v>449849.1</v>
      </c>
      <c r="AQ186" s="71">
        <v>430583.2</v>
      </c>
      <c r="AR186" s="71">
        <v>365919</v>
      </c>
      <c r="AS186" s="71">
        <v>357977.2</v>
      </c>
      <c r="AT186" s="71">
        <v>360866.3</v>
      </c>
      <c r="AU186" s="71">
        <v>358447.1</v>
      </c>
      <c r="AV186" s="71">
        <v>356394.6</v>
      </c>
      <c r="AW186" s="71">
        <v>355234.7</v>
      </c>
      <c r="AX186" s="71">
        <v>355789.8</v>
      </c>
      <c r="AY186" s="71">
        <v>369193.2</v>
      </c>
      <c r="AZ186" s="71">
        <v>440922</v>
      </c>
      <c r="BA186" s="71">
        <v>465938.4</v>
      </c>
      <c r="BB186" s="71">
        <v>452483.8</v>
      </c>
      <c r="BC186" s="71">
        <v>435871.7</v>
      </c>
      <c r="BD186" s="71">
        <v>416124.7</v>
      </c>
      <c r="BE186" s="71">
        <v>8321.826</v>
      </c>
      <c r="BF186" s="71">
        <v>8100.568</v>
      </c>
      <c r="BG186" s="71">
        <v>7896.147</v>
      </c>
      <c r="BH186" s="71">
        <v>7731.349</v>
      </c>
      <c r="BI186" s="71">
        <v>7761.192</v>
      </c>
      <c r="BJ186" s="71">
        <v>8039.975</v>
      </c>
      <c r="BK186" s="71">
        <v>8634.844</v>
      </c>
      <c r="BL186" s="71">
        <v>8955.523</v>
      </c>
      <c r="BM186" s="71">
        <v>9057.609</v>
      </c>
      <c r="BN186" s="71">
        <v>9216.938</v>
      </c>
      <c r="BO186" s="71">
        <v>29012.94</v>
      </c>
      <c r="BP186" s="71">
        <v>91203.14</v>
      </c>
      <c r="BQ186" s="71">
        <v>89223.7</v>
      </c>
      <c r="BR186" s="71">
        <v>89943.8</v>
      </c>
      <c r="BS186" s="71">
        <v>89340.82</v>
      </c>
      <c r="BT186" s="71">
        <v>88829.25</v>
      </c>
      <c r="BU186" s="71">
        <v>88540.15</v>
      </c>
      <c r="BV186" s="71">
        <v>88678.51</v>
      </c>
      <c r="BW186" s="71">
        <v>92019.23</v>
      </c>
      <c r="BX186" s="71">
        <v>29709.57</v>
      </c>
      <c r="BY186" s="71">
        <v>9546.589</v>
      </c>
      <c r="BZ186" s="71">
        <v>9270.921</v>
      </c>
      <c r="CA186" s="71">
        <v>8930.556</v>
      </c>
      <c r="CB186" s="71">
        <v>8525.959</v>
      </c>
      <c r="CC186" s="71">
        <v>9822.364</v>
      </c>
      <c r="CD186" s="71">
        <v>9561.211</v>
      </c>
      <c r="CE186" s="71">
        <v>9319.931</v>
      </c>
      <c r="CF186" s="71">
        <v>9125.417</v>
      </c>
      <c r="CG186" s="71">
        <v>9160.642</v>
      </c>
      <c r="CH186" s="71">
        <v>9489.692</v>
      </c>
      <c r="CI186" s="71">
        <v>10191.82</v>
      </c>
      <c r="CJ186" s="71">
        <v>10570.33</v>
      </c>
      <c r="CK186" s="71">
        <v>10690.82</v>
      </c>
      <c r="CL186" s="71">
        <v>10878.88</v>
      </c>
      <c r="CM186" s="71">
        <v>33689.8</v>
      </c>
      <c r="CN186" s="71">
        <v>94562.32</v>
      </c>
      <c r="CO186" s="71">
        <v>92509.98</v>
      </c>
      <c r="CP186" s="71">
        <v>93256.59</v>
      </c>
      <c r="CQ186" s="71">
        <v>92631.41</v>
      </c>
      <c r="CR186" s="71">
        <v>92100.99</v>
      </c>
      <c r="CS186" s="71">
        <v>91801.24</v>
      </c>
      <c r="CT186" s="71">
        <v>91944.7</v>
      </c>
      <c r="CU186" s="71">
        <v>95408.46</v>
      </c>
      <c r="CV186" s="71">
        <v>34498.73</v>
      </c>
      <c r="CW186" s="71">
        <v>11267.97</v>
      </c>
      <c r="CX186" s="71">
        <v>10942.59</v>
      </c>
      <c r="CY186" s="71">
        <v>10540.86</v>
      </c>
      <c r="CZ186" s="71">
        <v>10063.31</v>
      </c>
      <c r="DA186" s="71">
        <v>10856.63</v>
      </c>
      <c r="DB186" s="71">
        <v>10567.98</v>
      </c>
      <c r="DC186" s="71">
        <v>10301.29</v>
      </c>
      <c r="DD186" s="71">
        <v>10086.3</v>
      </c>
      <c r="DE186" s="71">
        <v>10125.23</v>
      </c>
      <c r="DF186" s="71">
        <v>10488.93</v>
      </c>
      <c r="DG186" s="71">
        <v>11264.99</v>
      </c>
      <c r="DH186" s="71">
        <v>11683.35</v>
      </c>
      <c r="DI186" s="71">
        <v>11816.53</v>
      </c>
      <c r="DJ186" s="71">
        <v>12024.39</v>
      </c>
      <c r="DK186" s="71">
        <v>36884.29</v>
      </c>
      <c r="DL186" s="71">
        <v>96862.66</v>
      </c>
      <c r="DM186" s="71">
        <v>94760.38</v>
      </c>
      <c r="DN186" s="71">
        <v>95525.16</v>
      </c>
      <c r="DO186" s="71">
        <v>94884.77</v>
      </c>
      <c r="DP186" s="71">
        <v>94341.45</v>
      </c>
      <c r="DQ186" s="71">
        <v>94034.41</v>
      </c>
      <c r="DR186" s="71">
        <v>94181.35</v>
      </c>
      <c r="DS186" s="71">
        <v>97729.38</v>
      </c>
      <c r="DT186" s="71">
        <v>37769.93</v>
      </c>
      <c r="DU186" s="71">
        <v>12454.45</v>
      </c>
      <c r="DV186" s="71">
        <v>12094.82</v>
      </c>
      <c r="DW186" s="71">
        <v>11650.78</v>
      </c>
      <c r="DX186" s="71">
        <v>11122.94</v>
      </c>
      <c r="DY186" s="71">
        <v>11886.83</v>
      </c>
      <c r="DZ186" s="71">
        <v>11570.78</v>
      </c>
      <c r="EA186" s="71">
        <v>11278.79</v>
      </c>
      <c r="EB186" s="71">
        <v>11043.4</v>
      </c>
      <c r="EC186" s="71">
        <v>11086.02</v>
      </c>
      <c r="ED186" s="71">
        <v>11484.23</v>
      </c>
      <c r="EE186" s="71">
        <v>12333.94</v>
      </c>
      <c r="EF186" s="71">
        <v>12792</v>
      </c>
      <c r="EG186" s="71">
        <v>12937.81</v>
      </c>
      <c r="EH186" s="71">
        <v>13165.4</v>
      </c>
      <c r="EI186" s="71">
        <v>40042.9</v>
      </c>
      <c r="EJ186" s="71">
        <v>99141.88</v>
      </c>
      <c r="EK186" s="71">
        <v>96990.13</v>
      </c>
      <c r="EL186" s="71">
        <v>97772.91</v>
      </c>
      <c r="EM186" s="71">
        <v>97117.45</v>
      </c>
      <c r="EN186" s="71">
        <v>96561.34</v>
      </c>
      <c r="EO186" s="71">
        <v>96247.08</v>
      </c>
      <c r="EP186" s="71">
        <v>96397.48</v>
      </c>
      <c r="EQ186" s="71">
        <v>100029</v>
      </c>
      <c r="ER186" s="71">
        <v>41004.38</v>
      </c>
      <c r="ES186" s="71">
        <v>13636.27</v>
      </c>
      <c r="ET186" s="71">
        <v>13242.51</v>
      </c>
      <c r="EU186" s="71">
        <v>12756.33</v>
      </c>
      <c r="EV186" s="71">
        <v>12178.41</v>
      </c>
      <c r="EW186" s="71">
        <v>13367.14</v>
      </c>
      <c r="EX186" s="71">
        <v>13011.74</v>
      </c>
      <c r="EY186" s="71">
        <v>12683.38</v>
      </c>
      <c r="EZ186" s="71">
        <v>12418.67</v>
      </c>
      <c r="FA186" s="71">
        <v>12466.61</v>
      </c>
      <c r="FB186" s="71">
        <v>12914.41</v>
      </c>
      <c r="FC186" s="71">
        <v>13869.93</v>
      </c>
      <c r="FD186" s="71">
        <v>14385.03</v>
      </c>
      <c r="FE186" s="71">
        <v>14549.01</v>
      </c>
      <c r="FF186" s="71">
        <v>14804.93</v>
      </c>
      <c r="FG186" s="71">
        <v>44541.37</v>
      </c>
      <c r="FH186" s="71">
        <v>102396</v>
      </c>
      <c r="FI186" s="71">
        <v>100173.7</v>
      </c>
      <c r="FJ186" s="71">
        <v>100982.1</v>
      </c>
      <c r="FK186" s="71">
        <v>100305.2</v>
      </c>
      <c r="FL186" s="71">
        <v>99730.81</v>
      </c>
      <c r="FM186" s="71">
        <v>99406.23</v>
      </c>
      <c r="FN186" s="71">
        <v>99561.56</v>
      </c>
      <c r="FO186" s="71">
        <v>103312.3</v>
      </c>
      <c r="FP186" s="71">
        <v>45610.86</v>
      </c>
      <c r="FQ186" s="71">
        <v>15334.45</v>
      </c>
      <c r="FR186" s="71">
        <v>14891.65</v>
      </c>
      <c r="FS186" s="71">
        <v>14344.93</v>
      </c>
      <c r="FT186" s="71">
        <v>13695.03</v>
      </c>
      <c r="FU186" s="71">
        <v>73.52808</v>
      </c>
      <c r="FV186" s="71">
        <v>71.9105</v>
      </c>
      <c r="FW186" s="71">
        <v>70.49284</v>
      </c>
      <c r="FX186" s="71">
        <v>69.48359</v>
      </c>
      <c r="FY186" s="71">
        <v>68.20201</v>
      </c>
      <c r="FZ186" s="71">
        <v>67.8772</v>
      </c>
      <c r="GA186" s="71">
        <v>68.27789</v>
      </c>
      <c r="GB186" s="71">
        <v>71.72011</v>
      </c>
      <c r="GC186" s="71">
        <v>76.95803</v>
      </c>
      <c r="GD186" s="71">
        <v>81.82024</v>
      </c>
      <c r="GE186" s="71">
        <v>85.42429</v>
      </c>
      <c r="GF186" s="71">
        <v>88.76734</v>
      </c>
      <c r="GG186" s="71">
        <v>91.68003</v>
      </c>
      <c r="GH186" s="71">
        <v>94.04548</v>
      </c>
      <c r="GI186" s="71">
        <v>95.06181</v>
      </c>
      <c r="GJ186" s="71">
        <v>95.28191</v>
      </c>
      <c r="GK186" s="71">
        <v>94.19933</v>
      </c>
      <c r="GL186" s="71">
        <v>92.64804</v>
      </c>
      <c r="GM186" s="71">
        <v>90.42484</v>
      </c>
      <c r="GN186" s="71">
        <v>87.44515</v>
      </c>
      <c r="GO186" s="71">
        <v>82.72455</v>
      </c>
      <c r="GP186" s="71">
        <v>78.30468</v>
      </c>
      <c r="GQ186" s="71">
        <v>75.69202</v>
      </c>
      <c r="GR186" s="71">
        <v>73.76035</v>
      </c>
    </row>
    <row r="187" spans="1:200" ht="12.75">
      <c r="A187" s="69" t="s">
        <v>244</v>
      </c>
      <c r="B187" s="69" t="s">
        <v>33</v>
      </c>
      <c r="C187" s="69">
        <v>2011</v>
      </c>
      <c r="D187" s="69" t="s">
        <v>6</v>
      </c>
      <c r="E187" s="69" t="s">
        <v>229</v>
      </c>
      <c r="F187" s="71">
        <v>1706</v>
      </c>
      <c r="G187" s="71">
        <v>1706</v>
      </c>
      <c r="H187" s="71">
        <v>1706</v>
      </c>
      <c r="I187" s="71">
        <v>414521</v>
      </c>
      <c r="J187" s="71">
        <v>405669.5</v>
      </c>
      <c r="K187" s="71">
        <v>393763.6</v>
      </c>
      <c r="L187" s="71">
        <v>386900.3</v>
      </c>
      <c r="M187" s="71">
        <v>388905</v>
      </c>
      <c r="N187" s="71">
        <v>401568.1</v>
      </c>
      <c r="O187" s="71">
        <v>432354.7</v>
      </c>
      <c r="P187" s="71">
        <v>447171.1</v>
      </c>
      <c r="Q187" s="71">
        <v>453427.8</v>
      </c>
      <c r="R187" s="71">
        <v>462956.4</v>
      </c>
      <c r="S187" s="71">
        <v>473118.4</v>
      </c>
      <c r="T187" s="71">
        <v>469096</v>
      </c>
      <c r="U187" s="71">
        <v>457352</v>
      </c>
      <c r="V187" s="71">
        <v>462345.2</v>
      </c>
      <c r="W187" s="71">
        <v>458393.6</v>
      </c>
      <c r="X187" s="71">
        <v>456166.5</v>
      </c>
      <c r="Y187" s="71">
        <v>453536.1</v>
      </c>
      <c r="Z187" s="71">
        <v>452934.8</v>
      </c>
      <c r="AA187" s="71">
        <v>469473.4</v>
      </c>
      <c r="AB187" s="71">
        <v>477144.1</v>
      </c>
      <c r="AC187" s="71">
        <v>477979</v>
      </c>
      <c r="AD187" s="71">
        <v>467842.8</v>
      </c>
      <c r="AE187" s="71">
        <v>448940.3</v>
      </c>
      <c r="AF187" s="71">
        <v>427067.8</v>
      </c>
      <c r="AG187" s="71">
        <v>403729.4</v>
      </c>
      <c r="AH187" s="71">
        <v>395108.3</v>
      </c>
      <c r="AI187" s="71">
        <v>383512.3</v>
      </c>
      <c r="AJ187" s="71">
        <v>376827.8</v>
      </c>
      <c r="AK187" s="71">
        <v>378780.3</v>
      </c>
      <c r="AL187" s="71">
        <v>391113.7</v>
      </c>
      <c r="AM187" s="71">
        <v>421098.8</v>
      </c>
      <c r="AN187" s="71">
        <v>435529.5</v>
      </c>
      <c r="AO187" s="71">
        <v>441623.3</v>
      </c>
      <c r="AP187" s="71">
        <v>450903.8</v>
      </c>
      <c r="AQ187" s="71">
        <v>435788.3</v>
      </c>
      <c r="AR187" s="71">
        <v>370911.7</v>
      </c>
      <c r="AS187" s="71">
        <v>361625.8</v>
      </c>
      <c r="AT187" s="71">
        <v>365573.9</v>
      </c>
      <c r="AU187" s="71">
        <v>362449.4</v>
      </c>
      <c r="AV187" s="71">
        <v>360688.4</v>
      </c>
      <c r="AW187" s="71">
        <v>358608.6</v>
      </c>
      <c r="AX187" s="71">
        <v>358133.1</v>
      </c>
      <c r="AY187" s="71">
        <v>371210.1</v>
      </c>
      <c r="AZ187" s="71">
        <v>439496.3</v>
      </c>
      <c r="BA187" s="71">
        <v>465535.3</v>
      </c>
      <c r="BB187" s="71">
        <v>455663</v>
      </c>
      <c r="BC187" s="71">
        <v>437252.6</v>
      </c>
      <c r="BD187" s="71">
        <v>415949.5</v>
      </c>
      <c r="BE187" s="71">
        <v>8271.993</v>
      </c>
      <c r="BF187" s="71">
        <v>8095.356</v>
      </c>
      <c r="BG187" s="71">
        <v>7857.767</v>
      </c>
      <c r="BH187" s="71">
        <v>7720.808</v>
      </c>
      <c r="BI187" s="71">
        <v>7760.812</v>
      </c>
      <c r="BJ187" s="71">
        <v>8013.51</v>
      </c>
      <c r="BK187" s="71">
        <v>8627.874</v>
      </c>
      <c r="BL187" s="71">
        <v>8923.543</v>
      </c>
      <c r="BM187" s="71">
        <v>9048.398</v>
      </c>
      <c r="BN187" s="71">
        <v>9238.548</v>
      </c>
      <c r="BO187" s="71">
        <v>29363.66</v>
      </c>
      <c r="BP187" s="71">
        <v>92447.55</v>
      </c>
      <c r="BQ187" s="71">
        <v>90133.09</v>
      </c>
      <c r="BR187" s="71">
        <v>91117.13</v>
      </c>
      <c r="BS187" s="71">
        <v>90338.36</v>
      </c>
      <c r="BT187" s="71">
        <v>89899.45</v>
      </c>
      <c r="BU187" s="71">
        <v>89381.07</v>
      </c>
      <c r="BV187" s="71">
        <v>89262.56</v>
      </c>
      <c r="BW187" s="71">
        <v>92521.93</v>
      </c>
      <c r="BX187" s="71">
        <v>29613.51</v>
      </c>
      <c r="BY187" s="71">
        <v>9538.332</v>
      </c>
      <c r="BZ187" s="71">
        <v>9336.057</v>
      </c>
      <c r="CA187" s="71">
        <v>8958.848</v>
      </c>
      <c r="CB187" s="71">
        <v>8522.37</v>
      </c>
      <c r="CC187" s="71">
        <v>9763.546</v>
      </c>
      <c r="CD187" s="71">
        <v>9555.06</v>
      </c>
      <c r="CE187" s="71">
        <v>9274.63</v>
      </c>
      <c r="CF187" s="71">
        <v>9112.975</v>
      </c>
      <c r="CG187" s="71">
        <v>9160.192</v>
      </c>
      <c r="CH187" s="71">
        <v>9458.455</v>
      </c>
      <c r="CI187" s="71">
        <v>10183.6</v>
      </c>
      <c r="CJ187" s="71">
        <v>10532.58</v>
      </c>
      <c r="CK187" s="71">
        <v>10679.95</v>
      </c>
      <c r="CL187" s="71">
        <v>10904.38</v>
      </c>
      <c r="CM187" s="71">
        <v>34097.05</v>
      </c>
      <c r="CN187" s="71">
        <v>95852.55</v>
      </c>
      <c r="CO187" s="71">
        <v>93452.85</v>
      </c>
      <c r="CP187" s="71">
        <v>94473.15</v>
      </c>
      <c r="CQ187" s="71">
        <v>93665.69</v>
      </c>
      <c r="CR187" s="71">
        <v>93210.62</v>
      </c>
      <c r="CS187" s="71">
        <v>92673.14</v>
      </c>
      <c r="CT187" s="71">
        <v>92550.27</v>
      </c>
      <c r="CU187" s="71">
        <v>95929.69</v>
      </c>
      <c r="CV187" s="71">
        <v>34387.18</v>
      </c>
      <c r="CW187" s="71">
        <v>11258.22</v>
      </c>
      <c r="CX187" s="71">
        <v>11019.48</v>
      </c>
      <c r="CY187" s="71">
        <v>10574.25</v>
      </c>
      <c r="CZ187" s="71">
        <v>10059.07</v>
      </c>
      <c r="DA187" s="71">
        <v>10791.62</v>
      </c>
      <c r="DB187" s="71">
        <v>10561.18</v>
      </c>
      <c r="DC187" s="71">
        <v>10251.22</v>
      </c>
      <c r="DD187" s="71">
        <v>10072.54</v>
      </c>
      <c r="DE187" s="71">
        <v>10124.73</v>
      </c>
      <c r="DF187" s="71">
        <v>10454.4</v>
      </c>
      <c r="DG187" s="71">
        <v>11255.9</v>
      </c>
      <c r="DH187" s="71">
        <v>11641.63</v>
      </c>
      <c r="DI187" s="71">
        <v>11804.51</v>
      </c>
      <c r="DJ187" s="71">
        <v>12052.58</v>
      </c>
      <c r="DK187" s="71">
        <v>37330.16</v>
      </c>
      <c r="DL187" s="71">
        <v>98184.27</v>
      </c>
      <c r="DM187" s="71">
        <v>95726.2</v>
      </c>
      <c r="DN187" s="71">
        <v>96771.31</v>
      </c>
      <c r="DO187" s="71">
        <v>95944.21</v>
      </c>
      <c r="DP187" s="71">
        <v>95478.07</v>
      </c>
      <c r="DQ187" s="71">
        <v>94927.52</v>
      </c>
      <c r="DR187" s="71">
        <v>94801.66</v>
      </c>
      <c r="DS187" s="71">
        <v>98263.28</v>
      </c>
      <c r="DT187" s="71">
        <v>37647.79</v>
      </c>
      <c r="DU187" s="71">
        <v>12443.68</v>
      </c>
      <c r="DV187" s="71">
        <v>12179.79</v>
      </c>
      <c r="DW187" s="71">
        <v>11687.69</v>
      </c>
      <c r="DX187" s="71">
        <v>11118.26</v>
      </c>
      <c r="DY187" s="71">
        <v>11815.65</v>
      </c>
      <c r="DZ187" s="71">
        <v>11563.34</v>
      </c>
      <c r="EA187" s="71">
        <v>11223.97</v>
      </c>
      <c r="EB187" s="71">
        <v>11028.34</v>
      </c>
      <c r="EC187" s="71">
        <v>11085.48</v>
      </c>
      <c r="ED187" s="71">
        <v>11446.43</v>
      </c>
      <c r="EE187" s="71">
        <v>12323.98</v>
      </c>
      <c r="EF187" s="71">
        <v>12746.32</v>
      </c>
      <c r="EG187" s="71">
        <v>12924.66</v>
      </c>
      <c r="EH187" s="71">
        <v>13196.27</v>
      </c>
      <c r="EI187" s="71">
        <v>40526.96</v>
      </c>
      <c r="EJ187" s="71">
        <v>100494.6</v>
      </c>
      <c r="EK187" s="71">
        <v>97978.67</v>
      </c>
      <c r="EL187" s="71">
        <v>99048.38</v>
      </c>
      <c r="EM187" s="71">
        <v>98201.82</v>
      </c>
      <c r="EN187" s="71">
        <v>97724.71</v>
      </c>
      <c r="EO187" s="71">
        <v>97161.2</v>
      </c>
      <c r="EP187" s="71">
        <v>97032.38</v>
      </c>
      <c r="EQ187" s="71">
        <v>100575.5</v>
      </c>
      <c r="ER187" s="71">
        <v>40871.79</v>
      </c>
      <c r="ES187" s="71">
        <v>13624.47</v>
      </c>
      <c r="ET187" s="71">
        <v>13335.55</v>
      </c>
      <c r="EU187" s="71">
        <v>12796.74</v>
      </c>
      <c r="EV187" s="71">
        <v>12173.28</v>
      </c>
      <c r="EW187" s="71">
        <v>13287.09</v>
      </c>
      <c r="EX187" s="71">
        <v>13003.37</v>
      </c>
      <c r="EY187" s="71">
        <v>12621.73</v>
      </c>
      <c r="EZ187" s="71">
        <v>12401.74</v>
      </c>
      <c r="FA187" s="71">
        <v>12466</v>
      </c>
      <c r="FB187" s="71">
        <v>12871.9</v>
      </c>
      <c r="FC187" s="71">
        <v>13858.74</v>
      </c>
      <c r="FD187" s="71">
        <v>14333.66</v>
      </c>
      <c r="FE187" s="71">
        <v>14534.22</v>
      </c>
      <c r="FF187" s="71">
        <v>14839.65</v>
      </c>
      <c r="FG187" s="71">
        <v>45079.8</v>
      </c>
      <c r="FH187" s="71">
        <v>103793.2</v>
      </c>
      <c r="FI187" s="71">
        <v>101194.7</v>
      </c>
      <c r="FJ187" s="71">
        <v>102299.5</v>
      </c>
      <c r="FK187" s="71">
        <v>101425.1</v>
      </c>
      <c r="FL187" s="71">
        <v>100932.4</v>
      </c>
      <c r="FM187" s="71">
        <v>100350.4</v>
      </c>
      <c r="FN187" s="71">
        <v>100217.3</v>
      </c>
      <c r="FO187" s="71">
        <v>103876.7</v>
      </c>
      <c r="FP187" s="71">
        <v>45463.38</v>
      </c>
      <c r="FQ187" s="71">
        <v>15321.18</v>
      </c>
      <c r="FR187" s="71">
        <v>14996.28</v>
      </c>
      <c r="FS187" s="71">
        <v>14390.37</v>
      </c>
      <c r="FT187" s="71">
        <v>13689.27</v>
      </c>
      <c r="FU187" s="71">
        <v>74.66483</v>
      </c>
      <c r="FV187" s="71">
        <v>73.93211</v>
      </c>
      <c r="FW187" s="71">
        <v>71.71125</v>
      </c>
      <c r="FX187" s="71">
        <v>71.45979</v>
      </c>
      <c r="FY187" s="71">
        <v>70.45236</v>
      </c>
      <c r="FZ187" s="71">
        <v>69.17924</v>
      </c>
      <c r="GA187" s="71">
        <v>69.79626</v>
      </c>
      <c r="GB187" s="71">
        <v>73.03912</v>
      </c>
      <c r="GC187" s="71">
        <v>79.38043</v>
      </c>
      <c r="GD187" s="71">
        <v>84.81107</v>
      </c>
      <c r="GE187" s="71">
        <v>90.06208</v>
      </c>
      <c r="GF187" s="71">
        <v>93.73508</v>
      </c>
      <c r="GG187" s="71">
        <v>96.34696</v>
      </c>
      <c r="GH187" s="71">
        <v>98.54102</v>
      </c>
      <c r="GI187" s="71">
        <v>99.26289</v>
      </c>
      <c r="GJ187" s="71">
        <v>99.14319</v>
      </c>
      <c r="GK187" s="71">
        <v>97.96342</v>
      </c>
      <c r="GL187" s="71">
        <v>96.08813</v>
      </c>
      <c r="GM187" s="71">
        <v>93.3197</v>
      </c>
      <c r="GN187" s="71">
        <v>88.5251</v>
      </c>
      <c r="GO187" s="71">
        <v>83.96664</v>
      </c>
      <c r="GP187" s="71">
        <v>81.41986</v>
      </c>
      <c r="GQ187" s="71">
        <v>78.753</v>
      </c>
      <c r="GR187" s="71">
        <v>75.91611</v>
      </c>
    </row>
    <row r="188" spans="1:200" ht="12.75">
      <c r="A188" s="69" t="s">
        <v>244</v>
      </c>
      <c r="B188" s="69" t="s">
        <v>34</v>
      </c>
      <c r="C188" s="69">
        <v>2011</v>
      </c>
      <c r="D188" s="69" t="s">
        <v>6</v>
      </c>
      <c r="E188" s="69" t="s">
        <v>229</v>
      </c>
      <c r="F188" s="71">
        <v>1709</v>
      </c>
      <c r="G188" s="71">
        <v>1709</v>
      </c>
      <c r="H188" s="71">
        <v>1709</v>
      </c>
      <c r="I188" s="71">
        <v>421357.7</v>
      </c>
      <c r="J188" s="71">
        <v>411957.3</v>
      </c>
      <c r="K188" s="71">
        <v>402079.5</v>
      </c>
      <c r="L188" s="71">
        <v>395012.3</v>
      </c>
      <c r="M188" s="71">
        <v>398135.6</v>
      </c>
      <c r="N188" s="71">
        <v>413318.5</v>
      </c>
      <c r="O188" s="71">
        <v>443754.8</v>
      </c>
      <c r="P188" s="71">
        <v>456181.6</v>
      </c>
      <c r="Q188" s="71">
        <v>462334.3</v>
      </c>
      <c r="R188" s="71">
        <v>475798.7</v>
      </c>
      <c r="S188" s="71">
        <v>490071.7</v>
      </c>
      <c r="T188" s="71">
        <v>487778.4</v>
      </c>
      <c r="U188" s="71">
        <v>473467.9</v>
      </c>
      <c r="V188" s="71">
        <v>475473.5</v>
      </c>
      <c r="W188" s="71">
        <v>471678.7</v>
      </c>
      <c r="X188" s="71">
        <v>467463.7</v>
      </c>
      <c r="Y188" s="71">
        <v>463697.4</v>
      </c>
      <c r="Z188" s="71">
        <v>457776.5</v>
      </c>
      <c r="AA188" s="71">
        <v>467560.3</v>
      </c>
      <c r="AB188" s="71">
        <v>476480</v>
      </c>
      <c r="AC188" s="71">
        <v>483089.8</v>
      </c>
      <c r="AD188" s="71">
        <v>476072</v>
      </c>
      <c r="AE188" s="71">
        <v>459232.2</v>
      </c>
      <c r="AF188" s="71">
        <v>438748.7</v>
      </c>
      <c r="AG188" s="71">
        <v>410388.1</v>
      </c>
      <c r="AH188" s="71">
        <v>401232.4</v>
      </c>
      <c r="AI188" s="71">
        <v>391611.8</v>
      </c>
      <c r="AJ188" s="71">
        <v>384728.6</v>
      </c>
      <c r="AK188" s="71">
        <v>387770.6</v>
      </c>
      <c r="AL188" s="71">
        <v>402558.2</v>
      </c>
      <c r="AM188" s="71">
        <v>432202.1</v>
      </c>
      <c r="AN188" s="71">
        <v>444305.4</v>
      </c>
      <c r="AO188" s="71">
        <v>450297.9</v>
      </c>
      <c r="AP188" s="71">
        <v>463411.8</v>
      </c>
      <c r="AQ188" s="71">
        <v>451403.9</v>
      </c>
      <c r="AR188" s="71">
        <v>385683.8</v>
      </c>
      <c r="AS188" s="71">
        <v>374368.6</v>
      </c>
      <c r="AT188" s="71">
        <v>375954.4</v>
      </c>
      <c r="AU188" s="71">
        <v>372953.9</v>
      </c>
      <c r="AV188" s="71">
        <v>369621.1</v>
      </c>
      <c r="AW188" s="71">
        <v>366643.1</v>
      </c>
      <c r="AX188" s="71">
        <v>361961.4</v>
      </c>
      <c r="AY188" s="71">
        <v>369697.5</v>
      </c>
      <c r="AZ188" s="71">
        <v>438884.6</v>
      </c>
      <c r="BA188" s="71">
        <v>470513</v>
      </c>
      <c r="BB188" s="71">
        <v>463677.9</v>
      </c>
      <c r="BC188" s="71">
        <v>447276.6</v>
      </c>
      <c r="BD188" s="71">
        <v>427326.3</v>
      </c>
      <c r="BE188" s="71">
        <v>8408.423</v>
      </c>
      <c r="BF188" s="71">
        <v>8220.833</v>
      </c>
      <c r="BG188" s="71">
        <v>8023.717</v>
      </c>
      <c r="BH188" s="71">
        <v>7882.686</v>
      </c>
      <c r="BI188" s="71">
        <v>7945.014</v>
      </c>
      <c r="BJ188" s="71">
        <v>8247.996</v>
      </c>
      <c r="BK188" s="71">
        <v>8855.368</v>
      </c>
      <c r="BL188" s="71">
        <v>9103.353</v>
      </c>
      <c r="BM188" s="71">
        <v>9226.134</v>
      </c>
      <c r="BN188" s="71">
        <v>9494.822</v>
      </c>
      <c r="BO188" s="71">
        <v>30415.84</v>
      </c>
      <c r="BP188" s="71">
        <v>96129.4</v>
      </c>
      <c r="BQ188" s="71">
        <v>93309.16</v>
      </c>
      <c r="BR188" s="71">
        <v>93704.4</v>
      </c>
      <c r="BS188" s="71">
        <v>92956.55</v>
      </c>
      <c r="BT188" s="71">
        <v>92125.87</v>
      </c>
      <c r="BU188" s="71">
        <v>91383.63</v>
      </c>
      <c r="BV188" s="71">
        <v>90216.74</v>
      </c>
      <c r="BW188" s="71">
        <v>92144.91</v>
      </c>
      <c r="BX188" s="71">
        <v>29572.29</v>
      </c>
      <c r="BY188" s="71">
        <v>9640.32</v>
      </c>
      <c r="BZ188" s="71">
        <v>9500.275</v>
      </c>
      <c r="CA188" s="71">
        <v>9164.229</v>
      </c>
      <c r="CB188" s="71">
        <v>8755.471</v>
      </c>
      <c r="CC188" s="71">
        <v>9924.576</v>
      </c>
      <c r="CD188" s="71">
        <v>9703.162</v>
      </c>
      <c r="CE188" s="71">
        <v>9470.503</v>
      </c>
      <c r="CF188" s="71">
        <v>9304.043</v>
      </c>
      <c r="CG188" s="71">
        <v>9377.609</v>
      </c>
      <c r="CH188" s="71">
        <v>9735.223</v>
      </c>
      <c r="CI188" s="71">
        <v>10452.11</v>
      </c>
      <c r="CJ188" s="71">
        <v>10744.81</v>
      </c>
      <c r="CK188" s="71">
        <v>10889.73</v>
      </c>
      <c r="CL188" s="71">
        <v>11206.87</v>
      </c>
      <c r="CM188" s="71">
        <v>35318.86</v>
      </c>
      <c r="CN188" s="71">
        <v>99670.02</v>
      </c>
      <c r="CO188" s="71">
        <v>96745.91</v>
      </c>
      <c r="CP188" s="71">
        <v>97155.71</v>
      </c>
      <c r="CQ188" s="71">
        <v>96380.3</v>
      </c>
      <c r="CR188" s="71">
        <v>95519.03</v>
      </c>
      <c r="CS188" s="71">
        <v>94749.45</v>
      </c>
      <c r="CT188" s="71">
        <v>93539.59</v>
      </c>
      <c r="CU188" s="71">
        <v>95538.78</v>
      </c>
      <c r="CV188" s="71">
        <v>34339.32</v>
      </c>
      <c r="CW188" s="71">
        <v>11378.6</v>
      </c>
      <c r="CX188" s="71">
        <v>11213.31</v>
      </c>
      <c r="CY188" s="71">
        <v>10816.67</v>
      </c>
      <c r="CZ188" s="71">
        <v>10334.2</v>
      </c>
      <c r="DA188" s="71">
        <v>10969.6</v>
      </c>
      <c r="DB188" s="71">
        <v>10724.88</v>
      </c>
      <c r="DC188" s="71">
        <v>10467.72</v>
      </c>
      <c r="DD188" s="71">
        <v>10283.73</v>
      </c>
      <c r="DE188" s="71">
        <v>10365.04</v>
      </c>
      <c r="DF188" s="71">
        <v>10760.31</v>
      </c>
      <c r="DG188" s="71">
        <v>11552.69</v>
      </c>
      <c r="DH188" s="71">
        <v>11876.21</v>
      </c>
      <c r="DI188" s="71">
        <v>12036.39</v>
      </c>
      <c r="DJ188" s="71">
        <v>12386.92</v>
      </c>
      <c r="DK188" s="71">
        <v>38667.81</v>
      </c>
      <c r="DL188" s="71">
        <v>102094.6</v>
      </c>
      <c r="DM188" s="71">
        <v>99099.36</v>
      </c>
      <c r="DN188" s="71">
        <v>99519.13</v>
      </c>
      <c r="DO188" s="71">
        <v>98724.87</v>
      </c>
      <c r="DP188" s="71">
        <v>97842.63</v>
      </c>
      <c r="DQ188" s="71">
        <v>97054.34</v>
      </c>
      <c r="DR188" s="71">
        <v>95815.05</v>
      </c>
      <c r="DS188" s="71">
        <v>97862.87</v>
      </c>
      <c r="DT188" s="71">
        <v>37595.39</v>
      </c>
      <c r="DU188" s="71">
        <v>12576.73</v>
      </c>
      <c r="DV188" s="71">
        <v>12394.03</v>
      </c>
      <c r="DW188" s="71">
        <v>11955.63</v>
      </c>
      <c r="DX188" s="71">
        <v>11422.36</v>
      </c>
      <c r="DY188" s="71">
        <v>12010.52</v>
      </c>
      <c r="DZ188" s="71">
        <v>11742.57</v>
      </c>
      <c r="EA188" s="71">
        <v>11461.01</v>
      </c>
      <c r="EB188" s="71">
        <v>11259.56</v>
      </c>
      <c r="EC188" s="71">
        <v>11348.59</v>
      </c>
      <c r="ED188" s="71">
        <v>11781.37</v>
      </c>
      <c r="EE188" s="71">
        <v>12648.93</v>
      </c>
      <c r="EF188" s="71">
        <v>13003.15</v>
      </c>
      <c r="EG188" s="71">
        <v>13178.53</v>
      </c>
      <c r="EH188" s="71">
        <v>13562.33</v>
      </c>
      <c r="EI188" s="71">
        <v>41979.16</v>
      </c>
      <c r="EJ188" s="71">
        <v>104496.9</v>
      </c>
      <c r="EK188" s="71">
        <v>101431.2</v>
      </c>
      <c r="EL188" s="71">
        <v>101860.9</v>
      </c>
      <c r="EM188" s="71">
        <v>101047.9</v>
      </c>
      <c r="EN188" s="71">
        <v>100144.9</v>
      </c>
      <c r="EO188" s="71">
        <v>99338.06</v>
      </c>
      <c r="EP188" s="71">
        <v>98069.62</v>
      </c>
      <c r="EQ188" s="71">
        <v>100165.6</v>
      </c>
      <c r="ER188" s="71">
        <v>40814.91</v>
      </c>
      <c r="ES188" s="71">
        <v>13770.15</v>
      </c>
      <c r="ET188" s="71">
        <v>13570.12</v>
      </c>
      <c r="EU188" s="71">
        <v>13090.11</v>
      </c>
      <c r="EV188" s="71">
        <v>12506.24</v>
      </c>
      <c r="EW188" s="71">
        <v>13506.24</v>
      </c>
      <c r="EX188" s="71">
        <v>13204.92</v>
      </c>
      <c r="EY188" s="71">
        <v>12888.29</v>
      </c>
      <c r="EZ188" s="71">
        <v>12661.76</v>
      </c>
      <c r="FA188" s="71">
        <v>12761.88</v>
      </c>
      <c r="FB188" s="71">
        <v>13248.55</v>
      </c>
      <c r="FC188" s="71">
        <v>14224.16</v>
      </c>
      <c r="FD188" s="71">
        <v>14622.49</v>
      </c>
      <c r="FE188" s="71">
        <v>14819.71</v>
      </c>
      <c r="FF188" s="71">
        <v>15251.29</v>
      </c>
      <c r="FG188" s="71">
        <v>46695.14</v>
      </c>
      <c r="FH188" s="71">
        <v>107926.9</v>
      </c>
      <c r="FI188" s="71">
        <v>104760.5</v>
      </c>
      <c r="FJ188" s="71">
        <v>105204.3</v>
      </c>
      <c r="FK188" s="71">
        <v>104364.6</v>
      </c>
      <c r="FL188" s="71">
        <v>103432</v>
      </c>
      <c r="FM188" s="71">
        <v>102598.7</v>
      </c>
      <c r="FN188" s="71">
        <v>101288.6</v>
      </c>
      <c r="FO188" s="71">
        <v>103453.4</v>
      </c>
      <c r="FP188" s="71">
        <v>45400.1</v>
      </c>
      <c r="FQ188" s="71">
        <v>15485</v>
      </c>
      <c r="FR188" s="71">
        <v>15260.06</v>
      </c>
      <c r="FS188" s="71">
        <v>14720.27</v>
      </c>
      <c r="FT188" s="71">
        <v>14063.69</v>
      </c>
      <c r="FU188" s="71">
        <v>71.89125</v>
      </c>
      <c r="FV188" s="71">
        <v>70.58629</v>
      </c>
      <c r="FW188" s="71">
        <v>69.38679</v>
      </c>
      <c r="FX188" s="71">
        <v>69.10398</v>
      </c>
      <c r="FY188" s="71">
        <v>68.62996</v>
      </c>
      <c r="FZ188" s="71">
        <v>68.74326</v>
      </c>
      <c r="GA188" s="71">
        <v>68.63928</v>
      </c>
      <c r="GB188" s="71">
        <v>70.58838</v>
      </c>
      <c r="GC188" s="71">
        <v>76.72267</v>
      </c>
      <c r="GD188" s="71">
        <v>84.54346</v>
      </c>
      <c r="GE188" s="71">
        <v>91.05452</v>
      </c>
      <c r="GF188" s="71">
        <v>95.55843</v>
      </c>
      <c r="GG188" s="71">
        <v>97.83765</v>
      </c>
      <c r="GH188" s="71">
        <v>98.68327</v>
      </c>
      <c r="GI188" s="71">
        <v>99.22483</v>
      </c>
      <c r="GJ188" s="71">
        <v>98.62429</v>
      </c>
      <c r="GK188" s="71">
        <v>96.53576</v>
      </c>
      <c r="GL188" s="71">
        <v>92.43509</v>
      </c>
      <c r="GM188" s="71">
        <v>87.18151</v>
      </c>
      <c r="GN188" s="71">
        <v>83.60621</v>
      </c>
      <c r="GO188" s="71">
        <v>81.12202</v>
      </c>
      <c r="GP188" s="71">
        <v>79.39358</v>
      </c>
      <c r="GQ188" s="71">
        <v>77.69055</v>
      </c>
      <c r="GR188" s="71">
        <v>75.88772</v>
      </c>
    </row>
    <row r="189" spans="1:200" ht="12.75">
      <c r="A189" s="69" t="s">
        <v>244</v>
      </c>
      <c r="B189" s="69" t="s">
        <v>35</v>
      </c>
      <c r="C189" s="69">
        <v>2011</v>
      </c>
      <c r="D189" s="69" t="s">
        <v>6</v>
      </c>
      <c r="E189" s="69" t="s">
        <v>229</v>
      </c>
      <c r="F189" s="71">
        <v>1717</v>
      </c>
      <c r="G189" s="71">
        <v>1717</v>
      </c>
      <c r="H189" s="71">
        <v>1717</v>
      </c>
      <c r="I189" s="71">
        <v>405859.5</v>
      </c>
      <c r="J189" s="71">
        <v>395637.7</v>
      </c>
      <c r="K189" s="71">
        <v>386056.5</v>
      </c>
      <c r="L189" s="71">
        <v>374782.9</v>
      </c>
      <c r="M189" s="71">
        <v>376561.8</v>
      </c>
      <c r="N189" s="71">
        <v>386496.4</v>
      </c>
      <c r="O189" s="71">
        <v>418314.3</v>
      </c>
      <c r="P189" s="71">
        <v>427889.4</v>
      </c>
      <c r="Q189" s="71">
        <v>434875.9</v>
      </c>
      <c r="R189" s="71">
        <v>444334</v>
      </c>
      <c r="S189" s="71">
        <v>456755.2</v>
      </c>
      <c r="T189" s="71">
        <v>455332.9</v>
      </c>
      <c r="U189" s="71">
        <v>443268.4</v>
      </c>
      <c r="V189" s="71">
        <v>445760.3</v>
      </c>
      <c r="W189" s="71">
        <v>442253.6</v>
      </c>
      <c r="X189" s="71">
        <v>439412.5</v>
      </c>
      <c r="Y189" s="71">
        <v>438318.7</v>
      </c>
      <c r="Z189" s="71">
        <v>437095.6</v>
      </c>
      <c r="AA189" s="71">
        <v>447120.7</v>
      </c>
      <c r="AB189" s="71">
        <v>452062.2</v>
      </c>
      <c r="AC189" s="71">
        <v>455506.5</v>
      </c>
      <c r="AD189" s="71">
        <v>445205.7</v>
      </c>
      <c r="AE189" s="71">
        <v>429683.2</v>
      </c>
      <c r="AF189" s="71">
        <v>409624.3</v>
      </c>
      <c r="AG189" s="71">
        <v>395293.4</v>
      </c>
      <c r="AH189" s="71">
        <v>385337.7</v>
      </c>
      <c r="AI189" s="71">
        <v>376005.9</v>
      </c>
      <c r="AJ189" s="71">
        <v>365025.8</v>
      </c>
      <c r="AK189" s="71">
        <v>366758.4</v>
      </c>
      <c r="AL189" s="71">
        <v>376434.4</v>
      </c>
      <c r="AM189" s="71">
        <v>407423.9</v>
      </c>
      <c r="AN189" s="71">
        <v>416749.8</v>
      </c>
      <c r="AO189" s="71">
        <v>423554.3</v>
      </c>
      <c r="AP189" s="71">
        <v>432766.3</v>
      </c>
      <c r="AQ189" s="71">
        <v>420716.1</v>
      </c>
      <c r="AR189" s="71">
        <v>360029.3</v>
      </c>
      <c r="AS189" s="71">
        <v>350490</v>
      </c>
      <c r="AT189" s="71">
        <v>352460.3</v>
      </c>
      <c r="AU189" s="71">
        <v>349687.6</v>
      </c>
      <c r="AV189" s="71">
        <v>347441.1</v>
      </c>
      <c r="AW189" s="71">
        <v>346576.3</v>
      </c>
      <c r="AX189" s="71">
        <v>345609.1</v>
      </c>
      <c r="AY189" s="71">
        <v>353536</v>
      </c>
      <c r="AZ189" s="71">
        <v>416393.4</v>
      </c>
      <c r="BA189" s="71">
        <v>443647.9</v>
      </c>
      <c r="BB189" s="71">
        <v>433615.3</v>
      </c>
      <c r="BC189" s="71">
        <v>418496.8</v>
      </c>
      <c r="BD189" s="71">
        <v>398960.2</v>
      </c>
      <c r="BE189" s="71">
        <v>8099.148</v>
      </c>
      <c r="BF189" s="71">
        <v>7895.166</v>
      </c>
      <c r="BG189" s="71">
        <v>7703.967</v>
      </c>
      <c r="BH189" s="71">
        <v>7478.997</v>
      </c>
      <c r="BI189" s="71">
        <v>7514.496</v>
      </c>
      <c r="BJ189" s="71">
        <v>7712.747</v>
      </c>
      <c r="BK189" s="71">
        <v>8347.69</v>
      </c>
      <c r="BL189" s="71">
        <v>8538.767</v>
      </c>
      <c r="BM189" s="71">
        <v>8678.186</v>
      </c>
      <c r="BN189" s="71">
        <v>8866.928</v>
      </c>
      <c r="BO189" s="71">
        <v>28348.09</v>
      </c>
      <c r="BP189" s="71">
        <v>89735.18</v>
      </c>
      <c r="BQ189" s="71">
        <v>87357.55</v>
      </c>
      <c r="BR189" s="71">
        <v>87848.63</v>
      </c>
      <c r="BS189" s="71">
        <v>87157.56</v>
      </c>
      <c r="BT189" s="71">
        <v>86597.64</v>
      </c>
      <c r="BU189" s="71">
        <v>86382.09</v>
      </c>
      <c r="BV189" s="71">
        <v>86141.04</v>
      </c>
      <c r="BW189" s="71">
        <v>88116.75</v>
      </c>
      <c r="BX189" s="71">
        <v>28056.82</v>
      </c>
      <c r="BY189" s="71">
        <v>9089.881</v>
      </c>
      <c r="BZ189" s="71">
        <v>8884.322</v>
      </c>
      <c r="CA189" s="71">
        <v>8574.563</v>
      </c>
      <c r="CB189" s="71">
        <v>8174.277</v>
      </c>
      <c r="CC189" s="71">
        <v>9559.534</v>
      </c>
      <c r="CD189" s="71">
        <v>9318.772</v>
      </c>
      <c r="CE189" s="71">
        <v>9093.098</v>
      </c>
      <c r="CF189" s="71">
        <v>8827.563</v>
      </c>
      <c r="CG189" s="71">
        <v>8869.462</v>
      </c>
      <c r="CH189" s="71">
        <v>9103.461</v>
      </c>
      <c r="CI189" s="71">
        <v>9852.894</v>
      </c>
      <c r="CJ189" s="71">
        <v>10078.42</v>
      </c>
      <c r="CK189" s="71">
        <v>10242.98</v>
      </c>
      <c r="CL189" s="71">
        <v>10465.76</v>
      </c>
      <c r="CM189" s="71">
        <v>32917.78</v>
      </c>
      <c r="CN189" s="71">
        <v>93040.29</v>
      </c>
      <c r="CO189" s="71">
        <v>90575.09</v>
      </c>
      <c r="CP189" s="71">
        <v>91084.26</v>
      </c>
      <c r="CQ189" s="71">
        <v>90367.73</v>
      </c>
      <c r="CR189" s="71">
        <v>89787.19</v>
      </c>
      <c r="CS189" s="71">
        <v>89563.7</v>
      </c>
      <c r="CT189" s="71">
        <v>89313.77</v>
      </c>
      <c r="CU189" s="71">
        <v>91362.26</v>
      </c>
      <c r="CV189" s="71">
        <v>32579.56</v>
      </c>
      <c r="CW189" s="71">
        <v>10728.91</v>
      </c>
      <c r="CX189" s="71">
        <v>10486.29</v>
      </c>
      <c r="CY189" s="71">
        <v>10120.67</v>
      </c>
      <c r="CZ189" s="71">
        <v>9648.211</v>
      </c>
      <c r="DA189" s="71">
        <v>10566.13</v>
      </c>
      <c r="DB189" s="71">
        <v>10300.01</v>
      </c>
      <c r="DC189" s="71">
        <v>10050.57</v>
      </c>
      <c r="DD189" s="71">
        <v>9757.078</v>
      </c>
      <c r="DE189" s="71">
        <v>9803.389</v>
      </c>
      <c r="DF189" s="71">
        <v>10062.03</v>
      </c>
      <c r="DG189" s="71">
        <v>10890.37</v>
      </c>
      <c r="DH189" s="71">
        <v>11139.65</v>
      </c>
      <c r="DI189" s="71">
        <v>11321.54</v>
      </c>
      <c r="DJ189" s="71">
        <v>11567.77</v>
      </c>
      <c r="DK189" s="71">
        <v>36039.06</v>
      </c>
      <c r="DL189" s="71">
        <v>95303.6</v>
      </c>
      <c r="DM189" s="71">
        <v>92778.43</v>
      </c>
      <c r="DN189" s="71">
        <v>93299.99</v>
      </c>
      <c r="DO189" s="71">
        <v>92566.04</v>
      </c>
      <c r="DP189" s="71">
        <v>91971.37</v>
      </c>
      <c r="DQ189" s="71">
        <v>91742.44</v>
      </c>
      <c r="DR189" s="71">
        <v>91486.42</v>
      </c>
      <c r="DS189" s="71">
        <v>93584.75</v>
      </c>
      <c r="DT189" s="71">
        <v>35668.77</v>
      </c>
      <c r="DU189" s="71">
        <v>11858.63</v>
      </c>
      <c r="DV189" s="71">
        <v>11590.46</v>
      </c>
      <c r="DW189" s="71">
        <v>11186.35</v>
      </c>
      <c r="DX189" s="71">
        <v>10664.14</v>
      </c>
      <c r="DY189" s="71">
        <v>11568.75</v>
      </c>
      <c r="DZ189" s="71">
        <v>11277.39</v>
      </c>
      <c r="EA189" s="71">
        <v>11004.28</v>
      </c>
      <c r="EB189" s="71">
        <v>10682.94</v>
      </c>
      <c r="EC189" s="71">
        <v>10733.64</v>
      </c>
      <c r="ED189" s="71">
        <v>11016.82</v>
      </c>
      <c r="EE189" s="71">
        <v>11923.77</v>
      </c>
      <c r="EF189" s="71">
        <v>12196.7</v>
      </c>
      <c r="EG189" s="71">
        <v>12395.85</v>
      </c>
      <c r="EH189" s="71">
        <v>12665.45</v>
      </c>
      <c r="EI189" s="71">
        <v>39125.3</v>
      </c>
      <c r="EJ189" s="71">
        <v>97546.13</v>
      </c>
      <c r="EK189" s="71">
        <v>94961.54</v>
      </c>
      <c r="EL189" s="71">
        <v>95495.38</v>
      </c>
      <c r="EM189" s="71">
        <v>94744.15</v>
      </c>
      <c r="EN189" s="71">
        <v>94135.49</v>
      </c>
      <c r="EO189" s="71">
        <v>93901.17</v>
      </c>
      <c r="EP189" s="71">
        <v>93639.13</v>
      </c>
      <c r="EQ189" s="71">
        <v>95786.84</v>
      </c>
      <c r="ER189" s="71">
        <v>38723.3</v>
      </c>
      <c r="ES189" s="71">
        <v>12983.91</v>
      </c>
      <c r="ET189" s="71">
        <v>12690.29</v>
      </c>
      <c r="EU189" s="71">
        <v>12247.83</v>
      </c>
      <c r="EV189" s="71">
        <v>11676.07</v>
      </c>
      <c r="EW189" s="71">
        <v>13009.46</v>
      </c>
      <c r="EX189" s="71">
        <v>12681.81</v>
      </c>
      <c r="EY189" s="71">
        <v>12374.69</v>
      </c>
      <c r="EZ189" s="71">
        <v>12013.33</v>
      </c>
      <c r="FA189" s="71">
        <v>12070.35</v>
      </c>
      <c r="FB189" s="71">
        <v>12388.79</v>
      </c>
      <c r="FC189" s="71">
        <v>13408.69</v>
      </c>
      <c r="FD189" s="71">
        <v>13715.61</v>
      </c>
      <c r="FE189" s="71">
        <v>13939.55</v>
      </c>
      <c r="FF189" s="71">
        <v>14242.72</v>
      </c>
      <c r="FG189" s="71">
        <v>43520.68</v>
      </c>
      <c r="FH189" s="71">
        <v>100747.9</v>
      </c>
      <c r="FI189" s="71">
        <v>98078.5</v>
      </c>
      <c r="FJ189" s="71">
        <v>98629.85</v>
      </c>
      <c r="FK189" s="71">
        <v>97853.97</v>
      </c>
      <c r="FL189" s="71">
        <v>97225.33</v>
      </c>
      <c r="FM189" s="71">
        <v>96983.32</v>
      </c>
      <c r="FN189" s="71">
        <v>96712.69</v>
      </c>
      <c r="FO189" s="71">
        <v>98930.88</v>
      </c>
      <c r="FP189" s="71">
        <v>43073.52</v>
      </c>
      <c r="FQ189" s="71">
        <v>14600.85</v>
      </c>
      <c r="FR189" s="71">
        <v>14270.67</v>
      </c>
      <c r="FS189" s="71">
        <v>13773.1</v>
      </c>
      <c r="FT189" s="71">
        <v>13130.14</v>
      </c>
      <c r="FU189" s="71">
        <v>71.42015</v>
      </c>
      <c r="FV189" s="71">
        <v>70.01039</v>
      </c>
      <c r="FW189" s="71">
        <v>69.1522</v>
      </c>
      <c r="FX189" s="71">
        <v>67.18344</v>
      </c>
      <c r="FY189" s="71">
        <v>65.89317</v>
      </c>
      <c r="FZ189" s="71">
        <v>63.11128</v>
      </c>
      <c r="GA189" s="71">
        <v>65.08854</v>
      </c>
      <c r="GB189" s="71">
        <v>66.16518</v>
      </c>
      <c r="GC189" s="71">
        <v>70.8841</v>
      </c>
      <c r="GD189" s="71">
        <v>75.56126</v>
      </c>
      <c r="GE189" s="71">
        <v>81.29357</v>
      </c>
      <c r="GF189" s="71">
        <v>85.28637</v>
      </c>
      <c r="GG189" s="71">
        <v>87.36613</v>
      </c>
      <c r="GH189" s="71">
        <v>88.80499</v>
      </c>
      <c r="GI189" s="71">
        <v>89.74979</v>
      </c>
      <c r="GJ189" s="71">
        <v>90.03442</v>
      </c>
      <c r="GK189" s="71">
        <v>89.64912</v>
      </c>
      <c r="GL189" s="71">
        <v>88.04967</v>
      </c>
      <c r="GM189" s="71">
        <v>83.81366</v>
      </c>
      <c r="GN189" s="71">
        <v>79.0708</v>
      </c>
      <c r="GO189" s="71">
        <v>76.08812</v>
      </c>
      <c r="GP189" s="71">
        <v>72.80089</v>
      </c>
      <c r="GQ189" s="71">
        <v>70.57909</v>
      </c>
      <c r="GR189" s="71">
        <v>68.76289</v>
      </c>
    </row>
    <row r="190" spans="1:200" ht="12.75">
      <c r="A190" s="69" t="s">
        <v>244</v>
      </c>
      <c r="B190" s="69" t="s">
        <v>8</v>
      </c>
      <c r="C190" s="69">
        <v>2011</v>
      </c>
      <c r="D190" s="69" t="s">
        <v>6</v>
      </c>
      <c r="E190" s="69" t="s">
        <v>229</v>
      </c>
      <c r="F190" s="71">
        <v>1706</v>
      </c>
      <c r="G190" s="71">
        <v>1706</v>
      </c>
      <c r="H190" s="71">
        <v>1706</v>
      </c>
      <c r="I190" s="71">
        <v>408642.2</v>
      </c>
      <c r="J190" s="71">
        <v>398554.7</v>
      </c>
      <c r="K190" s="71">
        <v>388058</v>
      </c>
      <c r="L190" s="71">
        <v>380048.1</v>
      </c>
      <c r="M190" s="71">
        <v>381759.9</v>
      </c>
      <c r="N190" s="71">
        <v>395593.8</v>
      </c>
      <c r="O190" s="71">
        <v>425412.2</v>
      </c>
      <c r="P190" s="71">
        <v>440244</v>
      </c>
      <c r="Q190" s="71">
        <v>446825</v>
      </c>
      <c r="R190" s="71">
        <v>456970.3</v>
      </c>
      <c r="S190" s="71">
        <v>466324.1</v>
      </c>
      <c r="T190" s="71">
        <v>463337.9</v>
      </c>
      <c r="U190" s="71">
        <v>452176.6</v>
      </c>
      <c r="V190" s="71">
        <v>455112.7</v>
      </c>
      <c r="W190" s="71">
        <v>452230.2</v>
      </c>
      <c r="X190" s="71">
        <v>449675.5</v>
      </c>
      <c r="Y190" s="71">
        <v>447356.2</v>
      </c>
      <c r="Z190" s="71">
        <v>445791.6</v>
      </c>
      <c r="AA190" s="71">
        <v>459915.2</v>
      </c>
      <c r="AB190" s="71">
        <v>468574.7</v>
      </c>
      <c r="AC190" s="71">
        <v>470407.4</v>
      </c>
      <c r="AD190" s="71">
        <v>460615.1</v>
      </c>
      <c r="AE190" s="71">
        <v>443907.3</v>
      </c>
      <c r="AF190" s="71">
        <v>423195.5</v>
      </c>
      <c r="AG190" s="71">
        <v>398003.6</v>
      </c>
      <c r="AH190" s="71">
        <v>388178.8</v>
      </c>
      <c r="AI190" s="71">
        <v>377955.3</v>
      </c>
      <c r="AJ190" s="71">
        <v>370154</v>
      </c>
      <c r="AK190" s="71">
        <v>371821.2</v>
      </c>
      <c r="AL190" s="71">
        <v>385294.9</v>
      </c>
      <c r="AM190" s="71">
        <v>414337</v>
      </c>
      <c r="AN190" s="71">
        <v>428782.7</v>
      </c>
      <c r="AO190" s="71">
        <v>435192.4</v>
      </c>
      <c r="AP190" s="71">
        <v>445073.5</v>
      </c>
      <c r="AQ190" s="71">
        <v>429530</v>
      </c>
      <c r="AR190" s="71">
        <v>366358.8</v>
      </c>
      <c r="AS190" s="71">
        <v>357533.7</v>
      </c>
      <c r="AT190" s="71">
        <v>359855.2</v>
      </c>
      <c r="AU190" s="71">
        <v>357576</v>
      </c>
      <c r="AV190" s="71">
        <v>355556.1</v>
      </c>
      <c r="AW190" s="71">
        <v>353722.2</v>
      </c>
      <c r="AX190" s="71">
        <v>352485</v>
      </c>
      <c r="AY190" s="71">
        <v>363652.5</v>
      </c>
      <c r="AZ190" s="71">
        <v>431603</v>
      </c>
      <c r="BA190" s="71">
        <v>458160.8</v>
      </c>
      <c r="BB190" s="71">
        <v>448623.5</v>
      </c>
      <c r="BC190" s="71">
        <v>432350.6</v>
      </c>
      <c r="BD190" s="71">
        <v>412178</v>
      </c>
      <c r="BE190" s="71">
        <v>8154.679</v>
      </c>
      <c r="BF190" s="71">
        <v>7953.377</v>
      </c>
      <c r="BG190" s="71">
        <v>7743.91</v>
      </c>
      <c r="BH190" s="71">
        <v>7584.067</v>
      </c>
      <c r="BI190" s="71">
        <v>7618.228</v>
      </c>
      <c r="BJ190" s="71">
        <v>7894.289</v>
      </c>
      <c r="BK190" s="71">
        <v>8489.332</v>
      </c>
      <c r="BL190" s="71">
        <v>8785.31</v>
      </c>
      <c r="BM190" s="71">
        <v>8916.637</v>
      </c>
      <c r="BN190" s="71">
        <v>9119.091</v>
      </c>
      <c r="BO190" s="71">
        <v>28941.97</v>
      </c>
      <c r="BP190" s="71">
        <v>91312.77</v>
      </c>
      <c r="BQ190" s="71">
        <v>89113.15</v>
      </c>
      <c r="BR190" s="71">
        <v>89691.77</v>
      </c>
      <c r="BS190" s="71">
        <v>89123.7</v>
      </c>
      <c r="BT190" s="71">
        <v>88620.24</v>
      </c>
      <c r="BU190" s="71">
        <v>88163.16</v>
      </c>
      <c r="BV190" s="71">
        <v>87854.81</v>
      </c>
      <c r="BW190" s="71">
        <v>90638.23</v>
      </c>
      <c r="BX190" s="71">
        <v>29081.65</v>
      </c>
      <c r="BY190" s="71">
        <v>9387.236</v>
      </c>
      <c r="BZ190" s="71">
        <v>9191.825</v>
      </c>
      <c r="CA190" s="71">
        <v>8858.412</v>
      </c>
      <c r="CB190" s="71">
        <v>8445.097</v>
      </c>
      <c r="CC190" s="71">
        <v>9625.078</v>
      </c>
      <c r="CD190" s="71">
        <v>9387.479</v>
      </c>
      <c r="CE190" s="71">
        <v>9140.243</v>
      </c>
      <c r="CF190" s="71">
        <v>8951.579</v>
      </c>
      <c r="CG190" s="71">
        <v>8991.898</v>
      </c>
      <c r="CH190" s="71">
        <v>9317.737</v>
      </c>
      <c r="CI190" s="71">
        <v>10020.08</v>
      </c>
      <c r="CJ190" s="71">
        <v>10369.42</v>
      </c>
      <c r="CK190" s="71">
        <v>10524.43</v>
      </c>
      <c r="CL190" s="71">
        <v>10763.39</v>
      </c>
      <c r="CM190" s="71">
        <v>33607.4</v>
      </c>
      <c r="CN190" s="71">
        <v>94675.98</v>
      </c>
      <c r="CO190" s="71">
        <v>92395.35</v>
      </c>
      <c r="CP190" s="71">
        <v>92995.29</v>
      </c>
      <c r="CQ190" s="71">
        <v>92406.29</v>
      </c>
      <c r="CR190" s="71">
        <v>91884.29</v>
      </c>
      <c r="CS190" s="71">
        <v>91410.38</v>
      </c>
      <c r="CT190" s="71">
        <v>91090.66</v>
      </c>
      <c r="CU190" s="71">
        <v>93976.6</v>
      </c>
      <c r="CV190" s="71">
        <v>33769.59</v>
      </c>
      <c r="CW190" s="71">
        <v>11079.88</v>
      </c>
      <c r="CX190" s="71">
        <v>10849.24</v>
      </c>
      <c r="CY190" s="71">
        <v>10455.7</v>
      </c>
      <c r="CZ190" s="71">
        <v>9967.862</v>
      </c>
      <c r="DA190" s="71">
        <v>10638.57</v>
      </c>
      <c r="DB190" s="71">
        <v>10375.95</v>
      </c>
      <c r="DC190" s="71">
        <v>10102.68</v>
      </c>
      <c r="DD190" s="71">
        <v>9894.152</v>
      </c>
      <c r="DE190" s="71">
        <v>9938.718</v>
      </c>
      <c r="DF190" s="71">
        <v>10298.87</v>
      </c>
      <c r="DG190" s="71">
        <v>11075.16</v>
      </c>
      <c r="DH190" s="71">
        <v>11461.29</v>
      </c>
      <c r="DI190" s="71">
        <v>11632.62</v>
      </c>
      <c r="DJ190" s="71">
        <v>11896.74</v>
      </c>
      <c r="DK190" s="71">
        <v>36794.07</v>
      </c>
      <c r="DL190" s="71">
        <v>96979.08</v>
      </c>
      <c r="DM190" s="71">
        <v>94642.97</v>
      </c>
      <c r="DN190" s="71">
        <v>95257.5</v>
      </c>
      <c r="DO190" s="71">
        <v>94654.18</v>
      </c>
      <c r="DP190" s="71">
        <v>94119.48</v>
      </c>
      <c r="DQ190" s="71">
        <v>93634.03</v>
      </c>
      <c r="DR190" s="71">
        <v>93306.55</v>
      </c>
      <c r="DS190" s="71">
        <v>96262.69</v>
      </c>
      <c r="DT190" s="71">
        <v>36971.64</v>
      </c>
      <c r="DU190" s="71">
        <v>12246.56</v>
      </c>
      <c r="DV190" s="71">
        <v>11991.63</v>
      </c>
      <c r="DW190" s="71">
        <v>11556.66</v>
      </c>
      <c r="DX190" s="71">
        <v>11017.45</v>
      </c>
      <c r="DY190" s="71">
        <v>11648.08</v>
      </c>
      <c r="DZ190" s="71">
        <v>11360.54</v>
      </c>
      <c r="EA190" s="71">
        <v>11061.34</v>
      </c>
      <c r="EB190" s="71">
        <v>10833.02</v>
      </c>
      <c r="EC190" s="71">
        <v>10881.81</v>
      </c>
      <c r="ED190" s="71">
        <v>11276.14</v>
      </c>
      <c r="EE190" s="71">
        <v>12126.09</v>
      </c>
      <c r="EF190" s="71">
        <v>12548.86</v>
      </c>
      <c r="EG190" s="71">
        <v>12736.45</v>
      </c>
      <c r="EH190" s="71">
        <v>13025.63</v>
      </c>
      <c r="EI190" s="71">
        <v>39944.96</v>
      </c>
      <c r="EJ190" s="71">
        <v>99261.04</v>
      </c>
      <c r="EK190" s="71">
        <v>96869.96</v>
      </c>
      <c r="EL190" s="71">
        <v>97498.95</v>
      </c>
      <c r="EM190" s="71">
        <v>96881.42</v>
      </c>
      <c r="EN190" s="71">
        <v>96334.15</v>
      </c>
      <c r="EO190" s="71">
        <v>95837.28</v>
      </c>
      <c r="EP190" s="71">
        <v>95502.09</v>
      </c>
      <c r="EQ190" s="71">
        <v>98527.8</v>
      </c>
      <c r="ER190" s="71">
        <v>40137.74</v>
      </c>
      <c r="ES190" s="71">
        <v>13408.65</v>
      </c>
      <c r="ET190" s="71">
        <v>13129.53</v>
      </c>
      <c r="EU190" s="71">
        <v>12653.28</v>
      </c>
      <c r="EV190" s="71">
        <v>12062.91</v>
      </c>
      <c r="EW190" s="71">
        <v>13098.66</v>
      </c>
      <c r="EX190" s="71">
        <v>12775.31</v>
      </c>
      <c r="EY190" s="71">
        <v>12438.85</v>
      </c>
      <c r="EZ190" s="71">
        <v>12182.1</v>
      </c>
      <c r="FA190" s="71">
        <v>12236.97</v>
      </c>
      <c r="FB190" s="71">
        <v>12680.4</v>
      </c>
      <c r="FC190" s="71">
        <v>13636.2</v>
      </c>
      <c r="FD190" s="71">
        <v>14111.62</v>
      </c>
      <c r="FE190" s="71">
        <v>14322.57</v>
      </c>
      <c r="FF190" s="71">
        <v>14647.77</v>
      </c>
      <c r="FG190" s="71">
        <v>44432.42</v>
      </c>
      <c r="FH190" s="71">
        <v>102519.1</v>
      </c>
      <c r="FI190" s="71">
        <v>100049.6</v>
      </c>
      <c r="FJ190" s="71">
        <v>100699.2</v>
      </c>
      <c r="FK190" s="71">
        <v>100061.4</v>
      </c>
      <c r="FL190" s="71">
        <v>99496.16</v>
      </c>
      <c r="FM190" s="71">
        <v>98982.98</v>
      </c>
      <c r="FN190" s="71">
        <v>98636.79</v>
      </c>
      <c r="FO190" s="71">
        <v>101761.8</v>
      </c>
      <c r="FP190" s="71">
        <v>44646.86</v>
      </c>
      <c r="FQ190" s="71">
        <v>15078.48</v>
      </c>
      <c r="FR190" s="71">
        <v>14764.6</v>
      </c>
      <c r="FS190" s="71">
        <v>14229.04</v>
      </c>
      <c r="FT190" s="71">
        <v>13565.15</v>
      </c>
      <c r="FU190" s="71">
        <v>71.5661</v>
      </c>
      <c r="FV190" s="71">
        <v>70.30691</v>
      </c>
      <c r="FW190" s="71">
        <v>68.88464</v>
      </c>
      <c r="FX190" s="71">
        <v>68.25661</v>
      </c>
      <c r="FY190" s="71">
        <v>67.29716</v>
      </c>
      <c r="FZ190" s="71">
        <v>66.7619</v>
      </c>
      <c r="GA190" s="71">
        <v>67.20575</v>
      </c>
      <c r="GB190" s="71">
        <v>70.46997</v>
      </c>
      <c r="GC190" s="71">
        <v>76.38943</v>
      </c>
      <c r="GD190" s="71">
        <v>82.32229</v>
      </c>
      <c r="GE190" s="71">
        <v>87.23133</v>
      </c>
      <c r="GF190" s="71">
        <v>91.15371</v>
      </c>
      <c r="GG190" s="71">
        <v>93.80409</v>
      </c>
      <c r="GH190" s="71">
        <v>95.58842</v>
      </c>
      <c r="GI190" s="71">
        <v>96.48684</v>
      </c>
      <c r="GJ190" s="71">
        <v>96.56978</v>
      </c>
      <c r="GK190" s="71">
        <v>95.36477</v>
      </c>
      <c r="GL190" s="71">
        <v>93.01776</v>
      </c>
      <c r="GM190" s="71">
        <v>89.55995</v>
      </c>
      <c r="GN190" s="71">
        <v>85.50509</v>
      </c>
      <c r="GO190" s="71">
        <v>81.2739</v>
      </c>
      <c r="GP190" s="71">
        <v>78.43943</v>
      </c>
      <c r="GQ190" s="71">
        <v>76.13941</v>
      </c>
      <c r="GR190" s="71">
        <v>73.97386</v>
      </c>
    </row>
    <row r="191" spans="1:200" ht="12.75">
      <c r="A191" s="69" t="s">
        <v>244</v>
      </c>
      <c r="B191" s="69" t="s">
        <v>30</v>
      </c>
      <c r="C191" s="69">
        <v>2011</v>
      </c>
      <c r="D191" s="69" t="s">
        <v>7</v>
      </c>
      <c r="E191" s="69" t="s">
        <v>229</v>
      </c>
      <c r="F191" s="71">
        <v>1220</v>
      </c>
      <c r="G191" s="71">
        <v>1220</v>
      </c>
      <c r="H191" s="71">
        <v>1220</v>
      </c>
      <c r="I191" s="71">
        <v>291458.9</v>
      </c>
      <c r="J191" s="71">
        <v>284176.6</v>
      </c>
      <c r="K191" s="71">
        <v>278190.6</v>
      </c>
      <c r="L191" s="71">
        <v>273242.9</v>
      </c>
      <c r="M191" s="71">
        <v>275561.3</v>
      </c>
      <c r="N191" s="71">
        <v>286483.3</v>
      </c>
      <c r="O191" s="71">
        <v>307315.5</v>
      </c>
      <c r="P191" s="71">
        <v>317764.7</v>
      </c>
      <c r="Q191" s="71">
        <v>319607.1</v>
      </c>
      <c r="R191" s="71">
        <v>324269.3</v>
      </c>
      <c r="S191" s="71">
        <v>328233.8</v>
      </c>
      <c r="T191" s="71">
        <v>324671.5</v>
      </c>
      <c r="U191" s="71">
        <v>316689.2</v>
      </c>
      <c r="V191" s="71">
        <v>318759.4</v>
      </c>
      <c r="W191" s="71">
        <v>316381.7</v>
      </c>
      <c r="X191" s="71">
        <v>313661.2</v>
      </c>
      <c r="Y191" s="71">
        <v>310239</v>
      </c>
      <c r="Z191" s="71">
        <v>308628.1</v>
      </c>
      <c r="AA191" s="71">
        <v>317014.7</v>
      </c>
      <c r="AB191" s="71">
        <v>321355.4</v>
      </c>
      <c r="AC191" s="71">
        <v>322392.6</v>
      </c>
      <c r="AD191" s="71">
        <v>317741.9</v>
      </c>
      <c r="AE191" s="71">
        <v>307132.3</v>
      </c>
      <c r="AF191" s="71">
        <v>293317.7</v>
      </c>
      <c r="AG191" s="71">
        <v>283871.1</v>
      </c>
      <c r="AH191" s="71">
        <v>276778.4</v>
      </c>
      <c r="AI191" s="71">
        <v>270948.2</v>
      </c>
      <c r="AJ191" s="71">
        <v>266129.3</v>
      </c>
      <c r="AK191" s="71">
        <v>268387.4</v>
      </c>
      <c r="AL191" s="71">
        <v>279025.1</v>
      </c>
      <c r="AM191" s="71">
        <v>299314.9</v>
      </c>
      <c r="AN191" s="71">
        <v>309492</v>
      </c>
      <c r="AO191" s="71">
        <v>311286.5</v>
      </c>
      <c r="AP191" s="71">
        <v>315827.3</v>
      </c>
      <c r="AQ191" s="71">
        <v>302335.4</v>
      </c>
      <c r="AR191" s="71">
        <v>256716</v>
      </c>
      <c r="AS191" s="71">
        <v>250404.5</v>
      </c>
      <c r="AT191" s="71">
        <v>252041.4</v>
      </c>
      <c r="AU191" s="71">
        <v>250161.3</v>
      </c>
      <c r="AV191" s="71">
        <v>248010.2</v>
      </c>
      <c r="AW191" s="71">
        <v>245304.3</v>
      </c>
      <c r="AX191" s="71">
        <v>244030.6</v>
      </c>
      <c r="AY191" s="71">
        <v>250661.8</v>
      </c>
      <c r="AZ191" s="71">
        <v>295999.7</v>
      </c>
      <c r="BA191" s="71">
        <v>313999.4</v>
      </c>
      <c r="BB191" s="71">
        <v>309469.8</v>
      </c>
      <c r="BC191" s="71">
        <v>299136.5</v>
      </c>
      <c r="BD191" s="71">
        <v>285681.4</v>
      </c>
      <c r="BE191" s="71">
        <v>5816.223</v>
      </c>
      <c r="BF191" s="71">
        <v>5670.9</v>
      </c>
      <c r="BG191" s="71">
        <v>5551.445</v>
      </c>
      <c r="BH191" s="71">
        <v>5452.71</v>
      </c>
      <c r="BI191" s="71">
        <v>5498.976</v>
      </c>
      <c r="BJ191" s="71">
        <v>5716.932</v>
      </c>
      <c r="BK191" s="71">
        <v>6132.648</v>
      </c>
      <c r="BL191" s="71">
        <v>6341.168</v>
      </c>
      <c r="BM191" s="71">
        <v>6377.935</v>
      </c>
      <c r="BN191" s="71">
        <v>6470.972</v>
      </c>
      <c r="BO191" s="71">
        <v>20371.53</v>
      </c>
      <c r="BP191" s="71">
        <v>63984.96</v>
      </c>
      <c r="BQ191" s="71">
        <v>62411.84</v>
      </c>
      <c r="BR191" s="71">
        <v>62819.82</v>
      </c>
      <c r="BS191" s="71">
        <v>62351.23</v>
      </c>
      <c r="BT191" s="71">
        <v>61815.08</v>
      </c>
      <c r="BU191" s="71">
        <v>61140.66</v>
      </c>
      <c r="BV191" s="71">
        <v>60823.19</v>
      </c>
      <c r="BW191" s="71">
        <v>62475.98</v>
      </c>
      <c r="BX191" s="71">
        <v>19944.63</v>
      </c>
      <c r="BY191" s="71">
        <v>6433.52</v>
      </c>
      <c r="BZ191" s="71">
        <v>6340.712</v>
      </c>
      <c r="CA191" s="71">
        <v>6128.993</v>
      </c>
      <c r="CB191" s="71">
        <v>5853.314</v>
      </c>
      <c r="CC191" s="71">
        <v>6864.967</v>
      </c>
      <c r="CD191" s="71">
        <v>6693.441</v>
      </c>
      <c r="CE191" s="71">
        <v>6552.447</v>
      </c>
      <c r="CF191" s="71">
        <v>6435.909</v>
      </c>
      <c r="CG191" s="71">
        <v>6490.517</v>
      </c>
      <c r="CH191" s="71">
        <v>6747.772</v>
      </c>
      <c r="CI191" s="71">
        <v>7238.449</v>
      </c>
      <c r="CJ191" s="71">
        <v>7484.567</v>
      </c>
      <c r="CK191" s="71">
        <v>7527.963</v>
      </c>
      <c r="CL191" s="71">
        <v>7637.777</v>
      </c>
      <c r="CM191" s="71">
        <v>23655.41</v>
      </c>
      <c r="CN191" s="71">
        <v>66341.64</v>
      </c>
      <c r="CO191" s="71">
        <v>64710.58</v>
      </c>
      <c r="CP191" s="71">
        <v>65133.59</v>
      </c>
      <c r="CQ191" s="71">
        <v>64647.74</v>
      </c>
      <c r="CR191" s="71">
        <v>64091.84</v>
      </c>
      <c r="CS191" s="71">
        <v>63392.58</v>
      </c>
      <c r="CT191" s="71">
        <v>63063.42</v>
      </c>
      <c r="CU191" s="71">
        <v>64777.08</v>
      </c>
      <c r="CV191" s="71">
        <v>23159.69</v>
      </c>
      <c r="CW191" s="71">
        <v>7593.572</v>
      </c>
      <c r="CX191" s="71">
        <v>7484.029</v>
      </c>
      <c r="CY191" s="71">
        <v>7234.135</v>
      </c>
      <c r="CZ191" s="71">
        <v>6908.746</v>
      </c>
      <c r="DA191" s="71">
        <v>7587.827</v>
      </c>
      <c r="DB191" s="71">
        <v>7398.24</v>
      </c>
      <c r="DC191" s="71">
        <v>7242.4</v>
      </c>
      <c r="DD191" s="71">
        <v>7113.59</v>
      </c>
      <c r="DE191" s="71">
        <v>7173.949</v>
      </c>
      <c r="DF191" s="71">
        <v>7458.292</v>
      </c>
      <c r="DG191" s="71">
        <v>8000.636</v>
      </c>
      <c r="DH191" s="71">
        <v>8272.669</v>
      </c>
      <c r="DI191" s="71">
        <v>8320.635</v>
      </c>
      <c r="DJ191" s="71">
        <v>8442.012</v>
      </c>
      <c r="DK191" s="71">
        <v>25898.43</v>
      </c>
      <c r="DL191" s="71">
        <v>67955.48</v>
      </c>
      <c r="DM191" s="71">
        <v>66284.74</v>
      </c>
      <c r="DN191" s="71">
        <v>66718.04</v>
      </c>
      <c r="DO191" s="71">
        <v>66220.37</v>
      </c>
      <c r="DP191" s="71">
        <v>65650.95</v>
      </c>
      <c r="DQ191" s="71">
        <v>64934.68</v>
      </c>
      <c r="DR191" s="71">
        <v>64597.51</v>
      </c>
      <c r="DS191" s="71">
        <v>66352.85</v>
      </c>
      <c r="DT191" s="71">
        <v>25355.7</v>
      </c>
      <c r="DU191" s="71">
        <v>8393.151</v>
      </c>
      <c r="DV191" s="71">
        <v>8272.075</v>
      </c>
      <c r="DW191" s="71">
        <v>7995.867</v>
      </c>
      <c r="DX191" s="71">
        <v>7636.216</v>
      </c>
      <c r="DY191" s="71">
        <v>8307.844</v>
      </c>
      <c r="DZ191" s="71">
        <v>8100.267</v>
      </c>
      <c r="EA191" s="71">
        <v>7929.639</v>
      </c>
      <c r="EB191" s="71">
        <v>7788.606</v>
      </c>
      <c r="EC191" s="71">
        <v>7854.692</v>
      </c>
      <c r="ED191" s="71">
        <v>8166.018</v>
      </c>
      <c r="EE191" s="71">
        <v>8759.824</v>
      </c>
      <c r="EF191" s="71">
        <v>9057.672</v>
      </c>
      <c r="EG191" s="71">
        <v>9110.189</v>
      </c>
      <c r="EH191" s="71">
        <v>9243.083</v>
      </c>
      <c r="EI191" s="71">
        <v>28116.26</v>
      </c>
      <c r="EJ191" s="71">
        <v>69554.5</v>
      </c>
      <c r="EK191" s="71">
        <v>67844.45</v>
      </c>
      <c r="EL191" s="71">
        <v>68287.94</v>
      </c>
      <c r="EM191" s="71">
        <v>67778.56</v>
      </c>
      <c r="EN191" s="71">
        <v>67195.74</v>
      </c>
      <c r="EO191" s="71">
        <v>66462.61</v>
      </c>
      <c r="EP191" s="71">
        <v>66117.52</v>
      </c>
      <c r="EQ191" s="71">
        <v>67914.16</v>
      </c>
      <c r="ER191" s="71">
        <v>27527.06</v>
      </c>
      <c r="ES191" s="71">
        <v>9189.587</v>
      </c>
      <c r="ET191" s="71">
        <v>9057.021</v>
      </c>
      <c r="EU191" s="71">
        <v>8754.604</v>
      </c>
      <c r="EV191" s="71">
        <v>8360.825</v>
      </c>
      <c r="EW191" s="71">
        <v>9342.452</v>
      </c>
      <c r="EX191" s="71">
        <v>9109.024</v>
      </c>
      <c r="EY191" s="71">
        <v>8917.147</v>
      </c>
      <c r="EZ191" s="71">
        <v>8758.552</v>
      </c>
      <c r="FA191" s="71">
        <v>8832.868</v>
      </c>
      <c r="FB191" s="71">
        <v>9182.964</v>
      </c>
      <c r="FC191" s="71">
        <v>9850.719</v>
      </c>
      <c r="FD191" s="71">
        <v>10185.66</v>
      </c>
      <c r="FE191" s="71">
        <v>10244.72</v>
      </c>
      <c r="FF191" s="71">
        <v>10394.16</v>
      </c>
      <c r="FG191" s="71">
        <v>31274.87</v>
      </c>
      <c r="FH191" s="71">
        <v>71837.51</v>
      </c>
      <c r="FI191" s="71">
        <v>70071.33</v>
      </c>
      <c r="FJ191" s="71">
        <v>70529.38</v>
      </c>
      <c r="FK191" s="71">
        <v>70003.28</v>
      </c>
      <c r="FL191" s="71">
        <v>69401.33</v>
      </c>
      <c r="FM191" s="71">
        <v>68644.14</v>
      </c>
      <c r="FN191" s="71">
        <v>68287.71</v>
      </c>
      <c r="FO191" s="71">
        <v>70143.34</v>
      </c>
      <c r="FP191" s="71">
        <v>30619.48</v>
      </c>
      <c r="FQ191" s="71">
        <v>10334</v>
      </c>
      <c r="FR191" s="71">
        <v>10184.93</v>
      </c>
      <c r="FS191" s="71">
        <v>9844.848</v>
      </c>
      <c r="FT191" s="71">
        <v>9402.031</v>
      </c>
      <c r="FU191" s="71">
        <v>74.09905</v>
      </c>
      <c r="FV191" s="71">
        <v>72.45908</v>
      </c>
      <c r="FW191" s="71">
        <v>71.68555</v>
      </c>
      <c r="FX191" s="71">
        <v>70.6347</v>
      </c>
      <c r="FY191" s="71">
        <v>69.39587</v>
      </c>
      <c r="FZ191" s="71">
        <v>68.91561</v>
      </c>
      <c r="GA191" s="71">
        <v>69.81905</v>
      </c>
      <c r="GB191" s="71">
        <v>73.78078</v>
      </c>
      <c r="GC191" s="71">
        <v>78.60233</v>
      </c>
      <c r="GD191" s="71">
        <v>82.79495</v>
      </c>
      <c r="GE191" s="71">
        <v>86.00084</v>
      </c>
      <c r="GF191" s="71">
        <v>88.4529</v>
      </c>
      <c r="GG191" s="71">
        <v>90.50095</v>
      </c>
      <c r="GH191" s="71">
        <v>92.18651</v>
      </c>
      <c r="GI191" s="71">
        <v>92.59347</v>
      </c>
      <c r="GJ191" s="71">
        <v>91.93906</v>
      </c>
      <c r="GK191" s="71">
        <v>90.05933</v>
      </c>
      <c r="GL191" s="71">
        <v>87.7328</v>
      </c>
      <c r="GM191" s="71">
        <v>84.419</v>
      </c>
      <c r="GN191" s="71">
        <v>80.30964</v>
      </c>
      <c r="GO191" s="71">
        <v>75.87892</v>
      </c>
      <c r="GP191" s="71">
        <v>73.78679</v>
      </c>
      <c r="GQ191" s="71">
        <v>71.43479</v>
      </c>
      <c r="GR191" s="71">
        <v>69.64948</v>
      </c>
    </row>
    <row r="192" spans="1:200" ht="12.75">
      <c r="A192" s="69" t="s">
        <v>244</v>
      </c>
      <c r="B192" s="69" t="s">
        <v>31</v>
      </c>
      <c r="C192" s="69">
        <v>2011</v>
      </c>
      <c r="D192" s="69" t="s">
        <v>7</v>
      </c>
      <c r="E192" s="69" t="s">
        <v>229</v>
      </c>
      <c r="F192" s="71">
        <v>1693</v>
      </c>
      <c r="G192" s="71">
        <v>1693</v>
      </c>
      <c r="H192" s="71">
        <v>1693</v>
      </c>
      <c r="I192" s="71">
        <v>401318.1</v>
      </c>
      <c r="J192" s="71">
        <v>390038.1</v>
      </c>
      <c r="K192" s="71">
        <v>380546.3</v>
      </c>
      <c r="L192" s="71">
        <v>372938.4</v>
      </c>
      <c r="M192" s="71">
        <v>376374.5</v>
      </c>
      <c r="N192" s="71">
        <v>390146.8</v>
      </c>
      <c r="O192" s="71">
        <v>421717.7</v>
      </c>
      <c r="P192" s="71">
        <v>436227.4</v>
      </c>
      <c r="Q192" s="71">
        <v>437796.2</v>
      </c>
      <c r="R192" s="71">
        <v>442769.3</v>
      </c>
      <c r="S192" s="71">
        <v>445215.8</v>
      </c>
      <c r="T192" s="71">
        <v>440989.3</v>
      </c>
      <c r="U192" s="71">
        <v>431991.4</v>
      </c>
      <c r="V192" s="71">
        <v>435227.9</v>
      </c>
      <c r="W192" s="71">
        <v>433339.1</v>
      </c>
      <c r="X192" s="71">
        <v>429736.9</v>
      </c>
      <c r="Y192" s="71">
        <v>426835.5</v>
      </c>
      <c r="Z192" s="71">
        <v>424593.9</v>
      </c>
      <c r="AA192" s="71">
        <v>436000.7</v>
      </c>
      <c r="AB192" s="71">
        <v>441812.4</v>
      </c>
      <c r="AC192" s="71">
        <v>445290.1</v>
      </c>
      <c r="AD192" s="71">
        <v>438075.6</v>
      </c>
      <c r="AE192" s="71">
        <v>423355.6</v>
      </c>
      <c r="AF192" s="71">
        <v>403898</v>
      </c>
      <c r="AG192" s="71">
        <v>390870.2</v>
      </c>
      <c r="AH192" s="71">
        <v>379883.8</v>
      </c>
      <c r="AI192" s="71">
        <v>370639.2</v>
      </c>
      <c r="AJ192" s="71">
        <v>363229.3</v>
      </c>
      <c r="AK192" s="71">
        <v>366576</v>
      </c>
      <c r="AL192" s="71">
        <v>379989.8</v>
      </c>
      <c r="AM192" s="71">
        <v>410738.8</v>
      </c>
      <c r="AN192" s="71">
        <v>424870.7</v>
      </c>
      <c r="AO192" s="71">
        <v>426398.6</v>
      </c>
      <c r="AP192" s="71">
        <v>431242.2</v>
      </c>
      <c r="AQ192" s="71">
        <v>410087.2</v>
      </c>
      <c r="AR192" s="71">
        <v>348687.9</v>
      </c>
      <c r="AS192" s="71">
        <v>341573.3</v>
      </c>
      <c r="AT192" s="71">
        <v>344132.4</v>
      </c>
      <c r="AU192" s="71">
        <v>342639</v>
      </c>
      <c r="AV192" s="71">
        <v>339790.7</v>
      </c>
      <c r="AW192" s="71">
        <v>337496.6</v>
      </c>
      <c r="AX192" s="71">
        <v>335724.2</v>
      </c>
      <c r="AY192" s="71">
        <v>344743.4</v>
      </c>
      <c r="AZ192" s="71">
        <v>406952.4</v>
      </c>
      <c r="BA192" s="71">
        <v>433697.4</v>
      </c>
      <c r="BB192" s="71">
        <v>426670.8</v>
      </c>
      <c r="BC192" s="71">
        <v>412334</v>
      </c>
      <c r="BD192" s="71">
        <v>393382.9</v>
      </c>
      <c r="BE192" s="71">
        <v>8008.521</v>
      </c>
      <c r="BF192" s="71">
        <v>7783.422</v>
      </c>
      <c r="BG192" s="71">
        <v>7594.009</v>
      </c>
      <c r="BH192" s="71">
        <v>7442.189</v>
      </c>
      <c r="BI192" s="71">
        <v>7510.76</v>
      </c>
      <c r="BJ192" s="71">
        <v>7785.593</v>
      </c>
      <c r="BK192" s="71">
        <v>8415.607</v>
      </c>
      <c r="BL192" s="71">
        <v>8705.156</v>
      </c>
      <c r="BM192" s="71">
        <v>8736.462</v>
      </c>
      <c r="BN192" s="71">
        <v>8835.702</v>
      </c>
      <c r="BO192" s="71">
        <v>27631.91</v>
      </c>
      <c r="BP192" s="71">
        <v>86908.4</v>
      </c>
      <c r="BQ192" s="71">
        <v>85135.13</v>
      </c>
      <c r="BR192" s="71">
        <v>85772.97</v>
      </c>
      <c r="BS192" s="71">
        <v>85400.73</v>
      </c>
      <c r="BT192" s="71">
        <v>84690.82</v>
      </c>
      <c r="BU192" s="71">
        <v>84119.03</v>
      </c>
      <c r="BV192" s="71">
        <v>83677.26</v>
      </c>
      <c r="BW192" s="71">
        <v>85925.26</v>
      </c>
      <c r="BX192" s="71">
        <v>27420.68</v>
      </c>
      <c r="BY192" s="71">
        <v>8886.006</v>
      </c>
      <c r="BZ192" s="71">
        <v>8742.037</v>
      </c>
      <c r="CA192" s="71">
        <v>8448.292</v>
      </c>
      <c r="CB192" s="71">
        <v>8060.005</v>
      </c>
      <c r="CC192" s="71">
        <v>9452.567</v>
      </c>
      <c r="CD192" s="71">
        <v>9186.879</v>
      </c>
      <c r="CE192" s="71">
        <v>8963.313</v>
      </c>
      <c r="CF192" s="71">
        <v>8784.118</v>
      </c>
      <c r="CG192" s="71">
        <v>8865.052</v>
      </c>
      <c r="CH192" s="71">
        <v>9189.44</v>
      </c>
      <c r="CI192" s="71">
        <v>9933.057</v>
      </c>
      <c r="CJ192" s="71">
        <v>10274.82</v>
      </c>
      <c r="CK192" s="71">
        <v>10311.77</v>
      </c>
      <c r="CL192" s="71">
        <v>10428.9</v>
      </c>
      <c r="CM192" s="71">
        <v>32086.15</v>
      </c>
      <c r="CN192" s="71">
        <v>90109.39</v>
      </c>
      <c r="CO192" s="71">
        <v>88270.81</v>
      </c>
      <c r="CP192" s="71">
        <v>88932.15</v>
      </c>
      <c r="CQ192" s="71">
        <v>88546.2</v>
      </c>
      <c r="CR192" s="71">
        <v>87810.14</v>
      </c>
      <c r="CS192" s="71">
        <v>87217.29</v>
      </c>
      <c r="CT192" s="71">
        <v>86759.25</v>
      </c>
      <c r="CU192" s="71">
        <v>89090.05</v>
      </c>
      <c r="CV192" s="71">
        <v>31840.87</v>
      </c>
      <c r="CW192" s="71">
        <v>10488.27</v>
      </c>
      <c r="CX192" s="71">
        <v>10318.35</v>
      </c>
      <c r="CY192" s="71">
        <v>9971.636</v>
      </c>
      <c r="CZ192" s="71">
        <v>9513.334</v>
      </c>
      <c r="DA192" s="71">
        <v>10447.89</v>
      </c>
      <c r="DB192" s="71">
        <v>10154.23</v>
      </c>
      <c r="DC192" s="71">
        <v>9907.121</v>
      </c>
      <c r="DD192" s="71">
        <v>9709.059</v>
      </c>
      <c r="DE192" s="71">
        <v>9798.515</v>
      </c>
      <c r="DF192" s="71">
        <v>10157.06</v>
      </c>
      <c r="DG192" s="71">
        <v>10978.98</v>
      </c>
      <c r="DH192" s="71">
        <v>11356.72</v>
      </c>
      <c r="DI192" s="71">
        <v>11397.56</v>
      </c>
      <c r="DJ192" s="71">
        <v>11527.03</v>
      </c>
      <c r="DK192" s="71">
        <v>35128.58</v>
      </c>
      <c r="DL192" s="71">
        <v>92301.41</v>
      </c>
      <c r="DM192" s="71">
        <v>90418.09</v>
      </c>
      <c r="DN192" s="71">
        <v>91095.52</v>
      </c>
      <c r="DO192" s="71">
        <v>90700.19</v>
      </c>
      <c r="DP192" s="71">
        <v>89946.23</v>
      </c>
      <c r="DQ192" s="71">
        <v>89338.95</v>
      </c>
      <c r="DR192" s="71">
        <v>88869.77</v>
      </c>
      <c r="DS192" s="71">
        <v>91257.26</v>
      </c>
      <c r="DT192" s="71">
        <v>34860.05</v>
      </c>
      <c r="DU192" s="71">
        <v>11592.66</v>
      </c>
      <c r="DV192" s="71">
        <v>11404.84</v>
      </c>
      <c r="DW192" s="71">
        <v>11021.62</v>
      </c>
      <c r="DX192" s="71">
        <v>10515.06</v>
      </c>
      <c r="DY192" s="71">
        <v>11439.31</v>
      </c>
      <c r="DZ192" s="71">
        <v>11117.78</v>
      </c>
      <c r="EA192" s="71">
        <v>10847.22</v>
      </c>
      <c r="EB192" s="71">
        <v>10630.36</v>
      </c>
      <c r="EC192" s="71">
        <v>10728.31</v>
      </c>
      <c r="ED192" s="71">
        <v>11120.88</v>
      </c>
      <c r="EE192" s="71">
        <v>12020.78</v>
      </c>
      <c r="EF192" s="71">
        <v>12434.37</v>
      </c>
      <c r="EG192" s="71">
        <v>12479.09</v>
      </c>
      <c r="EH192" s="71">
        <v>12620.84</v>
      </c>
      <c r="EI192" s="71">
        <v>38136.84</v>
      </c>
      <c r="EJ192" s="71">
        <v>94473.3</v>
      </c>
      <c r="EK192" s="71">
        <v>92545.67</v>
      </c>
      <c r="EL192" s="71">
        <v>93239.04</v>
      </c>
      <c r="EM192" s="71">
        <v>92834.39</v>
      </c>
      <c r="EN192" s="71">
        <v>92062.7</v>
      </c>
      <c r="EO192" s="71">
        <v>91441.13</v>
      </c>
      <c r="EP192" s="71">
        <v>90960.91</v>
      </c>
      <c r="EQ192" s="71">
        <v>93404.58</v>
      </c>
      <c r="ER192" s="71">
        <v>37845.31</v>
      </c>
      <c r="ES192" s="71">
        <v>12692.7</v>
      </c>
      <c r="ET192" s="71">
        <v>12487.05</v>
      </c>
      <c r="EU192" s="71">
        <v>12067.47</v>
      </c>
      <c r="EV192" s="71">
        <v>11512.84</v>
      </c>
      <c r="EW192" s="71">
        <v>12863.89</v>
      </c>
      <c r="EX192" s="71">
        <v>12502.32</v>
      </c>
      <c r="EY192" s="71">
        <v>12198.07</v>
      </c>
      <c r="EZ192" s="71">
        <v>11954.2</v>
      </c>
      <c r="FA192" s="71">
        <v>12064.34</v>
      </c>
      <c r="FB192" s="71">
        <v>12505.8</v>
      </c>
      <c r="FC192" s="71">
        <v>13517.78</v>
      </c>
      <c r="FD192" s="71">
        <v>13982.87</v>
      </c>
      <c r="FE192" s="71">
        <v>14033.16</v>
      </c>
      <c r="FF192" s="71">
        <v>14192.57</v>
      </c>
      <c r="FG192" s="71">
        <v>42421.18</v>
      </c>
      <c r="FH192" s="71">
        <v>97574.23</v>
      </c>
      <c r="FI192" s="71">
        <v>95583.33</v>
      </c>
      <c r="FJ192" s="71">
        <v>96299.45</v>
      </c>
      <c r="FK192" s="71">
        <v>95881.53</v>
      </c>
      <c r="FL192" s="71">
        <v>95084.5</v>
      </c>
      <c r="FM192" s="71">
        <v>94442.53</v>
      </c>
      <c r="FN192" s="71">
        <v>93946.55</v>
      </c>
      <c r="FO192" s="71">
        <v>96470.43</v>
      </c>
      <c r="FP192" s="71">
        <v>42096.9</v>
      </c>
      <c r="FQ192" s="71">
        <v>14273.37</v>
      </c>
      <c r="FR192" s="71">
        <v>14042.12</v>
      </c>
      <c r="FS192" s="71">
        <v>13570.28</v>
      </c>
      <c r="FT192" s="71">
        <v>12946.58</v>
      </c>
      <c r="FU192" s="71">
        <v>77.18193</v>
      </c>
      <c r="FV192" s="71">
        <v>75.19757</v>
      </c>
      <c r="FW192" s="71">
        <v>74.09267</v>
      </c>
      <c r="FX192" s="71">
        <v>72.8801</v>
      </c>
      <c r="FY192" s="71">
        <v>71.97439</v>
      </c>
      <c r="FZ192" s="71">
        <v>71.34707</v>
      </c>
      <c r="GA192" s="71">
        <v>72.02431</v>
      </c>
      <c r="GB192" s="71">
        <v>75.8421</v>
      </c>
      <c r="GC192" s="71">
        <v>81.01792</v>
      </c>
      <c r="GD192" s="71">
        <v>84.52125</v>
      </c>
      <c r="GE192" s="71">
        <v>85.9743</v>
      </c>
      <c r="GF192" s="71">
        <v>88.67753</v>
      </c>
      <c r="GG192" s="71">
        <v>91.72113</v>
      </c>
      <c r="GH192" s="71">
        <v>93.64501</v>
      </c>
      <c r="GI192" s="71">
        <v>94.95887</v>
      </c>
      <c r="GJ192" s="71">
        <v>94.56532</v>
      </c>
      <c r="GK192" s="71">
        <v>93.24143</v>
      </c>
      <c r="GL192" s="71">
        <v>90.72429</v>
      </c>
      <c r="GM192" s="71">
        <v>87.08567</v>
      </c>
      <c r="GN192" s="71">
        <v>82.08929</v>
      </c>
      <c r="GO192" s="71">
        <v>78.17536</v>
      </c>
      <c r="GP192" s="71">
        <v>76.09536</v>
      </c>
      <c r="GQ192" s="71">
        <v>74.50305</v>
      </c>
      <c r="GR192" s="71">
        <v>73.0307</v>
      </c>
    </row>
    <row r="193" spans="1:200" ht="12.75">
      <c r="A193" s="69" t="s">
        <v>244</v>
      </c>
      <c r="B193" s="69" t="s">
        <v>32</v>
      </c>
      <c r="C193" s="69">
        <v>2011</v>
      </c>
      <c r="D193" s="69" t="s">
        <v>7</v>
      </c>
      <c r="E193" s="69" t="s">
        <v>229</v>
      </c>
      <c r="F193" s="71">
        <v>1700</v>
      </c>
      <c r="G193" s="71">
        <v>1700</v>
      </c>
      <c r="H193" s="71">
        <v>1700</v>
      </c>
      <c r="I193" s="71">
        <v>425321.7</v>
      </c>
      <c r="J193" s="71">
        <v>415206.2</v>
      </c>
      <c r="K193" s="71">
        <v>405660.9</v>
      </c>
      <c r="L193" s="71">
        <v>398940.8</v>
      </c>
      <c r="M193" s="71">
        <v>402971.3</v>
      </c>
      <c r="N193" s="71">
        <v>417384.9</v>
      </c>
      <c r="O193" s="71">
        <v>448428.1</v>
      </c>
      <c r="P193" s="71">
        <v>462851.2</v>
      </c>
      <c r="Q193" s="71">
        <v>464304.9</v>
      </c>
      <c r="R193" s="71">
        <v>469930.8</v>
      </c>
      <c r="S193" s="71">
        <v>475986</v>
      </c>
      <c r="T193" s="71">
        <v>470164.4</v>
      </c>
      <c r="U193" s="71">
        <v>459073.2</v>
      </c>
      <c r="V193" s="71">
        <v>463112.8</v>
      </c>
      <c r="W193" s="71">
        <v>458773.7</v>
      </c>
      <c r="X193" s="71">
        <v>455571.2</v>
      </c>
      <c r="Y193" s="71">
        <v>454024.7</v>
      </c>
      <c r="Z193" s="71">
        <v>453713.4</v>
      </c>
      <c r="AA193" s="71">
        <v>470417.1</v>
      </c>
      <c r="AB193" s="71">
        <v>481047.6</v>
      </c>
      <c r="AC193" s="71">
        <v>480917.1</v>
      </c>
      <c r="AD193" s="71">
        <v>471089.5</v>
      </c>
      <c r="AE193" s="71">
        <v>454585.8</v>
      </c>
      <c r="AF193" s="71">
        <v>436633.5</v>
      </c>
      <c r="AG193" s="71">
        <v>414248.9</v>
      </c>
      <c r="AH193" s="71">
        <v>404396.8</v>
      </c>
      <c r="AI193" s="71">
        <v>395099.9</v>
      </c>
      <c r="AJ193" s="71">
        <v>388554.8</v>
      </c>
      <c r="AK193" s="71">
        <v>392480.3</v>
      </c>
      <c r="AL193" s="71">
        <v>406518.7</v>
      </c>
      <c r="AM193" s="71">
        <v>436753.7</v>
      </c>
      <c r="AN193" s="71">
        <v>450801.4</v>
      </c>
      <c r="AO193" s="71">
        <v>452217.2</v>
      </c>
      <c r="AP193" s="71">
        <v>457696.7</v>
      </c>
      <c r="AQ193" s="71">
        <v>438429.6</v>
      </c>
      <c r="AR193" s="71">
        <v>371756.5</v>
      </c>
      <c r="AS193" s="71">
        <v>362986.7</v>
      </c>
      <c r="AT193" s="71">
        <v>366180.8</v>
      </c>
      <c r="AU193" s="71">
        <v>362749.9</v>
      </c>
      <c r="AV193" s="71">
        <v>360217.7</v>
      </c>
      <c r="AW193" s="71">
        <v>358994.9</v>
      </c>
      <c r="AX193" s="71">
        <v>358748.8</v>
      </c>
      <c r="AY193" s="71">
        <v>371956.3</v>
      </c>
      <c r="AZ193" s="71">
        <v>443091.8</v>
      </c>
      <c r="BA193" s="71">
        <v>468396.9</v>
      </c>
      <c r="BB193" s="71">
        <v>458825.2</v>
      </c>
      <c r="BC193" s="71">
        <v>442751.1</v>
      </c>
      <c r="BD193" s="71">
        <v>425266.3</v>
      </c>
      <c r="BE193" s="71">
        <v>8487.527</v>
      </c>
      <c r="BF193" s="71">
        <v>8285.666</v>
      </c>
      <c r="BG193" s="71">
        <v>8095.184</v>
      </c>
      <c r="BH193" s="71">
        <v>7961.081</v>
      </c>
      <c r="BI193" s="71">
        <v>8041.512</v>
      </c>
      <c r="BJ193" s="71">
        <v>8329.144</v>
      </c>
      <c r="BK193" s="71">
        <v>8948.627</v>
      </c>
      <c r="BL193" s="71">
        <v>9236.448</v>
      </c>
      <c r="BM193" s="71">
        <v>9265.457</v>
      </c>
      <c r="BN193" s="71">
        <v>9377.727</v>
      </c>
      <c r="BO193" s="71">
        <v>29541.63</v>
      </c>
      <c r="BP193" s="71">
        <v>92658.11</v>
      </c>
      <c r="BQ193" s="71">
        <v>90472.29</v>
      </c>
      <c r="BR193" s="71">
        <v>91268.41</v>
      </c>
      <c r="BS193" s="71">
        <v>90413.27</v>
      </c>
      <c r="BT193" s="71">
        <v>89782.13</v>
      </c>
      <c r="BU193" s="71">
        <v>89477.36</v>
      </c>
      <c r="BV193" s="71">
        <v>89416.02</v>
      </c>
      <c r="BW193" s="71">
        <v>92707.91</v>
      </c>
      <c r="BX193" s="71">
        <v>29855.77</v>
      </c>
      <c r="BY193" s="71">
        <v>9596.964</v>
      </c>
      <c r="BZ193" s="71">
        <v>9400.849</v>
      </c>
      <c r="CA193" s="71">
        <v>9071.508</v>
      </c>
      <c r="CB193" s="71">
        <v>8713.261</v>
      </c>
      <c r="CC193" s="71">
        <v>10017.94</v>
      </c>
      <c r="CD193" s="71">
        <v>9779.686</v>
      </c>
      <c r="CE193" s="71">
        <v>9554.856</v>
      </c>
      <c r="CF193" s="71">
        <v>9396.572</v>
      </c>
      <c r="CG193" s="71">
        <v>9491.507</v>
      </c>
      <c r="CH193" s="71">
        <v>9831.002</v>
      </c>
      <c r="CI193" s="71">
        <v>10562.19</v>
      </c>
      <c r="CJ193" s="71">
        <v>10901.91</v>
      </c>
      <c r="CK193" s="71">
        <v>10936.15</v>
      </c>
      <c r="CL193" s="71">
        <v>11068.66</v>
      </c>
      <c r="CM193" s="71">
        <v>34303.72</v>
      </c>
      <c r="CN193" s="71">
        <v>96070.88</v>
      </c>
      <c r="CO193" s="71">
        <v>93804.55</v>
      </c>
      <c r="CP193" s="71">
        <v>94629.99</v>
      </c>
      <c r="CQ193" s="71">
        <v>93743.35</v>
      </c>
      <c r="CR193" s="71">
        <v>93088.97</v>
      </c>
      <c r="CS193" s="71">
        <v>92772.97</v>
      </c>
      <c r="CT193" s="71">
        <v>92709.38</v>
      </c>
      <c r="CU193" s="71">
        <v>96122.52</v>
      </c>
      <c r="CV193" s="71">
        <v>34668.5</v>
      </c>
      <c r="CW193" s="71">
        <v>11327.43</v>
      </c>
      <c r="CX193" s="71">
        <v>11095.95</v>
      </c>
      <c r="CY193" s="71">
        <v>10707.22</v>
      </c>
      <c r="CZ193" s="71">
        <v>10284.38</v>
      </c>
      <c r="DA193" s="71">
        <v>11072.8</v>
      </c>
      <c r="DB193" s="71">
        <v>10809.46</v>
      </c>
      <c r="DC193" s="71">
        <v>10560.95</v>
      </c>
      <c r="DD193" s="71">
        <v>10386</v>
      </c>
      <c r="DE193" s="71">
        <v>10490.93</v>
      </c>
      <c r="DF193" s="71">
        <v>10866.18</v>
      </c>
      <c r="DG193" s="71">
        <v>11674.35</v>
      </c>
      <c r="DH193" s="71">
        <v>12049.84</v>
      </c>
      <c r="DI193" s="71">
        <v>12087.69</v>
      </c>
      <c r="DJ193" s="71">
        <v>12234.15</v>
      </c>
      <c r="DK193" s="71">
        <v>37556.43</v>
      </c>
      <c r="DL193" s="71">
        <v>98407.91</v>
      </c>
      <c r="DM193" s="71">
        <v>96086.45</v>
      </c>
      <c r="DN193" s="71">
        <v>96931.98</v>
      </c>
      <c r="DO193" s="71">
        <v>96023.77</v>
      </c>
      <c r="DP193" s="71">
        <v>95353.47</v>
      </c>
      <c r="DQ193" s="71">
        <v>95029.77</v>
      </c>
      <c r="DR193" s="71">
        <v>94964.63</v>
      </c>
      <c r="DS193" s="71">
        <v>98460.8</v>
      </c>
      <c r="DT193" s="71">
        <v>37955.79</v>
      </c>
      <c r="DU193" s="71">
        <v>12520.17</v>
      </c>
      <c r="DV193" s="71">
        <v>12264.32</v>
      </c>
      <c r="DW193" s="71">
        <v>11834.66</v>
      </c>
      <c r="DX193" s="71">
        <v>11367.29</v>
      </c>
      <c r="DY193" s="71">
        <v>12123.51</v>
      </c>
      <c r="DZ193" s="71">
        <v>11835.18</v>
      </c>
      <c r="EA193" s="71">
        <v>11563.09</v>
      </c>
      <c r="EB193" s="71">
        <v>11371.54</v>
      </c>
      <c r="EC193" s="71">
        <v>11486.43</v>
      </c>
      <c r="ED193" s="71">
        <v>11897.28</v>
      </c>
      <c r="EE193" s="71">
        <v>12782.14</v>
      </c>
      <c r="EF193" s="71">
        <v>13193.27</v>
      </c>
      <c r="EG193" s="71">
        <v>13234.7</v>
      </c>
      <c r="EH193" s="71">
        <v>13395.07</v>
      </c>
      <c r="EI193" s="71">
        <v>40772.6</v>
      </c>
      <c r="EJ193" s="71">
        <v>100723.5</v>
      </c>
      <c r="EK193" s="71">
        <v>98347.41</v>
      </c>
      <c r="EL193" s="71">
        <v>99212.83</v>
      </c>
      <c r="EM193" s="71">
        <v>98283.24</v>
      </c>
      <c r="EN193" s="71">
        <v>97597.17</v>
      </c>
      <c r="EO193" s="71">
        <v>97265.87</v>
      </c>
      <c r="EP193" s="71">
        <v>97199.19</v>
      </c>
      <c r="EQ193" s="71">
        <v>100777.6</v>
      </c>
      <c r="ER193" s="71">
        <v>41206.17</v>
      </c>
      <c r="ES193" s="71">
        <v>13708.22</v>
      </c>
      <c r="ET193" s="71">
        <v>13428.09</v>
      </c>
      <c r="EU193" s="71">
        <v>12957.67</v>
      </c>
      <c r="EV193" s="71">
        <v>12445.95</v>
      </c>
      <c r="EW193" s="71">
        <v>13633.3</v>
      </c>
      <c r="EX193" s="71">
        <v>13309.06</v>
      </c>
      <c r="EY193" s="71">
        <v>13003.09</v>
      </c>
      <c r="EZ193" s="71">
        <v>12787.69</v>
      </c>
      <c r="FA193" s="71">
        <v>12916.88</v>
      </c>
      <c r="FB193" s="71">
        <v>13378.89</v>
      </c>
      <c r="FC193" s="71">
        <v>14373.96</v>
      </c>
      <c r="FD193" s="71">
        <v>14836.28</v>
      </c>
      <c r="FE193" s="71">
        <v>14882.87</v>
      </c>
      <c r="FF193" s="71">
        <v>15063.21</v>
      </c>
      <c r="FG193" s="71">
        <v>45353.04</v>
      </c>
      <c r="FH193" s="71">
        <v>104029.6</v>
      </c>
      <c r="FI193" s="71">
        <v>101575.5</v>
      </c>
      <c r="FJ193" s="71">
        <v>102469.3</v>
      </c>
      <c r="FK193" s="71">
        <v>101509.2</v>
      </c>
      <c r="FL193" s="71">
        <v>100800.6</v>
      </c>
      <c r="FM193" s="71">
        <v>100458.5</v>
      </c>
      <c r="FN193" s="71">
        <v>100389.6</v>
      </c>
      <c r="FO193" s="71">
        <v>104085.5</v>
      </c>
      <c r="FP193" s="71">
        <v>45835.31</v>
      </c>
      <c r="FQ193" s="71">
        <v>15415.36</v>
      </c>
      <c r="FR193" s="71">
        <v>15100.35</v>
      </c>
      <c r="FS193" s="71">
        <v>14571.34</v>
      </c>
      <c r="FT193" s="71">
        <v>13995.89</v>
      </c>
      <c r="FU193" s="71">
        <v>77.88535</v>
      </c>
      <c r="FV193" s="71">
        <v>76.47995</v>
      </c>
      <c r="FW193" s="71">
        <v>75.4118</v>
      </c>
      <c r="FX193" s="71">
        <v>74.67849</v>
      </c>
      <c r="FY193" s="71">
        <v>74.11795</v>
      </c>
      <c r="FZ193" s="71">
        <v>73.68243</v>
      </c>
      <c r="GA193" s="71">
        <v>74.06911</v>
      </c>
      <c r="GB193" s="71">
        <v>77.38259</v>
      </c>
      <c r="GC193" s="71">
        <v>81.68224</v>
      </c>
      <c r="GD193" s="71">
        <v>85.59784</v>
      </c>
      <c r="GE193" s="71">
        <v>88.81484</v>
      </c>
      <c r="GF193" s="71">
        <v>91.66963</v>
      </c>
      <c r="GG193" s="71">
        <v>94.2861</v>
      </c>
      <c r="GH193" s="71">
        <v>96.21512</v>
      </c>
      <c r="GI193" s="71">
        <v>96.82037</v>
      </c>
      <c r="GJ193" s="71">
        <v>96.79541</v>
      </c>
      <c r="GK193" s="71">
        <v>95.89069</v>
      </c>
      <c r="GL193" s="71">
        <v>94.12065</v>
      </c>
      <c r="GM193" s="71">
        <v>91.51485</v>
      </c>
      <c r="GN193" s="71">
        <v>88.04124</v>
      </c>
      <c r="GO193" s="71">
        <v>83.2176</v>
      </c>
      <c r="GP193" s="71">
        <v>80.69479</v>
      </c>
      <c r="GQ193" s="71">
        <v>79.38815</v>
      </c>
      <c r="GR193" s="71">
        <v>78.65395</v>
      </c>
    </row>
    <row r="194" spans="1:200" ht="12.75">
      <c r="A194" s="69" t="s">
        <v>244</v>
      </c>
      <c r="B194" s="69" t="s">
        <v>33</v>
      </c>
      <c r="C194" s="69">
        <v>2011</v>
      </c>
      <c r="D194" s="69" t="s">
        <v>7</v>
      </c>
      <c r="E194" s="69" t="s">
        <v>229</v>
      </c>
      <c r="F194" s="71">
        <v>1706</v>
      </c>
      <c r="G194" s="71">
        <v>1706</v>
      </c>
      <c r="H194" s="71">
        <v>1706</v>
      </c>
      <c r="I194" s="71">
        <v>421405.8</v>
      </c>
      <c r="J194" s="71">
        <v>411350.4</v>
      </c>
      <c r="K194" s="71">
        <v>402492</v>
      </c>
      <c r="L194" s="71">
        <v>394800</v>
      </c>
      <c r="M194" s="71">
        <v>397720.8</v>
      </c>
      <c r="N194" s="71">
        <v>412244.1</v>
      </c>
      <c r="O194" s="71">
        <v>442888.2</v>
      </c>
      <c r="P194" s="71">
        <v>454238</v>
      </c>
      <c r="Q194" s="71">
        <v>457486.7</v>
      </c>
      <c r="R194" s="71">
        <v>467305.8</v>
      </c>
      <c r="S194" s="71">
        <v>476736.7</v>
      </c>
      <c r="T194" s="71">
        <v>472990.6</v>
      </c>
      <c r="U194" s="71">
        <v>459736.7</v>
      </c>
      <c r="V194" s="71">
        <v>464462.5</v>
      </c>
      <c r="W194" s="71">
        <v>461838.8</v>
      </c>
      <c r="X194" s="71">
        <v>457952</v>
      </c>
      <c r="Y194" s="71">
        <v>455614.8</v>
      </c>
      <c r="Z194" s="71">
        <v>453967.5</v>
      </c>
      <c r="AA194" s="71">
        <v>466960.9</v>
      </c>
      <c r="AB194" s="71">
        <v>472964.4</v>
      </c>
      <c r="AC194" s="71">
        <v>477049.2</v>
      </c>
      <c r="AD194" s="71">
        <v>467285.3</v>
      </c>
      <c r="AE194" s="71">
        <v>450214.6</v>
      </c>
      <c r="AF194" s="71">
        <v>431135</v>
      </c>
      <c r="AG194" s="71">
        <v>410435</v>
      </c>
      <c r="AH194" s="71">
        <v>400641.3</v>
      </c>
      <c r="AI194" s="71">
        <v>392013.6</v>
      </c>
      <c r="AJ194" s="71">
        <v>384521.8</v>
      </c>
      <c r="AK194" s="71">
        <v>387366.5</v>
      </c>
      <c r="AL194" s="71">
        <v>401511.8</v>
      </c>
      <c r="AM194" s="71">
        <v>431358.1</v>
      </c>
      <c r="AN194" s="71">
        <v>442412.4</v>
      </c>
      <c r="AO194" s="71">
        <v>445576.5</v>
      </c>
      <c r="AP194" s="71">
        <v>455140</v>
      </c>
      <c r="AQ194" s="71">
        <v>439121</v>
      </c>
      <c r="AR194" s="71">
        <v>373991.2</v>
      </c>
      <c r="AS194" s="71">
        <v>363511.3</v>
      </c>
      <c r="AT194" s="71">
        <v>367248</v>
      </c>
      <c r="AU194" s="71">
        <v>365173.4</v>
      </c>
      <c r="AV194" s="71">
        <v>362100.2</v>
      </c>
      <c r="AW194" s="71">
        <v>360252.2</v>
      </c>
      <c r="AX194" s="71">
        <v>358949.7</v>
      </c>
      <c r="AY194" s="71">
        <v>369223.5</v>
      </c>
      <c r="AZ194" s="71">
        <v>435646.4</v>
      </c>
      <c r="BA194" s="71">
        <v>464629.7</v>
      </c>
      <c r="BB194" s="71">
        <v>455120</v>
      </c>
      <c r="BC194" s="71">
        <v>438493.7</v>
      </c>
      <c r="BD194" s="71">
        <v>419910.8</v>
      </c>
      <c r="BE194" s="71">
        <v>8409.384</v>
      </c>
      <c r="BF194" s="71">
        <v>8208.721</v>
      </c>
      <c r="BG194" s="71">
        <v>8031.948</v>
      </c>
      <c r="BH194" s="71">
        <v>7878.449</v>
      </c>
      <c r="BI194" s="71">
        <v>7936.735</v>
      </c>
      <c r="BJ194" s="71">
        <v>8226.557</v>
      </c>
      <c r="BK194" s="71">
        <v>8838.075</v>
      </c>
      <c r="BL194" s="71">
        <v>9064.566</v>
      </c>
      <c r="BM194" s="71">
        <v>9129.396</v>
      </c>
      <c r="BN194" s="71">
        <v>9325.342</v>
      </c>
      <c r="BO194" s="71">
        <v>29588.22</v>
      </c>
      <c r="BP194" s="71">
        <v>93215.09</v>
      </c>
      <c r="BQ194" s="71">
        <v>90603.05</v>
      </c>
      <c r="BR194" s="71">
        <v>91534.39</v>
      </c>
      <c r="BS194" s="71">
        <v>91017.32</v>
      </c>
      <c r="BT194" s="71">
        <v>90251.34</v>
      </c>
      <c r="BU194" s="71">
        <v>89790.73</v>
      </c>
      <c r="BV194" s="71">
        <v>89466.09</v>
      </c>
      <c r="BW194" s="71">
        <v>92026.78</v>
      </c>
      <c r="BX194" s="71">
        <v>29354.1</v>
      </c>
      <c r="BY194" s="71">
        <v>9519.776</v>
      </c>
      <c r="BZ194" s="71">
        <v>9324.933</v>
      </c>
      <c r="CA194" s="71">
        <v>8984.278</v>
      </c>
      <c r="CB194" s="71">
        <v>8603.533</v>
      </c>
      <c r="CC194" s="71">
        <v>9925.71</v>
      </c>
      <c r="CD194" s="71">
        <v>9688.866</v>
      </c>
      <c r="CE194" s="71">
        <v>9480.218</v>
      </c>
      <c r="CF194" s="71">
        <v>9299.041</v>
      </c>
      <c r="CG194" s="71">
        <v>9367.838</v>
      </c>
      <c r="CH194" s="71">
        <v>9709.917</v>
      </c>
      <c r="CI194" s="71">
        <v>10431.7</v>
      </c>
      <c r="CJ194" s="71">
        <v>10699.03</v>
      </c>
      <c r="CK194" s="71">
        <v>10775.55</v>
      </c>
      <c r="CL194" s="71">
        <v>11006.83</v>
      </c>
      <c r="CM194" s="71">
        <v>34357.82</v>
      </c>
      <c r="CN194" s="71">
        <v>96648.37</v>
      </c>
      <c r="CO194" s="71">
        <v>93940.13</v>
      </c>
      <c r="CP194" s="71">
        <v>94905.77</v>
      </c>
      <c r="CQ194" s="71">
        <v>94369.66</v>
      </c>
      <c r="CR194" s="71">
        <v>93575.46</v>
      </c>
      <c r="CS194" s="71">
        <v>93097.88</v>
      </c>
      <c r="CT194" s="71">
        <v>92761.29</v>
      </c>
      <c r="CU194" s="71">
        <v>95416.3</v>
      </c>
      <c r="CV194" s="71">
        <v>34085.96</v>
      </c>
      <c r="CW194" s="71">
        <v>11236.32</v>
      </c>
      <c r="CX194" s="71">
        <v>11006.34</v>
      </c>
      <c r="CY194" s="71">
        <v>10604.27</v>
      </c>
      <c r="CZ194" s="71">
        <v>10154.87</v>
      </c>
      <c r="DA194" s="71">
        <v>10970.86</v>
      </c>
      <c r="DB194" s="71">
        <v>10709.07</v>
      </c>
      <c r="DC194" s="71">
        <v>10478.46</v>
      </c>
      <c r="DD194" s="71">
        <v>10278.2</v>
      </c>
      <c r="DE194" s="71">
        <v>10354.24</v>
      </c>
      <c r="DF194" s="71">
        <v>10732.34</v>
      </c>
      <c r="DG194" s="71">
        <v>11530.13</v>
      </c>
      <c r="DH194" s="71">
        <v>11825.61</v>
      </c>
      <c r="DI194" s="71">
        <v>11910.18</v>
      </c>
      <c r="DJ194" s="71">
        <v>12165.81</v>
      </c>
      <c r="DK194" s="71">
        <v>37615.65</v>
      </c>
      <c r="DL194" s="71">
        <v>98999.45</v>
      </c>
      <c r="DM194" s="71">
        <v>96225.33</v>
      </c>
      <c r="DN194" s="71">
        <v>97214.46</v>
      </c>
      <c r="DO194" s="71">
        <v>96665.3</v>
      </c>
      <c r="DP194" s="71">
        <v>95851.78</v>
      </c>
      <c r="DQ194" s="71">
        <v>95362.59</v>
      </c>
      <c r="DR194" s="71">
        <v>95017.81</v>
      </c>
      <c r="DS194" s="71">
        <v>97737.4</v>
      </c>
      <c r="DT194" s="71">
        <v>37318.01</v>
      </c>
      <c r="DU194" s="71">
        <v>12419.47</v>
      </c>
      <c r="DV194" s="71">
        <v>12165.28</v>
      </c>
      <c r="DW194" s="71">
        <v>11720.86</v>
      </c>
      <c r="DX194" s="71">
        <v>11224.14</v>
      </c>
      <c r="DY194" s="71">
        <v>12011.89</v>
      </c>
      <c r="DZ194" s="71">
        <v>11725.27</v>
      </c>
      <c r="EA194" s="71">
        <v>11472.77</v>
      </c>
      <c r="EB194" s="71">
        <v>11253.51</v>
      </c>
      <c r="EC194" s="71">
        <v>11336.77</v>
      </c>
      <c r="ED194" s="71">
        <v>11750.75</v>
      </c>
      <c r="EE194" s="71">
        <v>12624.23</v>
      </c>
      <c r="EF194" s="71">
        <v>12947.75</v>
      </c>
      <c r="EG194" s="71">
        <v>13040.35</v>
      </c>
      <c r="EH194" s="71">
        <v>13320.24</v>
      </c>
      <c r="EI194" s="71">
        <v>40836.9</v>
      </c>
      <c r="EJ194" s="71">
        <v>101328.9</v>
      </c>
      <c r="EK194" s="71">
        <v>98489.55</v>
      </c>
      <c r="EL194" s="71">
        <v>99501.95</v>
      </c>
      <c r="EM194" s="71">
        <v>98939.88</v>
      </c>
      <c r="EN194" s="71">
        <v>98107.22</v>
      </c>
      <c r="EO194" s="71">
        <v>97606.52</v>
      </c>
      <c r="EP194" s="71">
        <v>97253.62</v>
      </c>
      <c r="EQ194" s="71">
        <v>100037.2</v>
      </c>
      <c r="ER194" s="71">
        <v>40513.77</v>
      </c>
      <c r="ES194" s="71">
        <v>13597.97</v>
      </c>
      <c r="ET194" s="71">
        <v>13319.66</v>
      </c>
      <c r="EU194" s="71">
        <v>12833.07</v>
      </c>
      <c r="EV194" s="71">
        <v>12289.22</v>
      </c>
      <c r="EW194" s="71">
        <v>13507.78</v>
      </c>
      <c r="EX194" s="71">
        <v>13185.46</v>
      </c>
      <c r="EY194" s="71">
        <v>12901.52</v>
      </c>
      <c r="EZ194" s="71">
        <v>12654.96</v>
      </c>
      <c r="FA194" s="71">
        <v>12748.58</v>
      </c>
      <c r="FB194" s="71">
        <v>13214.11</v>
      </c>
      <c r="FC194" s="71">
        <v>14196.38</v>
      </c>
      <c r="FD194" s="71">
        <v>14560.19</v>
      </c>
      <c r="FE194" s="71">
        <v>14664.32</v>
      </c>
      <c r="FF194" s="71">
        <v>14979.06</v>
      </c>
      <c r="FG194" s="71">
        <v>45424.56</v>
      </c>
      <c r="FH194" s="71">
        <v>104654.9</v>
      </c>
      <c r="FI194" s="71">
        <v>101722.3</v>
      </c>
      <c r="FJ194" s="71">
        <v>102767.9</v>
      </c>
      <c r="FK194" s="71">
        <v>102187.4</v>
      </c>
      <c r="FL194" s="71">
        <v>101327.4</v>
      </c>
      <c r="FM194" s="71">
        <v>100810.3</v>
      </c>
      <c r="FN194" s="71">
        <v>100445.8</v>
      </c>
      <c r="FO194" s="71">
        <v>103320.8</v>
      </c>
      <c r="FP194" s="71">
        <v>45065.13</v>
      </c>
      <c r="FQ194" s="71">
        <v>15291.38</v>
      </c>
      <c r="FR194" s="71">
        <v>14978.4</v>
      </c>
      <c r="FS194" s="71">
        <v>14431.22</v>
      </c>
      <c r="FT194" s="71">
        <v>13819.64</v>
      </c>
      <c r="FU194" s="71">
        <v>78.57072</v>
      </c>
      <c r="FV194" s="71">
        <v>77.00195</v>
      </c>
      <c r="FW194" s="71">
        <v>76.15653</v>
      </c>
      <c r="FX194" s="71">
        <v>75.01234</v>
      </c>
      <c r="FY194" s="71">
        <v>73.87924</v>
      </c>
      <c r="FZ194" s="71">
        <v>73.30599</v>
      </c>
      <c r="GA194" s="71">
        <v>73.34029</v>
      </c>
      <c r="GB194" s="71">
        <v>75.64168</v>
      </c>
      <c r="GC194" s="71">
        <v>80.94926</v>
      </c>
      <c r="GD194" s="71">
        <v>86.40836</v>
      </c>
      <c r="GE194" s="71">
        <v>91.06815</v>
      </c>
      <c r="GF194" s="71">
        <v>94.61889</v>
      </c>
      <c r="GG194" s="71">
        <v>96.95992</v>
      </c>
      <c r="GH194" s="71">
        <v>99.07814</v>
      </c>
      <c r="GI194" s="71">
        <v>100.4004</v>
      </c>
      <c r="GJ194" s="71">
        <v>100.0224</v>
      </c>
      <c r="GK194" s="71">
        <v>99.27422</v>
      </c>
      <c r="GL194" s="71">
        <v>96.97665</v>
      </c>
      <c r="GM194" s="71">
        <v>92.59271</v>
      </c>
      <c r="GN194" s="71">
        <v>86.90688</v>
      </c>
      <c r="GO194" s="71">
        <v>83.30405</v>
      </c>
      <c r="GP194" s="71">
        <v>80.87965</v>
      </c>
      <c r="GQ194" s="71">
        <v>79.33071</v>
      </c>
      <c r="GR194" s="71">
        <v>78.21247</v>
      </c>
    </row>
    <row r="195" spans="1:200" ht="12.75">
      <c r="A195" s="69" t="s">
        <v>244</v>
      </c>
      <c r="B195" s="69" t="s">
        <v>34</v>
      </c>
      <c r="C195" s="69">
        <v>2011</v>
      </c>
      <c r="D195" s="69" t="s">
        <v>7</v>
      </c>
      <c r="E195" s="69" t="s">
        <v>229</v>
      </c>
      <c r="F195" s="71">
        <v>1709</v>
      </c>
      <c r="G195" s="71">
        <v>1709</v>
      </c>
      <c r="H195" s="71">
        <v>1709</v>
      </c>
      <c r="I195" s="71">
        <v>440618.6</v>
      </c>
      <c r="J195" s="71">
        <v>430911.6</v>
      </c>
      <c r="K195" s="71">
        <v>422234.7</v>
      </c>
      <c r="L195" s="71">
        <v>415592.2</v>
      </c>
      <c r="M195" s="71">
        <v>419276.9</v>
      </c>
      <c r="N195" s="71">
        <v>434472.9</v>
      </c>
      <c r="O195" s="71">
        <v>464686.4</v>
      </c>
      <c r="P195" s="71">
        <v>473968.9</v>
      </c>
      <c r="Q195" s="71">
        <v>474385.1</v>
      </c>
      <c r="R195" s="71">
        <v>479192</v>
      </c>
      <c r="S195" s="71">
        <v>484868</v>
      </c>
      <c r="T195" s="71">
        <v>478173.4</v>
      </c>
      <c r="U195" s="71">
        <v>464492.8</v>
      </c>
      <c r="V195" s="71">
        <v>467259.3</v>
      </c>
      <c r="W195" s="71">
        <v>463011.1</v>
      </c>
      <c r="X195" s="71">
        <v>460324.8</v>
      </c>
      <c r="Y195" s="71">
        <v>456887.1</v>
      </c>
      <c r="Z195" s="71">
        <v>454971.3</v>
      </c>
      <c r="AA195" s="71">
        <v>467321.3</v>
      </c>
      <c r="AB195" s="71">
        <v>474837.4</v>
      </c>
      <c r="AC195" s="71">
        <v>478562.3</v>
      </c>
      <c r="AD195" s="71">
        <v>468823.1</v>
      </c>
      <c r="AE195" s="71">
        <v>450749.7</v>
      </c>
      <c r="AF195" s="71">
        <v>431624.5</v>
      </c>
      <c r="AG195" s="71">
        <v>429147.6</v>
      </c>
      <c r="AH195" s="71">
        <v>419693.3</v>
      </c>
      <c r="AI195" s="71">
        <v>411242.3</v>
      </c>
      <c r="AJ195" s="71">
        <v>404772.7</v>
      </c>
      <c r="AK195" s="71">
        <v>408361.5</v>
      </c>
      <c r="AL195" s="71">
        <v>423161.9</v>
      </c>
      <c r="AM195" s="71">
        <v>452588.8</v>
      </c>
      <c r="AN195" s="71">
        <v>461629.7</v>
      </c>
      <c r="AO195" s="71">
        <v>462035</v>
      </c>
      <c r="AP195" s="71">
        <v>466716.8</v>
      </c>
      <c r="AQ195" s="71">
        <v>446610.8</v>
      </c>
      <c r="AR195" s="71">
        <v>378089.2</v>
      </c>
      <c r="AS195" s="71">
        <v>367272</v>
      </c>
      <c r="AT195" s="71">
        <v>369459.5</v>
      </c>
      <c r="AU195" s="71">
        <v>366100.4</v>
      </c>
      <c r="AV195" s="71">
        <v>363976.3</v>
      </c>
      <c r="AW195" s="71">
        <v>361258.2</v>
      </c>
      <c r="AX195" s="71">
        <v>359743.4</v>
      </c>
      <c r="AY195" s="71">
        <v>369508.5</v>
      </c>
      <c r="AZ195" s="71">
        <v>437371.6</v>
      </c>
      <c r="BA195" s="71">
        <v>466103.5</v>
      </c>
      <c r="BB195" s="71">
        <v>456617.8</v>
      </c>
      <c r="BC195" s="71">
        <v>439014.9</v>
      </c>
      <c r="BD195" s="71">
        <v>420387.7</v>
      </c>
      <c r="BE195" s="71">
        <v>8792.784</v>
      </c>
      <c r="BF195" s="71">
        <v>8599.076</v>
      </c>
      <c r="BG195" s="71">
        <v>8425.924</v>
      </c>
      <c r="BH195" s="71">
        <v>8293.368</v>
      </c>
      <c r="BI195" s="71">
        <v>8366.899</v>
      </c>
      <c r="BJ195" s="71">
        <v>8670.144</v>
      </c>
      <c r="BK195" s="71">
        <v>9273.071</v>
      </c>
      <c r="BL195" s="71">
        <v>9458.31</v>
      </c>
      <c r="BM195" s="71">
        <v>9466.613</v>
      </c>
      <c r="BN195" s="71">
        <v>9562.538</v>
      </c>
      <c r="BO195" s="71">
        <v>30092.89</v>
      </c>
      <c r="BP195" s="71">
        <v>94236.49</v>
      </c>
      <c r="BQ195" s="71">
        <v>91540.37</v>
      </c>
      <c r="BR195" s="71">
        <v>92085.59</v>
      </c>
      <c r="BS195" s="71">
        <v>91248.36</v>
      </c>
      <c r="BT195" s="71">
        <v>90718.95</v>
      </c>
      <c r="BU195" s="71">
        <v>90041.47</v>
      </c>
      <c r="BV195" s="71">
        <v>89663.91</v>
      </c>
      <c r="BW195" s="71">
        <v>92097.8</v>
      </c>
      <c r="BX195" s="71">
        <v>29470.34</v>
      </c>
      <c r="BY195" s="71">
        <v>9549.974</v>
      </c>
      <c r="BZ195" s="71">
        <v>9355.62</v>
      </c>
      <c r="CA195" s="71">
        <v>8994.956</v>
      </c>
      <c r="CB195" s="71">
        <v>8613.303</v>
      </c>
      <c r="CC195" s="71">
        <v>10378.24</v>
      </c>
      <c r="CD195" s="71">
        <v>10149.61</v>
      </c>
      <c r="CE195" s="71">
        <v>9945.233</v>
      </c>
      <c r="CF195" s="71">
        <v>9788.775</v>
      </c>
      <c r="CG195" s="71">
        <v>9875.565</v>
      </c>
      <c r="CH195" s="71">
        <v>10233.49</v>
      </c>
      <c r="CI195" s="71">
        <v>10945.13</v>
      </c>
      <c r="CJ195" s="71">
        <v>11163.77</v>
      </c>
      <c r="CK195" s="71">
        <v>11173.57</v>
      </c>
      <c r="CL195" s="71">
        <v>11286.79</v>
      </c>
      <c r="CM195" s="71">
        <v>34943.84</v>
      </c>
      <c r="CN195" s="71">
        <v>97707.4</v>
      </c>
      <c r="CO195" s="71">
        <v>94911.97</v>
      </c>
      <c r="CP195" s="71">
        <v>95477.27</v>
      </c>
      <c r="CQ195" s="71">
        <v>94609.2</v>
      </c>
      <c r="CR195" s="71">
        <v>94060.29</v>
      </c>
      <c r="CS195" s="71">
        <v>93357.86</v>
      </c>
      <c r="CT195" s="71">
        <v>92966.4</v>
      </c>
      <c r="CU195" s="71">
        <v>95489.94</v>
      </c>
      <c r="CV195" s="71">
        <v>34220.95</v>
      </c>
      <c r="CW195" s="71">
        <v>11271.96</v>
      </c>
      <c r="CX195" s="71">
        <v>11042.57</v>
      </c>
      <c r="CY195" s="71">
        <v>10616.87</v>
      </c>
      <c r="CZ195" s="71">
        <v>10166.4</v>
      </c>
      <c r="DA195" s="71">
        <v>11471.04</v>
      </c>
      <c r="DB195" s="71">
        <v>11218.33</v>
      </c>
      <c r="DC195" s="71">
        <v>10992.44</v>
      </c>
      <c r="DD195" s="71">
        <v>10819.5</v>
      </c>
      <c r="DE195" s="71">
        <v>10915.43</v>
      </c>
      <c r="DF195" s="71">
        <v>11311.04</v>
      </c>
      <c r="DG195" s="71">
        <v>12097.62</v>
      </c>
      <c r="DH195" s="71">
        <v>12339.28</v>
      </c>
      <c r="DI195" s="71">
        <v>12350.12</v>
      </c>
      <c r="DJ195" s="71">
        <v>12475.26</v>
      </c>
      <c r="DK195" s="71">
        <v>38257.23</v>
      </c>
      <c r="DL195" s="71">
        <v>100084.2</v>
      </c>
      <c r="DM195" s="71">
        <v>97220.8</v>
      </c>
      <c r="DN195" s="71">
        <v>97799.86</v>
      </c>
      <c r="DO195" s="71">
        <v>96910.68</v>
      </c>
      <c r="DP195" s="71">
        <v>96348.41</v>
      </c>
      <c r="DQ195" s="71">
        <v>95628.9</v>
      </c>
      <c r="DR195" s="71">
        <v>95227.91</v>
      </c>
      <c r="DS195" s="71">
        <v>97812.84</v>
      </c>
      <c r="DT195" s="71">
        <v>37465.79</v>
      </c>
      <c r="DU195" s="71">
        <v>12458.87</v>
      </c>
      <c r="DV195" s="71">
        <v>12205.31</v>
      </c>
      <c r="DW195" s="71">
        <v>11734.79</v>
      </c>
      <c r="DX195" s="71">
        <v>11236.89</v>
      </c>
      <c r="DY195" s="71">
        <v>12559.54</v>
      </c>
      <c r="DZ195" s="71">
        <v>12282.85</v>
      </c>
      <c r="EA195" s="71">
        <v>12035.52</v>
      </c>
      <c r="EB195" s="71">
        <v>11846.18</v>
      </c>
      <c r="EC195" s="71">
        <v>11951.21</v>
      </c>
      <c r="ED195" s="71">
        <v>12384.36</v>
      </c>
      <c r="EE195" s="71">
        <v>13245.58</v>
      </c>
      <c r="EF195" s="71">
        <v>13510.17</v>
      </c>
      <c r="EG195" s="71">
        <v>13522.03</v>
      </c>
      <c r="EH195" s="71">
        <v>13659.05</v>
      </c>
      <c r="EI195" s="71">
        <v>41533.42</v>
      </c>
      <c r="EJ195" s="71">
        <v>102439.3</v>
      </c>
      <c r="EK195" s="71">
        <v>99508.45</v>
      </c>
      <c r="EL195" s="71">
        <v>100101.1</v>
      </c>
      <c r="EM195" s="71">
        <v>99191.02</v>
      </c>
      <c r="EN195" s="71">
        <v>98615.53</v>
      </c>
      <c r="EO195" s="71">
        <v>97879.09</v>
      </c>
      <c r="EP195" s="71">
        <v>97468.66</v>
      </c>
      <c r="EQ195" s="71">
        <v>100114.4</v>
      </c>
      <c r="ER195" s="71">
        <v>40674.21</v>
      </c>
      <c r="ES195" s="71">
        <v>13641.1</v>
      </c>
      <c r="ET195" s="71">
        <v>13363.49</v>
      </c>
      <c r="EU195" s="71">
        <v>12848.32</v>
      </c>
      <c r="EV195" s="71">
        <v>12303.17</v>
      </c>
      <c r="EW195" s="71">
        <v>14123.63</v>
      </c>
      <c r="EX195" s="71">
        <v>13812.48</v>
      </c>
      <c r="EY195" s="71">
        <v>13534.35</v>
      </c>
      <c r="EZ195" s="71">
        <v>13321.43</v>
      </c>
      <c r="FA195" s="71">
        <v>13439.54</v>
      </c>
      <c r="FB195" s="71">
        <v>13926.63</v>
      </c>
      <c r="FC195" s="71">
        <v>14895.1</v>
      </c>
      <c r="FD195" s="71">
        <v>15192.64</v>
      </c>
      <c r="FE195" s="71">
        <v>15205.98</v>
      </c>
      <c r="FF195" s="71">
        <v>15360.06</v>
      </c>
      <c r="FG195" s="71">
        <v>46199.33</v>
      </c>
      <c r="FH195" s="71">
        <v>105801.7</v>
      </c>
      <c r="FI195" s="71">
        <v>102774.6</v>
      </c>
      <c r="FJ195" s="71">
        <v>103386.8</v>
      </c>
      <c r="FK195" s="71">
        <v>102446.8</v>
      </c>
      <c r="FL195" s="71">
        <v>101852.4</v>
      </c>
      <c r="FM195" s="71">
        <v>101091.8</v>
      </c>
      <c r="FN195" s="71">
        <v>100667.9</v>
      </c>
      <c r="FO195" s="71">
        <v>103400.5</v>
      </c>
      <c r="FP195" s="71">
        <v>45243.59</v>
      </c>
      <c r="FQ195" s="71">
        <v>15339.88</v>
      </c>
      <c r="FR195" s="71">
        <v>15027.7</v>
      </c>
      <c r="FS195" s="71">
        <v>14448.37</v>
      </c>
      <c r="FT195" s="71">
        <v>13835.33</v>
      </c>
      <c r="FU195" s="71">
        <v>82.1881</v>
      </c>
      <c r="FV195" s="71">
        <v>80.84761</v>
      </c>
      <c r="FW195" s="71">
        <v>79.87085</v>
      </c>
      <c r="FX195" s="71">
        <v>78.77045</v>
      </c>
      <c r="FY195" s="71">
        <v>77.51295</v>
      </c>
      <c r="FZ195" s="71">
        <v>76.90729</v>
      </c>
      <c r="GA195" s="71">
        <v>76.32658</v>
      </c>
      <c r="GB195" s="71">
        <v>77.79042</v>
      </c>
      <c r="GC195" s="71">
        <v>81.80122</v>
      </c>
      <c r="GD195" s="71">
        <v>85.49892</v>
      </c>
      <c r="GE195" s="71">
        <v>88.85668</v>
      </c>
      <c r="GF195" s="71">
        <v>91.31822</v>
      </c>
      <c r="GG195" s="71">
        <v>93.15155</v>
      </c>
      <c r="GH195" s="71">
        <v>94.4363</v>
      </c>
      <c r="GI195" s="71">
        <v>94.92254</v>
      </c>
      <c r="GJ195" s="71">
        <v>94.91889</v>
      </c>
      <c r="GK195" s="71">
        <v>92.93131</v>
      </c>
      <c r="GL195" s="71">
        <v>90.36437</v>
      </c>
      <c r="GM195" s="71">
        <v>86.92484</v>
      </c>
      <c r="GN195" s="71">
        <v>82.77477</v>
      </c>
      <c r="GO195" s="71">
        <v>79.38499</v>
      </c>
      <c r="GP195" s="71">
        <v>76.29558</v>
      </c>
      <c r="GQ195" s="71">
        <v>73.01406</v>
      </c>
      <c r="GR195" s="71">
        <v>71.78932</v>
      </c>
    </row>
    <row r="196" spans="1:200" ht="12.75">
      <c r="A196" s="69" t="s">
        <v>244</v>
      </c>
      <c r="B196" s="69" t="s">
        <v>35</v>
      </c>
      <c r="C196" s="69">
        <v>2011</v>
      </c>
      <c r="D196" s="69" t="s">
        <v>7</v>
      </c>
      <c r="E196" s="69" t="s">
        <v>229</v>
      </c>
      <c r="F196" s="71">
        <v>1717</v>
      </c>
      <c r="G196" s="71">
        <v>1717</v>
      </c>
      <c r="H196" s="71">
        <v>1717</v>
      </c>
      <c r="I196" s="71">
        <v>404426.1</v>
      </c>
      <c r="J196" s="71">
        <v>393861.3</v>
      </c>
      <c r="K196" s="71">
        <v>384862.3</v>
      </c>
      <c r="L196" s="71">
        <v>376467.7</v>
      </c>
      <c r="M196" s="71">
        <v>379091.8</v>
      </c>
      <c r="N196" s="71">
        <v>393080.9</v>
      </c>
      <c r="O196" s="71">
        <v>420276</v>
      </c>
      <c r="P196" s="71">
        <v>428634.8</v>
      </c>
      <c r="Q196" s="71">
        <v>433547.4</v>
      </c>
      <c r="R196" s="71">
        <v>445867.5</v>
      </c>
      <c r="S196" s="71">
        <v>460371.7</v>
      </c>
      <c r="T196" s="71">
        <v>463609.1</v>
      </c>
      <c r="U196" s="71">
        <v>452870.5</v>
      </c>
      <c r="V196" s="71">
        <v>455843.5</v>
      </c>
      <c r="W196" s="71">
        <v>452158.3</v>
      </c>
      <c r="X196" s="71">
        <v>448209.5</v>
      </c>
      <c r="Y196" s="71">
        <v>444858.7</v>
      </c>
      <c r="Z196" s="71">
        <v>440297.3</v>
      </c>
      <c r="AA196" s="71">
        <v>447391.8</v>
      </c>
      <c r="AB196" s="71">
        <v>453793.9</v>
      </c>
      <c r="AC196" s="71">
        <v>458891.9</v>
      </c>
      <c r="AD196" s="71">
        <v>449855.1</v>
      </c>
      <c r="AE196" s="71">
        <v>434148.6</v>
      </c>
      <c r="AF196" s="71">
        <v>416559.2</v>
      </c>
      <c r="AG196" s="71">
        <v>393897.3</v>
      </c>
      <c r="AH196" s="71">
        <v>383607.6</v>
      </c>
      <c r="AI196" s="71">
        <v>374842.8</v>
      </c>
      <c r="AJ196" s="71">
        <v>366666.8</v>
      </c>
      <c r="AK196" s="71">
        <v>369222.6</v>
      </c>
      <c r="AL196" s="71">
        <v>382847.4</v>
      </c>
      <c r="AM196" s="71">
        <v>409334.5</v>
      </c>
      <c r="AN196" s="71">
        <v>417475.8</v>
      </c>
      <c r="AO196" s="71">
        <v>422260.4</v>
      </c>
      <c r="AP196" s="71">
        <v>434259.8</v>
      </c>
      <c r="AQ196" s="71">
        <v>424047.3</v>
      </c>
      <c r="AR196" s="71">
        <v>366573.3</v>
      </c>
      <c r="AS196" s="71">
        <v>358082.3</v>
      </c>
      <c r="AT196" s="71">
        <v>360433</v>
      </c>
      <c r="AU196" s="71">
        <v>357519.1</v>
      </c>
      <c r="AV196" s="71">
        <v>354396.8</v>
      </c>
      <c r="AW196" s="71">
        <v>351747.4</v>
      </c>
      <c r="AX196" s="71">
        <v>348140.8</v>
      </c>
      <c r="AY196" s="71">
        <v>353750.3</v>
      </c>
      <c r="AZ196" s="71">
        <v>417988.5</v>
      </c>
      <c r="BA196" s="71">
        <v>446945.1</v>
      </c>
      <c r="BB196" s="71">
        <v>438143.6</v>
      </c>
      <c r="BC196" s="71">
        <v>422846</v>
      </c>
      <c r="BD196" s="71">
        <v>405714.5</v>
      </c>
      <c r="BE196" s="71">
        <v>8070.544</v>
      </c>
      <c r="BF196" s="71">
        <v>7859.718</v>
      </c>
      <c r="BG196" s="71">
        <v>7680.137</v>
      </c>
      <c r="BH196" s="71">
        <v>7512.618</v>
      </c>
      <c r="BI196" s="71">
        <v>7564.984</v>
      </c>
      <c r="BJ196" s="71">
        <v>7844.143</v>
      </c>
      <c r="BK196" s="71">
        <v>8386.836</v>
      </c>
      <c r="BL196" s="71">
        <v>8553.642</v>
      </c>
      <c r="BM196" s="71">
        <v>8651.674</v>
      </c>
      <c r="BN196" s="71">
        <v>8897.529</v>
      </c>
      <c r="BO196" s="71">
        <v>28572.54</v>
      </c>
      <c r="BP196" s="71">
        <v>91366.21</v>
      </c>
      <c r="BQ196" s="71">
        <v>89249.9</v>
      </c>
      <c r="BR196" s="71">
        <v>89835.8</v>
      </c>
      <c r="BS196" s="71">
        <v>89109.54</v>
      </c>
      <c r="BT196" s="71">
        <v>88331.32</v>
      </c>
      <c r="BU196" s="71">
        <v>87670.97</v>
      </c>
      <c r="BV196" s="71">
        <v>86772.02</v>
      </c>
      <c r="BW196" s="71">
        <v>88170.17</v>
      </c>
      <c r="BX196" s="71">
        <v>28164.3</v>
      </c>
      <c r="BY196" s="71">
        <v>9157.438</v>
      </c>
      <c r="BZ196" s="71">
        <v>8977.104</v>
      </c>
      <c r="CA196" s="71">
        <v>8663.673</v>
      </c>
      <c r="CB196" s="71">
        <v>8312.665</v>
      </c>
      <c r="CC196" s="71">
        <v>9525.773</v>
      </c>
      <c r="CD196" s="71">
        <v>9276.932</v>
      </c>
      <c r="CE196" s="71">
        <v>9064.971</v>
      </c>
      <c r="CF196" s="71">
        <v>8867.246</v>
      </c>
      <c r="CG196" s="71">
        <v>8929.055</v>
      </c>
      <c r="CH196" s="71">
        <v>9258.55</v>
      </c>
      <c r="CI196" s="71">
        <v>9899.098</v>
      </c>
      <c r="CJ196" s="71">
        <v>10095.98</v>
      </c>
      <c r="CK196" s="71">
        <v>10211.69</v>
      </c>
      <c r="CL196" s="71">
        <v>10501.88</v>
      </c>
      <c r="CM196" s="71">
        <v>33178.42</v>
      </c>
      <c r="CN196" s="71">
        <v>94731.39</v>
      </c>
      <c r="CO196" s="71">
        <v>92537.13</v>
      </c>
      <c r="CP196" s="71">
        <v>93144.62</v>
      </c>
      <c r="CQ196" s="71">
        <v>92391.6</v>
      </c>
      <c r="CR196" s="71">
        <v>91584.72</v>
      </c>
      <c r="CS196" s="71">
        <v>90900.05</v>
      </c>
      <c r="CT196" s="71">
        <v>89968</v>
      </c>
      <c r="CU196" s="71">
        <v>91417.64</v>
      </c>
      <c r="CV196" s="71">
        <v>32704.36</v>
      </c>
      <c r="CW196" s="71">
        <v>10808.65</v>
      </c>
      <c r="CX196" s="71">
        <v>10595.8</v>
      </c>
      <c r="CY196" s="71">
        <v>10225.85</v>
      </c>
      <c r="CZ196" s="71">
        <v>9811.553</v>
      </c>
      <c r="DA196" s="71">
        <v>10528.81</v>
      </c>
      <c r="DB196" s="71">
        <v>10253.76</v>
      </c>
      <c r="DC196" s="71">
        <v>10019.48</v>
      </c>
      <c r="DD196" s="71">
        <v>9800.94</v>
      </c>
      <c r="DE196" s="71">
        <v>9869.257</v>
      </c>
      <c r="DF196" s="71">
        <v>10233.45</v>
      </c>
      <c r="DG196" s="71">
        <v>10941.44</v>
      </c>
      <c r="DH196" s="71">
        <v>11159.06</v>
      </c>
      <c r="DI196" s="71">
        <v>11286.95</v>
      </c>
      <c r="DJ196" s="71">
        <v>11607.69</v>
      </c>
      <c r="DK196" s="71">
        <v>36324.42</v>
      </c>
      <c r="DL196" s="71">
        <v>97035.84</v>
      </c>
      <c r="DM196" s="71">
        <v>94788.2</v>
      </c>
      <c r="DN196" s="71">
        <v>95410.47</v>
      </c>
      <c r="DO196" s="71">
        <v>94639.13</v>
      </c>
      <c r="DP196" s="71">
        <v>93812.63</v>
      </c>
      <c r="DQ196" s="71">
        <v>93111.3</v>
      </c>
      <c r="DR196" s="71">
        <v>92156.57</v>
      </c>
      <c r="DS196" s="71">
        <v>93641.48</v>
      </c>
      <c r="DT196" s="71">
        <v>35805.41</v>
      </c>
      <c r="DU196" s="71">
        <v>11946.77</v>
      </c>
      <c r="DV196" s="71">
        <v>11711.5</v>
      </c>
      <c r="DW196" s="71">
        <v>11302.6</v>
      </c>
      <c r="DX196" s="71">
        <v>10844.68</v>
      </c>
      <c r="DY196" s="71">
        <v>11527.9</v>
      </c>
      <c r="DZ196" s="71">
        <v>11226.76</v>
      </c>
      <c r="EA196" s="71">
        <v>10970.24</v>
      </c>
      <c r="EB196" s="71">
        <v>10730.96</v>
      </c>
      <c r="EC196" s="71">
        <v>10805.76</v>
      </c>
      <c r="ED196" s="71">
        <v>11204.51</v>
      </c>
      <c r="EE196" s="71">
        <v>11979.69</v>
      </c>
      <c r="EF196" s="71">
        <v>12217.95</v>
      </c>
      <c r="EG196" s="71">
        <v>12357.98</v>
      </c>
      <c r="EH196" s="71">
        <v>12709.16</v>
      </c>
      <c r="EI196" s="71">
        <v>39435.09</v>
      </c>
      <c r="EJ196" s="71">
        <v>99319.14</v>
      </c>
      <c r="EK196" s="71">
        <v>97018.61</v>
      </c>
      <c r="EL196" s="71">
        <v>97655.52</v>
      </c>
      <c r="EM196" s="71">
        <v>96866.03</v>
      </c>
      <c r="EN196" s="71">
        <v>96020.07</v>
      </c>
      <c r="EO196" s="71">
        <v>95302.24</v>
      </c>
      <c r="EP196" s="71">
        <v>94325.05</v>
      </c>
      <c r="EQ196" s="71">
        <v>95844.91</v>
      </c>
      <c r="ER196" s="71">
        <v>38871.63</v>
      </c>
      <c r="ES196" s="71">
        <v>13080.41</v>
      </c>
      <c r="ET196" s="71">
        <v>12822.82</v>
      </c>
      <c r="EU196" s="71">
        <v>12375.12</v>
      </c>
      <c r="EV196" s="71">
        <v>11873.74</v>
      </c>
      <c r="EW196" s="71">
        <v>12963.51</v>
      </c>
      <c r="EX196" s="71">
        <v>12624.87</v>
      </c>
      <c r="EY196" s="71">
        <v>12336.41</v>
      </c>
      <c r="EZ196" s="71">
        <v>12067.33</v>
      </c>
      <c r="FA196" s="71">
        <v>12151.45</v>
      </c>
      <c r="FB196" s="71">
        <v>12599.85</v>
      </c>
      <c r="FC196" s="71">
        <v>13471.57</v>
      </c>
      <c r="FD196" s="71">
        <v>13739.5</v>
      </c>
      <c r="FE196" s="71">
        <v>13896.97</v>
      </c>
      <c r="FF196" s="71">
        <v>14291.88</v>
      </c>
      <c r="FG196" s="71">
        <v>43865.27</v>
      </c>
      <c r="FH196" s="71">
        <v>102579.1</v>
      </c>
      <c r="FI196" s="71">
        <v>100203.1</v>
      </c>
      <c r="FJ196" s="71">
        <v>100860.9</v>
      </c>
      <c r="FK196" s="71">
        <v>100045.5</v>
      </c>
      <c r="FL196" s="71">
        <v>99171.77</v>
      </c>
      <c r="FM196" s="71">
        <v>98430.38</v>
      </c>
      <c r="FN196" s="71">
        <v>97421.12</v>
      </c>
      <c r="FO196" s="71">
        <v>98990.85</v>
      </c>
      <c r="FP196" s="71">
        <v>43238.52</v>
      </c>
      <c r="FQ196" s="71">
        <v>14709.36</v>
      </c>
      <c r="FR196" s="71">
        <v>14419.7</v>
      </c>
      <c r="FS196" s="71">
        <v>13916.24</v>
      </c>
      <c r="FT196" s="71">
        <v>13352.42</v>
      </c>
      <c r="FU196" s="71">
        <v>70.65293</v>
      </c>
      <c r="FV196" s="71">
        <v>69.30573</v>
      </c>
      <c r="FW196" s="71">
        <v>68.60154</v>
      </c>
      <c r="FX196" s="71">
        <v>67.66868</v>
      </c>
      <c r="FY196" s="71">
        <v>67.42896</v>
      </c>
      <c r="FZ196" s="71">
        <v>66.93774</v>
      </c>
      <c r="GA196" s="71">
        <v>66.08675</v>
      </c>
      <c r="GB196" s="71">
        <v>66.99834</v>
      </c>
      <c r="GC196" s="71">
        <v>71.2057</v>
      </c>
      <c r="GD196" s="71">
        <v>77.78683</v>
      </c>
      <c r="GE196" s="71">
        <v>84.73671</v>
      </c>
      <c r="GF196" s="71">
        <v>90.62888</v>
      </c>
      <c r="GG196" s="71">
        <v>93.82915</v>
      </c>
      <c r="GH196" s="71">
        <v>95.18691</v>
      </c>
      <c r="GI196" s="71">
        <v>95.81686</v>
      </c>
      <c r="GJ196" s="71">
        <v>95.57571</v>
      </c>
      <c r="GK196" s="71">
        <v>94.24858</v>
      </c>
      <c r="GL196" s="71">
        <v>90.67598</v>
      </c>
      <c r="GM196" s="71">
        <v>85.00651</v>
      </c>
      <c r="GN196" s="71">
        <v>80.77298</v>
      </c>
      <c r="GO196" s="71">
        <v>77.66748</v>
      </c>
      <c r="GP196" s="71">
        <v>74.89911</v>
      </c>
      <c r="GQ196" s="71">
        <v>72.9373</v>
      </c>
      <c r="GR196" s="71">
        <v>72.01899</v>
      </c>
    </row>
    <row r="197" spans="1:200" ht="12.75">
      <c r="A197" s="69" t="s">
        <v>244</v>
      </c>
      <c r="B197" s="69" t="s">
        <v>8</v>
      </c>
      <c r="C197" s="69">
        <v>2011</v>
      </c>
      <c r="D197" s="69" t="s">
        <v>7</v>
      </c>
      <c r="E197" s="69" t="s">
        <v>229</v>
      </c>
      <c r="F197" s="71">
        <v>1706</v>
      </c>
      <c r="G197" s="71">
        <v>1706</v>
      </c>
      <c r="H197" s="71">
        <v>1706</v>
      </c>
      <c r="I197" s="71">
        <v>422272.6</v>
      </c>
      <c r="J197" s="71">
        <v>411941.1</v>
      </c>
      <c r="K197" s="71">
        <v>402702.6</v>
      </c>
      <c r="L197" s="71">
        <v>395420.4</v>
      </c>
      <c r="M197" s="71">
        <v>398954.2</v>
      </c>
      <c r="N197" s="71">
        <v>413524.1</v>
      </c>
      <c r="O197" s="71">
        <v>444531.9</v>
      </c>
      <c r="P197" s="71">
        <v>456978.6</v>
      </c>
      <c r="Q197" s="71">
        <v>458667.8</v>
      </c>
      <c r="R197" s="71">
        <v>465000.4</v>
      </c>
      <c r="S197" s="71">
        <v>470897</v>
      </c>
      <c r="T197" s="71">
        <v>465730.8</v>
      </c>
      <c r="U197" s="71">
        <v>453711.8</v>
      </c>
      <c r="V197" s="71">
        <v>457245.3</v>
      </c>
      <c r="W197" s="71">
        <v>453859.4</v>
      </c>
      <c r="X197" s="71">
        <v>450474.3</v>
      </c>
      <c r="Y197" s="71">
        <v>447873.5</v>
      </c>
      <c r="Z197" s="71">
        <v>446405.6</v>
      </c>
      <c r="AA197" s="71">
        <v>460193.6</v>
      </c>
      <c r="AB197" s="71">
        <v>467753.4</v>
      </c>
      <c r="AC197" s="71">
        <v>470686.3</v>
      </c>
      <c r="AD197" s="71">
        <v>461584.9</v>
      </c>
      <c r="AE197" s="71">
        <v>444984.9</v>
      </c>
      <c r="AF197" s="71">
        <v>426006.7</v>
      </c>
      <c r="AG197" s="71">
        <v>411279.2</v>
      </c>
      <c r="AH197" s="71">
        <v>401216.6</v>
      </c>
      <c r="AI197" s="71">
        <v>392218.6</v>
      </c>
      <c r="AJ197" s="71">
        <v>385126.1</v>
      </c>
      <c r="AK197" s="71">
        <v>388567.8</v>
      </c>
      <c r="AL197" s="71">
        <v>402758.4</v>
      </c>
      <c r="AM197" s="71">
        <v>432958.9</v>
      </c>
      <c r="AN197" s="71">
        <v>445081.7</v>
      </c>
      <c r="AO197" s="71">
        <v>446726.9</v>
      </c>
      <c r="AP197" s="71">
        <v>452894.6</v>
      </c>
      <c r="AQ197" s="71">
        <v>433742.1</v>
      </c>
      <c r="AR197" s="71">
        <v>368250.9</v>
      </c>
      <c r="AS197" s="71">
        <v>358747.5</v>
      </c>
      <c r="AT197" s="71">
        <v>361541.4</v>
      </c>
      <c r="AU197" s="71">
        <v>358864.2</v>
      </c>
      <c r="AV197" s="71">
        <v>356187.6</v>
      </c>
      <c r="AW197" s="71">
        <v>354131.2</v>
      </c>
      <c r="AX197" s="71">
        <v>352970.5</v>
      </c>
      <c r="AY197" s="71">
        <v>363872.6</v>
      </c>
      <c r="AZ197" s="71">
        <v>430846.6</v>
      </c>
      <c r="BA197" s="71">
        <v>458432.5</v>
      </c>
      <c r="BB197" s="71">
        <v>449568.1</v>
      </c>
      <c r="BC197" s="71">
        <v>433400.2</v>
      </c>
      <c r="BD197" s="71">
        <v>414916.1</v>
      </c>
      <c r="BE197" s="71">
        <v>8426.681</v>
      </c>
      <c r="BF197" s="71">
        <v>8220.509</v>
      </c>
      <c r="BG197" s="71">
        <v>8036.15</v>
      </c>
      <c r="BH197" s="71">
        <v>7890.83</v>
      </c>
      <c r="BI197" s="71">
        <v>7961.348</v>
      </c>
      <c r="BJ197" s="71">
        <v>8252.1</v>
      </c>
      <c r="BK197" s="71">
        <v>8870.876</v>
      </c>
      <c r="BL197" s="71">
        <v>9119.258</v>
      </c>
      <c r="BM197" s="71">
        <v>9152.967</v>
      </c>
      <c r="BN197" s="71">
        <v>9279.336</v>
      </c>
      <c r="BO197" s="71">
        <v>29225.78</v>
      </c>
      <c r="BP197" s="71">
        <v>91784.35</v>
      </c>
      <c r="BQ197" s="71">
        <v>89415.7</v>
      </c>
      <c r="BR197" s="71">
        <v>90112.05</v>
      </c>
      <c r="BS197" s="71">
        <v>89444.79</v>
      </c>
      <c r="BT197" s="71">
        <v>88777.66</v>
      </c>
      <c r="BU197" s="71">
        <v>88265.11</v>
      </c>
      <c r="BV197" s="71">
        <v>87975.81</v>
      </c>
      <c r="BW197" s="71">
        <v>90693.11</v>
      </c>
      <c r="BX197" s="71">
        <v>29030.68</v>
      </c>
      <c r="BY197" s="71">
        <v>9392.802</v>
      </c>
      <c r="BZ197" s="71">
        <v>9211.179</v>
      </c>
      <c r="CA197" s="71">
        <v>8879.915</v>
      </c>
      <c r="CB197" s="71">
        <v>8501.197</v>
      </c>
      <c r="CC197" s="71">
        <v>9946.126</v>
      </c>
      <c r="CD197" s="71">
        <v>9702.779</v>
      </c>
      <c r="CE197" s="71">
        <v>9485.178</v>
      </c>
      <c r="CF197" s="71">
        <v>9313.655</v>
      </c>
      <c r="CG197" s="71">
        <v>9396.888</v>
      </c>
      <c r="CH197" s="71">
        <v>9740.065</v>
      </c>
      <c r="CI197" s="71">
        <v>10470.42</v>
      </c>
      <c r="CJ197" s="71">
        <v>10763.58</v>
      </c>
      <c r="CK197" s="71">
        <v>10803.37</v>
      </c>
      <c r="CL197" s="71">
        <v>10952.53</v>
      </c>
      <c r="CM197" s="71">
        <v>33936.96</v>
      </c>
      <c r="CN197" s="71">
        <v>95164.94</v>
      </c>
      <c r="CO197" s="71">
        <v>92709.05</v>
      </c>
      <c r="CP197" s="71">
        <v>93431.05</v>
      </c>
      <c r="CQ197" s="71">
        <v>92739.2</v>
      </c>
      <c r="CR197" s="71">
        <v>92047.5</v>
      </c>
      <c r="CS197" s="71">
        <v>91516.08</v>
      </c>
      <c r="CT197" s="71">
        <v>91216.12</v>
      </c>
      <c r="CU197" s="71">
        <v>94033.49</v>
      </c>
      <c r="CV197" s="71">
        <v>33710.41</v>
      </c>
      <c r="CW197" s="71">
        <v>11086.45</v>
      </c>
      <c r="CX197" s="71">
        <v>10872.08</v>
      </c>
      <c r="CY197" s="71">
        <v>10481.09</v>
      </c>
      <c r="CZ197" s="71">
        <v>10034.08</v>
      </c>
      <c r="DA197" s="71">
        <v>10993.42</v>
      </c>
      <c r="DB197" s="71">
        <v>10724.45</v>
      </c>
      <c r="DC197" s="71">
        <v>10483.94</v>
      </c>
      <c r="DD197" s="71">
        <v>10294.35</v>
      </c>
      <c r="DE197" s="71">
        <v>10386.35</v>
      </c>
      <c r="DF197" s="71">
        <v>10765.66</v>
      </c>
      <c r="DG197" s="71">
        <v>11572.92</v>
      </c>
      <c r="DH197" s="71">
        <v>11896.96</v>
      </c>
      <c r="DI197" s="71">
        <v>11940.93</v>
      </c>
      <c r="DJ197" s="71">
        <v>12105.79</v>
      </c>
      <c r="DK197" s="71">
        <v>37154.89</v>
      </c>
      <c r="DL197" s="71">
        <v>97479.94</v>
      </c>
      <c r="DM197" s="71">
        <v>94964.3</v>
      </c>
      <c r="DN197" s="71">
        <v>95703.87</v>
      </c>
      <c r="DO197" s="71">
        <v>94995.19</v>
      </c>
      <c r="DP197" s="71">
        <v>94286.66</v>
      </c>
      <c r="DQ197" s="71">
        <v>93742.3</v>
      </c>
      <c r="DR197" s="71">
        <v>93435.05</v>
      </c>
      <c r="DS197" s="71">
        <v>96320.97</v>
      </c>
      <c r="DT197" s="71">
        <v>36906.85</v>
      </c>
      <c r="DU197" s="71">
        <v>12253.82</v>
      </c>
      <c r="DV197" s="71">
        <v>12016.88</v>
      </c>
      <c r="DW197" s="71">
        <v>11584.71</v>
      </c>
      <c r="DX197" s="71">
        <v>11090.64</v>
      </c>
      <c r="DY197" s="71">
        <v>12036.6</v>
      </c>
      <c r="DZ197" s="71">
        <v>11742.11</v>
      </c>
      <c r="EA197" s="71">
        <v>11478.77</v>
      </c>
      <c r="EB197" s="71">
        <v>11271.2</v>
      </c>
      <c r="EC197" s="71">
        <v>11371.92</v>
      </c>
      <c r="ED197" s="71">
        <v>11787.23</v>
      </c>
      <c r="EE197" s="71">
        <v>12671.08</v>
      </c>
      <c r="EF197" s="71">
        <v>13025.87</v>
      </c>
      <c r="EG197" s="71">
        <v>13074.02</v>
      </c>
      <c r="EH197" s="71">
        <v>13254.53</v>
      </c>
      <c r="EI197" s="71">
        <v>40336.67</v>
      </c>
      <c r="EJ197" s="71">
        <v>99773.68</v>
      </c>
      <c r="EK197" s="71">
        <v>97198.84</v>
      </c>
      <c r="EL197" s="71">
        <v>97955.82</v>
      </c>
      <c r="EM197" s="71">
        <v>97230.46</v>
      </c>
      <c r="EN197" s="71">
        <v>96505.27</v>
      </c>
      <c r="EO197" s="71">
        <v>95948.1</v>
      </c>
      <c r="EP197" s="71">
        <v>95633.63</v>
      </c>
      <c r="EQ197" s="71">
        <v>98587.44</v>
      </c>
      <c r="ER197" s="71">
        <v>40067.39</v>
      </c>
      <c r="ES197" s="71">
        <v>13416.6</v>
      </c>
      <c r="ET197" s="71">
        <v>13157.17</v>
      </c>
      <c r="EU197" s="71">
        <v>12684</v>
      </c>
      <c r="EV197" s="71">
        <v>12143.04</v>
      </c>
      <c r="EW197" s="71">
        <v>13535.57</v>
      </c>
      <c r="EX197" s="71">
        <v>13204.4</v>
      </c>
      <c r="EY197" s="71">
        <v>12908.27</v>
      </c>
      <c r="EZ197" s="71">
        <v>12674.84</v>
      </c>
      <c r="FA197" s="71">
        <v>12788.11</v>
      </c>
      <c r="FB197" s="71">
        <v>13255.14</v>
      </c>
      <c r="FC197" s="71">
        <v>14249.07</v>
      </c>
      <c r="FD197" s="71">
        <v>14648.03</v>
      </c>
      <c r="FE197" s="71">
        <v>14702.18</v>
      </c>
      <c r="FF197" s="71">
        <v>14905.17</v>
      </c>
      <c r="FG197" s="71">
        <v>44868.14</v>
      </c>
      <c r="FH197" s="71">
        <v>103048.6</v>
      </c>
      <c r="FI197" s="71">
        <v>100389.2</v>
      </c>
      <c r="FJ197" s="71">
        <v>101171.1</v>
      </c>
      <c r="FK197" s="71">
        <v>100421.9</v>
      </c>
      <c r="FL197" s="71">
        <v>99672.89</v>
      </c>
      <c r="FM197" s="71">
        <v>99097.44</v>
      </c>
      <c r="FN197" s="71">
        <v>98772.64</v>
      </c>
      <c r="FO197" s="71">
        <v>101823.4</v>
      </c>
      <c r="FP197" s="71">
        <v>44568.61</v>
      </c>
      <c r="FQ197" s="71">
        <v>15087.42</v>
      </c>
      <c r="FR197" s="71">
        <v>14795.69</v>
      </c>
      <c r="FS197" s="71">
        <v>14263.59</v>
      </c>
      <c r="FT197" s="71">
        <v>13655.26</v>
      </c>
      <c r="FU197" s="71">
        <v>78.95652</v>
      </c>
      <c r="FV197" s="71">
        <v>77.38177</v>
      </c>
      <c r="FW197" s="71">
        <v>76.38297</v>
      </c>
      <c r="FX197" s="71">
        <v>75.33535</v>
      </c>
      <c r="FY197" s="71">
        <v>74.37113</v>
      </c>
      <c r="FZ197" s="71">
        <v>73.81069</v>
      </c>
      <c r="GA197" s="71">
        <v>73.94007</v>
      </c>
      <c r="GB197" s="71">
        <v>76.6642</v>
      </c>
      <c r="GC197" s="71">
        <v>81.36266</v>
      </c>
      <c r="GD197" s="71">
        <v>85.50659</v>
      </c>
      <c r="GE197" s="71">
        <v>88.67849</v>
      </c>
      <c r="GF197" s="71">
        <v>91.57107</v>
      </c>
      <c r="GG197" s="71">
        <v>94.02968</v>
      </c>
      <c r="GH197" s="71">
        <v>95.84364</v>
      </c>
      <c r="GI197" s="71">
        <v>96.77555</v>
      </c>
      <c r="GJ197" s="71">
        <v>96.5755</v>
      </c>
      <c r="GK197" s="71">
        <v>95.33441</v>
      </c>
      <c r="GL197" s="71">
        <v>93.04649</v>
      </c>
      <c r="GM197" s="71">
        <v>89.52951</v>
      </c>
      <c r="GN197" s="71">
        <v>84.95304</v>
      </c>
      <c r="GO197" s="71">
        <v>81.0205</v>
      </c>
      <c r="GP197" s="71">
        <v>78.49134</v>
      </c>
      <c r="GQ197" s="71">
        <v>76.559</v>
      </c>
      <c r="GR197" s="71">
        <v>75.42162</v>
      </c>
    </row>
    <row r="198" spans="1:200" ht="12.75">
      <c r="A198" s="69" t="s">
        <v>245</v>
      </c>
      <c r="B198" s="69" t="s">
        <v>30</v>
      </c>
      <c r="C198" s="69">
        <v>2011</v>
      </c>
      <c r="D198" s="69" t="s">
        <v>6</v>
      </c>
      <c r="E198" s="69" t="s">
        <v>229</v>
      </c>
      <c r="F198" s="71">
        <v>320</v>
      </c>
      <c r="G198" s="71">
        <v>320</v>
      </c>
      <c r="H198" s="71">
        <v>320</v>
      </c>
      <c r="I198" s="71">
        <v>35147.87</v>
      </c>
      <c r="J198" s="71">
        <v>33940.16</v>
      </c>
      <c r="K198" s="71">
        <v>32689.51</v>
      </c>
      <c r="L198" s="71">
        <v>31611.72</v>
      </c>
      <c r="M198" s="71">
        <v>31570.89</v>
      </c>
      <c r="N198" s="71">
        <v>32935.47</v>
      </c>
      <c r="O198" s="71">
        <v>35900.73</v>
      </c>
      <c r="P198" s="71">
        <v>38021.9</v>
      </c>
      <c r="Q198" s="71">
        <v>39084</v>
      </c>
      <c r="R198" s="71">
        <v>40085.13</v>
      </c>
      <c r="S198" s="71">
        <v>40885.79</v>
      </c>
      <c r="T198" s="71">
        <v>39540.16</v>
      </c>
      <c r="U198" s="71">
        <v>36303.89</v>
      </c>
      <c r="V198" s="71">
        <v>35183.07</v>
      </c>
      <c r="W198" s="71">
        <v>33881.4</v>
      </c>
      <c r="X198" s="71">
        <v>32819.9</v>
      </c>
      <c r="Y198" s="71">
        <v>31693.01</v>
      </c>
      <c r="Z198" s="71">
        <v>31678.71</v>
      </c>
      <c r="AA198" s="71">
        <v>35405.32</v>
      </c>
      <c r="AB198" s="71">
        <v>37396.29</v>
      </c>
      <c r="AC198" s="71">
        <v>37897.49</v>
      </c>
      <c r="AD198" s="71">
        <v>37527.41</v>
      </c>
      <c r="AE198" s="71">
        <v>37579.76</v>
      </c>
      <c r="AF198" s="71">
        <v>36863.32</v>
      </c>
      <c r="AG198" s="71">
        <v>34232.83</v>
      </c>
      <c r="AH198" s="71">
        <v>33056.57</v>
      </c>
      <c r="AI198" s="71">
        <v>31838.47</v>
      </c>
      <c r="AJ198" s="71">
        <v>30788.74</v>
      </c>
      <c r="AK198" s="71">
        <v>30748.98</v>
      </c>
      <c r="AL198" s="71">
        <v>32078.03</v>
      </c>
      <c r="AM198" s="71">
        <v>34966.09</v>
      </c>
      <c r="AN198" s="71">
        <v>37032.04</v>
      </c>
      <c r="AO198" s="71">
        <v>38066.49</v>
      </c>
      <c r="AP198" s="71">
        <v>39041.56</v>
      </c>
      <c r="AQ198" s="71">
        <v>37659.8</v>
      </c>
      <c r="AR198" s="71">
        <v>31264.2</v>
      </c>
      <c r="AS198" s="71">
        <v>28705.29</v>
      </c>
      <c r="AT198" s="71">
        <v>27819.06</v>
      </c>
      <c r="AU198" s="71">
        <v>26789.84</v>
      </c>
      <c r="AV198" s="71">
        <v>25950.52</v>
      </c>
      <c r="AW198" s="71">
        <v>25059.5</v>
      </c>
      <c r="AX198" s="71">
        <v>25048.19</v>
      </c>
      <c r="AY198" s="71">
        <v>27994.8</v>
      </c>
      <c r="AZ198" s="71">
        <v>34445.63</v>
      </c>
      <c r="BA198" s="71">
        <v>36910.87</v>
      </c>
      <c r="BB198" s="71">
        <v>36550.42</v>
      </c>
      <c r="BC198" s="71">
        <v>36601.41</v>
      </c>
      <c r="BD198" s="71">
        <v>35903.63</v>
      </c>
      <c r="BE198" s="71">
        <v>701.3949</v>
      </c>
      <c r="BF198" s="71">
        <v>677.2946</v>
      </c>
      <c r="BG198" s="71">
        <v>652.337</v>
      </c>
      <c r="BH198" s="71">
        <v>630.829</v>
      </c>
      <c r="BI198" s="71">
        <v>630.0143</v>
      </c>
      <c r="BJ198" s="71">
        <v>657.2454</v>
      </c>
      <c r="BK198" s="71">
        <v>716.4187</v>
      </c>
      <c r="BL198" s="71">
        <v>758.7478</v>
      </c>
      <c r="BM198" s="71">
        <v>779.9426</v>
      </c>
      <c r="BN198" s="71">
        <v>799.9207</v>
      </c>
      <c r="BO198" s="71">
        <v>2537.539</v>
      </c>
      <c r="BP198" s="71">
        <v>7792.415</v>
      </c>
      <c r="BQ198" s="71">
        <v>7154.625</v>
      </c>
      <c r="BR198" s="71">
        <v>6933.738</v>
      </c>
      <c r="BS198" s="71">
        <v>6677.209</v>
      </c>
      <c r="BT198" s="71">
        <v>6468.013</v>
      </c>
      <c r="BU198" s="71">
        <v>6245.932</v>
      </c>
      <c r="BV198" s="71">
        <v>6243.113</v>
      </c>
      <c r="BW198" s="71">
        <v>6977.538</v>
      </c>
      <c r="BX198" s="71">
        <v>2320.966</v>
      </c>
      <c r="BY198" s="71">
        <v>756.2651</v>
      </c>
      <c r="BZ198" s="71">
        <v>748.8799</v>
      </c>
      <c r="CA198" s="71">
        <v>749.9246</v>
      </c>
      <c r="CB198" s="71">
        <v>735.6277</v>
      </c>
      <c r="CC198" s="71">
        <v>827.866</v>
      </c>
      <c r="CD198" s="71">
        <v>799.42</v>
      </c>
      <c r="CE198" s="71">
        <v>769.9623</v>
      </c>
      <c r="CF198" s="71">
        <v>744.5762</v>
      </c>
      <c r="CG198" s="71">
        <v>743.6146</v>
      </c>
      <c r="CH198" s="71">
        <v>775.7557</v>
      </c>
      <c r="CI198" s="71">
        <v>845.5988</v>
      </c>
      <c r="CJ198" s="71">
        <v>895.5604</v>
      </c>
      <c r="CK198" s="71">
        <v>920.5768</v>
      </c>
      <c r="CL198" s="71">
        <v>944.1573</v>
      </c>
      <c r="CM198" s="71">
        <v>2946.588</v>
      </c>
      <c r="CN198" s="71">
        <v>8079.424</v>
      </c>
      <c r="CO198" s="71">
        <v>7418.142</v>
      </c>
      <c r="CP198" s="71">
        <v>7189.12</v>
      </c>
      <c r="CQ198" s="71">
        <v>6923.144</v>
      </c>
      <c r="CR198" s="71">
        <v>6706.242</v>
      </c>
      <c r="CS198" s="71">
        <v>6475.981</v>
      </c>
      <c r="CT198" s="71">
        <v>6473.059</v>
      </c>
      <c r="CU198" s="71">
        <v>7234.533</v>
      </c>
      <c r="CV198" s="71">
        <v>2695.104</v>
      </c>
      <c r="CW198" s="71">
        <v>892.63</v>
      </c>
      <c r="CX198" s="71">
        <v>883.9133</v>
      </c>
      <c r="CY198" s="71">
        <v>885.1462</v>
      </c>
      <c r="CZ198" s="71">
        <v>868.2715</v>
      </c>
      <c r="DA198" s="71">
        <v>915.0378</v>
      </c>
      <c r="DB198" s="71">
        <v>883.5965</v>
      </c>
      <c r="DC198" s="71">
        <v>851.037</v>
      </c>
      <c r="DD198" s="71">
        <v>822.9778</v>
      </c>
      <c r="DE198" s="71">
        <v>821.9149</v>
      </c>
      <c r="DF198" s="71">
        <v>857.4404</v>
      </c>
      <c r="DG198" s="71">
        <v>934.6378</v>
      </c>
      <c r="DH198" s="71">
        <v>989.8602</v>
      </c>
      <c r="DI198" s="71">
        <v>1017.511</v>
      </c>
      <c r="DJ198" s="71">
        <v>1043.574</v>
      </c>
      <c r="DK198" s="71">
        <v>3225.985</v>
      </c>
      <c r="DL198" s="71">
        <v>8275.966</v>
      </c>
      <c r="DM198" s="71">
        <v>7598.597</v>
      </c>
      <c r="DN198" s="71">
        <v>7364.003</v>
      </c>
      <c r="DO198" s="71">
        <v>7091.557</v>
      </c>
      <c r="DP198" s="71">
        <v>6869.379</v>
      </c>
      <c r="DQ198" s="71">
        <v>6633.516</v>
      </c>
      <c r="DR198" s="71">
        <v>6630.522</v>
      </c>
      <c r="DS198" s="71">
        <v>7410.521</v>
      </c>
      <c r="DT198" s="71">
        <v>2950.655</v>
      </c>
      <c r="DU198" s="71">
        <v>986.6212</v>
      </c>
      <c r="DV198" s="71">
        <v>976.9866</v>
      </c>
      <c r="DW198" s="71">
        <v>978.3495</v>
      </c>
      <c r="DX198" s="71">
        <v>959.6979</v>
      </c>
      <c r="DY198" s="71">
        <v>1001.867</v>
      </c>
      <c r="DZ198" s="71">
        <v>967.442</v>
      </c>
      <c r="EA198" s="71">
        <v>931.7927</v>
      </c>
      <c r="EB198" s="71">
        <v>901.071</v>
      </c>
      <c r="EC198" s="71">
        <v>899.9073</v>
      </c>
      <c r="ED198" s="71">
        <v>938.8038</v>
      </c>
      <c r="EE198" s="71">
        <v>1023.327</v>
      </c>
      <c r="EF198" s="71">
        <v>1083.789</v>
      </c>
      <c r="EG198" s="71">
        <v>1114.063</v>
      </c>
      <c r="EH198" s="71">
        <v>1142.6</v>
      </c>
      <c r="EI198" s="71">
        <v>3502.245</v>
      </c>
      <c r="EJ198" s="71">
        <v>8470.702</v>
      </c>
      <c r="EK198" s="71">
        <v>7777.395</v>
      </c>
      <c r="EL198" s="71">
        <v>7537.281</v>
      </c>
      <c r="EM198" s="71">
        <v>7258.423</v>
      </c>
      <c r="EN198" s="71">
        <v>7031.019</v>
      </c>
      <c r="EO198" s="71">
        <v>6789.605</v>
      </c>
      <c r="EP198" s="71">
        <v>6786.542</v>
      </c>
      <c r="EQ198" s="71">
        <v>7584.894</v>
      </c>
      <c r="ER198" s="71">
        <v>3203.337</v>
      </c>
      <c r="ES198" s="71">
        <v>1080.243</v>
      </c>
      <c r="ET198" s="71">
        <v>1069.694</v>
      </c>
      <c r="EU198" s="71">
        <v>1071.186</v>
      </c>
      <c r="EV198" s="71">
        <v>1050.765</v>
      </c>
      <c r="EW198" s="71">
        <v>1126.633</v>
      </c>
      <c r="EX198" s="71">
        <v>1087.921</v>
      </c>
      <c r="EY198" s="71">
        <v>1047.833</v>
      </c>
      <c r="EZ198" s="71">
        <v>1013.285</v>
      </c>
      <c r="FA198" s="71">
        <v>1011.976</v>
      </c>
      <c r="FB198" s="71">
        <v>1055.717</v>
      </c>
      <c r="FC198" s="71">
        <v>1150.765</v>
      </c>
      <c r="FD198" s="71">
        <v>1218.758</v>
      </c>
      <c r="FE198" s="71">
        <v>1252.802</v>
      </c>
      <c r="FF198" s="71">
        <v>1284.893</v>
      </c>
      <c r="FG198" s="71">
        <v>3895.691</v>
      </c>
      <c r="FH198" s="71">
        <v>8748.739</v>
      </c>
      <c r="FI198" s="71">
        <v>8032.675</v>
      </c>
      <c r="FJ198" s="71">
        <v>7784.68</v>
      </c>
      <c r="FK198" s="71">
        <v>7496.669</v>
      </c>
      <c r="FL198" s="71">
        <v>7261.8</v>
      </c>
      <c r="FM198" s="71">
        <v>7012.463</v>
      </c>
      <c r="FN198" s="71">
        <v>7009.299</v>
      </c>
      <c r="FO198" s="71">
        <v>7833.855</v>
      </c>
      <c r="FP198" s="71">
        <v>3563.203</v>
      </c>
      <c r="FQ198" s="71">
        <v>1214.77</v>
      </c>
      <c r="FR198" s="71">
        <v>1202.907</v>
      </c>
      <c r="FS198" s="71">
        <v>1204.585</v>
      </c>
      <c r="FT198" s="71">
        <v>1181.62</v>
      </c>
      <c r="FU198" s="71">
        <v>66.21284</v>
      </c>
      <c r="FV198" s="71">
        <v>63.97776</v>
      </c>
      <c r="FW198" s="71">
        <v>62.18139</v>
      </c>
      <c r="FX198" s="71">
        <v>60.57567</v>
      </c>
      <c r="FY198" s="71">
        <v>59.31578</v>
      </c>
      <c r="FZ198" s="71">
        <v>58.21524</v>
      </c>
      <c r="GA198" s="71">
        <v>59.22679</v>
      </c>
      <c r="GB198" s="71">
        <v>63.65</v>
      </c>
      <c r="GC198" s="71">
        <v>68.6746</v>
      </c>
      <c r="GD198" s="71">
        <v>74.62925</v>
      </c>
      <c r="GE198" s="71">
        <v>80.41434</v>
      </c>
      <c r="GF198" s="71">
        <v>85.5139</v>
      </c>
      <c r="GG198" s="71">
        <v>88.7738</v>
      </c>
      <c r="GH198" s="71">
        <v>89.75508</v>
      </c>
      <c r="GI198" s="71">
        <v>89.73102</v>
      </c>
      <c r="GJ198" s="71">
        <v>89.84973</v>
      </c>
      <c r="GK198" s="71">
        <v>89.40214</v>
      </c>
      <c r="GL198" s="71">
        <v>88.95615</v>
      </c>
      <c r="GM198" s="71">
        <v>86.64995</v>
      </c>
      <c r="GN198" s="71">
        <v>82.32257</v>
      </c>
      <c r="GO198" s="71">
        <v>77.49604</v>
      </c>
      <c r="GP198" s="71">
        <v>73.83594</v>
      </c>
      <c r="GQ198" s="71">
        <v>72.15882</v>
      </c>
      <c r="GR198" s="71">
        <v>70.86112</v>
      </c>
    </row>
    <row r="199" spans="1:200" ht="12.75">
      <c r="A199" s="69" t="s">
        <v>245</v>
      </c>
      <c r="B199" s="69" t="s">
        <v>31</v>
      </c>
      <c r="C199" s="69">
        <v>2011</v>
      </c>
      <c r="D199" s="69" t="s">
        <v>6</v>
      </c>
      <c r="E199" s="69" t="s">
        <v>229</v>
      </c>
      <c r="F199" s="71">
        <v>445</v>
      </c>
      <c r="G199" s="71">
        <v>445</v>
      </c>
      <c r="H199" s="71">
        <v>445</v>
      </c>
      <c r="I199" s="71">
        <v>49147.33</v>
      </c>
      <c r="J199" s="71">
        <v>46756.7</v>
      </c>
      <c r="K199" s="71">
        <v>45161.83</v>
      </c>
      <c r="L199" s="71">
        <v>43634.01</v>
      </c>
      <c r="M199" s="71">
        <v>43831.65</v>
      </c>
      <c r="N199" s="71">
        <v>45686.8</v>
      </c>
      <c r="O199" s="71">
        <v>49786.91</v>
      </c>
      <c r="P199" s="71">
        <v>52283.08</v>
      </c>
      <c r="Q199" s="71">
        <v>54125.52</v>
      </c>
      <c r="R199" s="71">
        <v>55346.59</v>
      </c>
      <c r="S199" s="71">
        <v>56780.56</v>
      </c>
      <c r="T199" s="71">
        <v>54357.81</v>
      </c>
      <c r="U199" s="71">
        <v>48863.72</v>
      </c>
      <c r="V199" s="71">
        <v>47526.03</v>
      </c>
      <c r="W199" s="71">
        <v>45774.5</v>
      </c>
      <c r="X199" s="71">
        <v>44086.87</v>
      </c>
      <c r="Y199" s="71">
        <v>42707.23</v>
      </c>
      <c r="Z199" s="71">
        <v>42845.83</v>
      </c>
      <c r="AA199" s="71">
        <v>48874.01</v>
      </c>
      <c r="AB199" s="71">
        <v>52194.27</v>
      </c>
      <c r="AC199" s="71">
        <v>53071.77</v>
      </c>
      <c r="AD199" s="71">
        <v>52661.09</v>
      </c>
      <c r="AE199" s="71">
        <v>52690.75</v>
      </c>
      <c r="AF199" s="71">
        <v>51246.27</v>
      </c>
      <c r="AG199" s="71">
        <v>47867.83</v>
      </c>
      <c r="AH199" s="71">
        <v>45539.43</v>
      </c>
      <c r="AI199" s="71">
        <v>43986.09</v>
      </c>
      <c r="AJ199" s="71">
        <v>42498.04</v>
      </c>
      <c r="AK199" s="71">
        <v>42690.54</v>
      </c>
      <c r="AL199" s="71">
        <v>44497.39</v>
      </c>
      <c r="AM199" s="71">
        <v>48490.76</v>
      </c>
      <c r="AN199" s="71">
        <v>50921.95</v>
      </c>
      <c r="AO199" s="71">
        <v>52716.41</v>
      </c>
      <c r="AP199" s="71">
        <v>53905.7</v>
      </c>
      <c r="AQ199" s="71">
        <v>52300.44</v>
      </c>
      <c r="AR199" s="71">
        <v>42980.43</v>
      </c>
      <c r="AS199" s="71">
        <v>38636.29</v>
      </c>
      <c r="AT199" s="71">
        <v>37578.58</v>
      </c>
      <c r="AU199" s="71">
        <v>36193.65</v>
      </c>
      <c r="AV199" s="71">
        <v>34859.25</v>
      </c>
      <c r="AW199" s="71">
        <v>33768.38</v>
      </c>
      <c r="AX199" s="71">
        <v>33877.97</v>
      </c>
      <c r="AY199" s="71">
        <v>38644.42</v>
      </c>
      <c r="AZ199" s="71">
        <v>48076.02</v>
      </c>
      <c r="BA199" s="71">
        <v>51690.1</v>
      </c>
      <c r="BB199" s="71">
        <v>51290.11</v>
      </c>
      <c r="BC199" s="71">
        <v>51319</v>
      </c>
      <c r="BD199" s="71">
        <v>49912.13</v>
      </c>
      <c r="BE199" s="71">
        <v>980.7618</v>
      </c>
      <c r="BF199" s="71">
        <v>933.0554</v>
      </c>
      <c r="BG199" s="71">
        <v>901.229</v>
      </c>
      <c r="BH199" s="71">
        <v>870.7405</v>
      </c>
      <c r="BI199" s="71">
        <v>874.6844</v>
      </c>
      <c r="BJ199" s="71">
        <v>911.7051</v>
      </c>
      <c r="BK199" s="71">
        <v>993.5249</v>
      </c>
      <c r="BL199" s="71">
        <v>1043.337</v>
      </c>
      <c r="BM199" s="71">
        <v>1080.104</v>
      </c>
      <c r="BN199" s="71">
        <v>1104.471</v>
      </c>
      <c r="BO199" s="71">
        <v>3524.033</v>
      </c>
      <c r="BP199" s="71">
        <v>10712.62</v>
      </c>
      <c r="BQ199" s="71">
        <v>9629.866</v>
      </c>
      <c r="BR199" s="71">
        <v>9366.239</v>
      </c>
      <c r="BS199" s="71">
        <v>9021.054</v>
      </c>
      <c r="BT199" s="71">
        <v>8688.462</v>
      </c>
      <c r="BU199" s="71">
        <v>8416.568</v>
      </c>
      <c r="BV199" s="71">
        <v>8443.885</v>
      </c>
      <c r="BW199" s="71">
        <v>9631.893</v>
      </c>
      <c r="BX199" s="71">
        <v>3239.389</v>
      </c>
      <c r="BY199" s="71">
        <v>1059.076</v>
      </c>
      <c r="BZ199" s="71">
        <v>1050.881</v>
      </c>
      <c r="CA199" s="71">
        <v>1051.473</v>
      </c>
      <c r="CB199" s="71">
        <v>1022.647</v>
      </c>
      <c r="CC199" s="71">
        <v>1157.607</v>
      </c>
      <c r="CD199" s="71">
        <v>1101.298</v>
      </c>
      <c r="CE199" s="71">
        <v>1063.733</v>
      </c>
      <c r="CF199" s="71">
        <v>1027.747</v>
      </c>
      <c r="CG199" s="71">
        <v>1032.402</v>
      </c>
      <c r="CH199" s="71">
        <v>1076.098</v>
      </c>
      <c r="CI199" s="71">
        <v>1172.671</v>
      </c>
      <c r="CJ199" s="71">
        <v>1231.465</v>
      </c>
      <c r="CK199" s="71">
        <v>1274.862</v>
      </c>
      <c r="CL199" s="71">
        <v>1303.623</v>
      </c>
      <c r="CM199" s="71">
        <v>4092.104</v>
      </c>
      <c r="CN199" s="71">
        <v>11107.18</v>
      </c>
      <c r="CO199" s="71">
        <v>9984.551</v>
      </c>
      <c r="CP199" s="71">
        <v>9711.215</v>
      </c>
      <c r="CQ199" s="71">
        <v>9353.315</v>
      </c>
      <c r="CR199" s="71">
        <v>9008.475</v>
      </c>
      <c r="CS199" s="71">
        <v>8726.566</v>
      </c>
      <c r="CT199" s="71">
        <v>8754.889</v>
      </c>
      <c r="CU199" s="71">
        <v>9986.653</v>
      </c>
      <c r="CV199" s="71">
        <v>3761.576</v>
      </c>
      <c r="CW199" s="71">
        <v>1250.042</v>
      </c>
      <c r="CX199" s="71">
        <v>1240.369</v>
      </c>
      <c r="CY199" s="71">
        <v>1241.068</v>
      </c>
      <c r="CZ199" s="71">
        <v>1207.045</v>
      </c>
      <c r="DA199" s="71">
        <v>1279.499</v>
      </c>
      <c r="DB199" s="71">
        <v>1217.261</v>
      </c>
      <c r="DC199" s="71">
        <v>1175.741</v>
      </c>
      <c r="DD199" s="71">
        <v>1135.966</v>
      </c>
      <c r="DE199" s="71">
        <v>1141.111</v>
      </c>
      <c r="DF199" s="71">
        <v>1189.408</v>
      </c>
      <c r="DG199" s="71">
        <v>1296.15</v>
      </c>
      <c r="DH199" s="71">
        <v>1361.135</v>
      </c>
      <c r="DI199" s="71">
        <v>1409.101</v>
      </c>
      <c r="DJ199" s="71">
        <v>1440.89</v>
      </c>
      <c r="DK199" s="71">
        <v>4480.12</v>
      </c>
      <c r="DL199" s="71">
        <v>11377.38</v>
      </c>
      <c r="DM199" s="71">
        <v>10227.44</v>
      </c>
      <c r="DN199" s="71">
        <v>9947.451</v>
      </c>
      <c r="DO199" s="71">
        <v>9580.845</v>
      </c>
      <c r="DP199" s="71">
        <v>9227.615</v>
      </c>
      <c r="DQ199" s="71">
        <v>8938.85</v>
      </c>
      <c r="DR199" s="71">
        <v>8967.86</v>
      </c>
      <c r="DS199" s="71">
        <v>10229.59</v>
      </c>
      <c r="DT199" s="71">
        <v>4118.251</v>
      </c>
      <c r="DU199" s="71">
        <v>1381.668</v>
      </c>
      <c r="DV199" s="71">
        <v>1370.976</v>
      </c>
      <c r="DW199" s="71">
        <v>1371.748</v>
      </c>
      <c r="DX199" s="71">
        <v>1334.143</v>
      </c>
      <c r="DY199" s="71">
        <v>1400.912</v>
      </c>
      <c r="DZ199" s="71">
        <v>1332.769</v>
      </c>
      <c r="EA199" s="71">
        <v>1287.308</v>
      </c>
      <c r="EB199" s="71">
        <v>1243.758</v>
      </c>
      <c r="EC199" s="71">
        <v>1249.392</v>
      </c>
      <c r="ED199" s="71">
        <v>1302.272</v>
      </c>
      <c r="EE199" s="71">
        <v>1419.143</v>
      </c>
      <c r="EF199" s="71">
        <v>1490.295</v>
      </c>
      <c r="EG199" s="71">
        <v>1542.812</v>
      </c>
      <c r="EH199" s="71">
        <v>1577.618</v>
      </c>
      <c r="EI199" s="71">
        <v>4863.779</v>
      </c>
      <c r="EJ199" s="71">
        <v>11645.09</v>
      </c>
      <c r="EK199" s="71">
        <v>10468.09</v>
      </c>
      <c r="EL199" s="71">
        <v>10181.52</v>
      </c>
      <c r="EM199" s="71">
        <v>9806.287</v>
      </c>
      <c r="EN199" s="71">
        <v>9444.745</v>
      </c>
      <c r="EO199" s="71">
        <v>9149.185</v>
      </c>
      <c r="EP199" s="71">
        <v>9178.878</v>
      </c>
      <c r="EQ199" s="71">
        <v>10470.3</v>
      </c>
      <c r="ER199" s="71">
        <v>4470.92</v>
      </c>
      <c r="ES199" s="71">
        <v>1512.776</v>
      </c>
      <c r="ET199" s="71">
        <v>1501.069</v>
      </c>
      <c r="EU199" s="71">
        <v>1501.915</v>
      </c>
      <c r="EV199" s="71">
        <v>1460.741</v>
      </c>
      <c r="EW199" s="71">
        <v>1575.373</v>
      </c>
      <c r="EX199" s="71">
        <v>1498.743</v>
      </c>
      <c r="EY199" s="71">
        <v>1447.621</v>
      </c>
      <c r="EZ199" s="71">
        <v>1398.649</v>
      </c>
      <c r="FA199" s="71">
        <v>1404.984</v>
      </c>
      <c r="FB199" s="71">
        <v>1464.449</v>
      </c>
      <c r="FC199" s="71">
        <v>1595.874</v>
      </c>
      <c r="FD199" s="71">
        <v>1675.887</v>
      </c>
      <c r="FE199" s="71">
        <v>1734.944</v>
      </c>
      <c r="FF199" s="71">
        <v>1774.085</v>
      </c>
      <c r="FG199" s="71">
        <v>5410.181</v>
      </c>
      <c r="FH199" s="71">
        <v>12027.33</v>
      </c>
      <c r="FI199" s="71">
        <v>10811.69</v>
      </c>
      <c r="FJ199" s="71">
        <v>10515.71</v>
      </c>
      <c r="FK199" s="71">
        <v>10128.16</v>
      </c>
      <c r="FL199" s="71">
        <v>9754.753</v>
      </c>
      <c r="FM199" s="71">
        <v>9449.491</v>
      </c>
      <c r="FN199" s="71">
        <v>9480.159</v>
      </c>
      <c r="FO199" s="71">
        <v>10813.97</v>
      </c>
      <c r="FP199" s="71">
        <v>4973.188</v>
      </c>
      <c r="FQ199" s="71">
        <v>1701.167</v>
      </c>
      <c r="FR199" s="71">
        <v>1688.003</v>
      </c>
      <c r="FS199" s="71">
        <v>1688.954</v>
      </c>
      <c r="FT199" s="71">
        <v>1642.653</v>
      </c>
      <c r="FU199" s="71">
        <v>72.59572</v>
      </c>
      <c r="FV199" s="71">
        <v>69.26941</v>
      </c>
      <c r="FW199" s="71">
        <v>68.17995</v>
      </c>
      <c r="FX199" s="71">
        <v>66.4139</v>
      </c>
      <c r="FY199" s="71">
        <v>65.34337</v>
      </c>
      <c r="FZ199" s="71">
        <v>64.28845</v>
      </c>
      <c r="GA199" s="71">
        <v>65.21845</v>
      </c>
      <c r="GB199" s="71">
        <v>69.14139</v>
      </c>
      <c r="GC199" s="71">
        <v>75.24545</v>
      </c>
      <c r="GD199" s="71">
        <v>81.1262</v>
      </c>
      <c r="GE199" s="71">
        <v>87.4016</v>
      </c>
      <c r="GF199" s="71">
        <v>91.17487</v>
      </c>
      <c r="GG199" s="71">
        <v>94.82032</v>
      </c>
      <c r="GH199" s="71">
        <v>95.79626</v>
      </c>
      <c r="GI199" s="71">
        <v>96.31765</v>
      </c>
      <c r="GJ199" s="71">
        <v>95.8508</v>
      </c>
      <c r="GK199" s="71">
        <v>95.37166</v>
      </c>
      <c r="GL199" s="71">
        <v>94.18396</v>
      </c>
      <c r="GM199" s="71">
        <v>91.92727</v>
      </c>
      <c r="GN199" s="71">
        <v>87.4708</v>
      </c>
      <c r="GO199" s="71">
        <v>82.82492</v>
      </c>
      <c r="GP199" s="71">
        <v>79.42652</v>
      </c>
      <c r="GQ199" s="71">
        <v>77.08427</v>
      </c>
      <c r="GR199" s="71">
        <v>74.17657</v>
      </c>
    </row>
    <row r="200" spans="1:200" ht="12.75">
      <c r="A200" s="69" t="s">
        <v>245</v>
      </c>
      <c r="B200" s="69" t="s">
        <v>32</v>
      </c>
      <c r="C200" s="69">
        <v>2011</v>
      </c>
      <c r="D200" s="69" t="s">
        <v>6</v>
      </c>
      <c r="E200" s="69" t="s">
        <v>229</v>
      </c>
      <c r="F200" s="71">
        <v>446</v>
      </c>
      <c r="G200" s="71">
        <v>446</v>
      </c>
      <c r="H200" s="71">
        <v>446</v>
      </c>
      <c r="I200" s="71">
        <v>55351.77</v>
      </c>
      <c r="J200" s="71">
        <v>53248.07</v>
      </c>
      <c r="K200" s="71">
        <v>50698.34</v>
      </c>
      <c r="L200" s="71">
        <v>49086.44</v>
      </c>
      <c r="M200" s="71">
        <v>49631.1</v>
      </c>
      <c r="N200" s="71">
        <v>51371.44</v>
      </c>
      <c r="O200" s="71">
        <v>55554.88</v>
      </c>
      <c r="P200" s="71">
        <v>58229.49</v>
      </c>
      <c r="Q200" s="71">
        <v>59858.83</v>
      </c>
      <c r="R200" s="71">
        <v>61003.14</v>
      </c>
      <c r="S200" s="71">
        <v>61896.75</v>
      </c>
      <c r="T200" s="71">
        <v>59281.73</v>
      </c>
      <c r="U200" s="71">
        <v>52910.29</v>
      </c>
      <c r="V200" s="71">
        <v>51546.54</v>
      </c>
      <c r="W200" s="71">
        <v>49966.07</v>
      </c>
      <c r="X200" s="71">
        <v>48225.29</v>
      </c>
      <c r="Y200" s="71">
        <v>46777.86</v>
      </c>
      <c r="Z200" s="71">
        <v>47134.2</v>
      </c>
      <c r="AA200" s="71">
        <v>54887.5</v>
      </c>
      <c r="AB200" s="71">
        <v>59252.11</v>
      </c>
      <c r="AC200" s="71">
        <v>60211.12</v>
      </c>
      <c r="AD200" s="71">
        <v>59360.14</v>
      </c>
      <c r="AE200" s="71">
        <v>58573.56</v>
      </c>
      <c r="AF200" s="71">
        <v>57195.59</v>
      </c>
      <c r="AG200" s="71">
        <v>53910.75</v>
      </c>
      <c r="AH200" s="71">
        <v>51861.81</v>
      </c>
      <c r="AI200" s="71">
        <v>49378.46</v>
      </c>
      <c r="AJ200" s="71">
        <v>47808.53</v>
      </c>
      <c r="AK200" s="71">
        <v>48339</v>
      </c>
      <c r="AL200" s="71">
        <v>50034.04</v>
      </c>
      <c r="AM200" s="71">
        <v>54108.57</v>
      </c>
      <c r="AN200" s="71">
        <v>56713.55</v>
      </c>
      <c r="AO200" s="71">
        <v>58300.47</v>
      </c>
      <c r="AP200" s="71">
        <v>59414.98</v>
      </c>
      <c r="AQ200" s="71">
        <v>57012.95</v>
      </c>
      <c r="AR200" s="71">
        <v>46873.75</v>
      </c>
      <c r="AS200" s="71">
        <v>41835.88</v>
      </c>
      <c r="AT200" s="71">
        <v>40757.57</v>
      </c>
      <c r="AU200" s="71">
        <v>39507.91</v>
      </c>
      <c r="AV200" s="71">
        <v>38131.48</v>
      </c>
      <c r="AW200" s="71">
        <v>36987</v>
      </c>
      <c r="AX200" s="71">
        <v>37268.76</v>
      </c>
      <c r="AY200" s="71">
        <v>43399.25</v>
      </c>
      <c r="AZ200" s="71">
        <v>54576.98</v>
      </c>
      <c r="BA200" s="71">
        <v>58643.59</v>
      </c>
      <c r="BB200" s="71">
        <v>57814.76</v>
      </c>
      <c r="BC200" s="71">
        <v>57048.66</v>
      </c>
      <c r="BD200" s="71">
        <v>55706.56</v>
      </c>
      <c r="BE200" s="71">
        <v>1104.575</v>
      </c>
      <c r="BF200" s="71">
        <v>1062.594</v>
      </c>
      <c r="BG200" s="71">
        <v>1011.713</v>
      </c>
      <c r="BH200" s="71">
        <v>979.5468</v>
      </c>
      <c r="BI200" s="71">
        <v>990.4156</v>
      </c>
      <c r="BJ200" s="71">
        <v>1025.145</v>
      </c>
      <c r="BK200" s="71">
        <v>1108.628</v>
      </c>
      <c r="BL200" s="71">
        <v>1162.001</v>
      </c>
      <c r="BM200" s="71">
        <v>1194.516</v>
      </c>
      <c r="BN200" s="71">
        <v>1217.351</v>
      </c>
      <c r="BO200" s="71">
        <v>3841.565</v>
      </c>
      <c r="BP200" s="71">
        <v>11683</v>
      </c>
      <c r="BQ200" s="71">
        <v>10427.35</v>
      </c>
      <c r="BR200" s="71">
        <v>10158.58</v>
      </c>
      <c r="BS200" s="71">
        <v>9847.112</v>
      </c>
      <c r="BT200" s="71">
        <v>9504.045</v>
      </c>
      <c r="BU200" s="71">
        <v>9218.792</v>
      </c>
      <c r="BV200" s="71">
        <v>9289.018</v>
      </c>
      <c r="BW200" s="71">
        <v>10817.01</v>
      </c>
      <c r="BX200" s="71">
        <v>3677.427</v>
      </c>
      <c r="BY200" s="71">
        <v>1201.546</v>
      </c>
      <c r="BZ200" s="71">
        <v>1184.564</v>
      </c>
      <c r="CA200" s="71">
        <v>1168.867</v>
      </c>
      <c r="CB200" s="71">
        <v>1141.369</v>
      </c>
      <c r="CC200" s="71">
        <v>1303.745</v>
      </c>
      <c r="CD200" s="71">
        <v>1254.194</v>
      </c>
      <c r="CE200" s="71">
        <v>1194.139</v>
      </c>
      <c r="CF200" s="71">
        <v>1156.172</v>
      </c>
      <c r="CG200" s="71">
        <v>1169.001</v>
      </c>
      <c r="CH200" s="71">
        <v>1209.993</v>
      </c>
      <c r="CI200" s="71">
        <v>1308.529</v>
      </c>
      <c r="CJ200" s="71">
        <v>1371.526</v>
      </c>
      <c r="CK200" s="71">
        <v>1409.903</v>
      </c>
      <c r="CL200" s="71">
        <v>1436.856</v>
      </c>
      <c r="CM200" s="71">
        <v>4460.822</v>
      </c>
      <c r="CN200" s="71">
        <v>12113.31</v>
      </c>
      <c r="CO200" s="71">
        <v>10811.41</v>
      </c>
      <c r="CP200" s="71">
        <v>10532.74</v>
      </c>
      <c r="CQ200" s="71">
        <v>10209.8</v>
      </c>
      <c r="CR200" s="71">
        <v>9854.097</v>
      </c>
      <c r="CS200" s="71">
        <v>9558.337</v>
      </c>
      <c r="CT200" s="71">
        <v>9631.15</v>
      </c>
      <c r="CU200" s="71">
        <v>11215.42</v>
      </c>
      <c r="CV200" s="71">
        <v>4270.226</v>
      </c>
      <c r="CW200" s="71">
        <v>1418.201</v>
      </c>
      <c r="CX200" s="71">
        <v>1398.157</v>
      </c>
      <c r="CY200" s="71">
        <v>1379.63</v>
      </c>
      <c r="CZ200" s="71">
        <v>1347.174</v>
      </c>
      <c r="DA200" s="71">
        <v>1441.025</v>
      </c>
      <c r="DB200" s="71">
        <v>1386.257</v>
      </c>
      <c r="DC200" s="71">
        <v>1319.878</v>
      </c>
      <c r="DD200" s="71">
        <v>1277.914</v>
      </c>
      <c r="DE200" s="71">
        <v>1292.093</v>
      </c>
      <c r="DF200" s="71">
        <v>1337.401</v>
      </c>
      <c r="DG200" s="71">
        <v>1446.313</v>
      </c>
      <c r="DH200" s="71">
        <v>1515.944</v>
      </c>
      <c r="DI200" s="71">
        <v>1558.362</v>
      </c>
      <c r="DJ200" s="71">
        <v>1588.152</v>
      </c>
      <c r="DK200" s="71">
        <v>4883.8</v>
      </c>
      <c r="DL200" s="71">
        <v>12407.98</v>
      </c>
      <c r="DM200" s="71">
        <v>11074.4</v>
      </c>
      <c r="DN200" s="71">
        <v>10788.96</v>
      </c>
      <c r="DO200" s="71">
        <v>10458.16</v>
      </c>
      <c r="DP200" s="71">
        <v>10093.81</v>
      </c>
      <c r="DQ200" s="71">
        <v>9790.854</v>
      </c>
      <c r="DR200" s="71">
        <v>9865.438</v>
      </c>
      <c r="DS200" s="71">
        <v>11488.25</v>
      </c>
      <c r="DT200" s="71">
        <v>4675.132</v>
      </c>
      <c r="DU200" s="71">
        <v>1567.533</v>
      </c>
      <c r="DV200" s="71">
        <v>1545.379</v>
      </c>
      <c r="DW200" s="71">
        <v>1524.901</v>
      </c>
      <c r="DX200" s="71">
        <v>1489.027</v>
      </c>
      <c r="DY200" s="71">
        <v>1577.766</v>
      </c>
      <c r="DZ200" s="71">
        <v>1517.801</v>
      </c>
      <c r="EA200" s="71">
        <v>1445.123</v>
      </c>
      <c r="EB200" s="71">
        <v>1399.177</v>
      </c>
      <c r="EC200" s="71">
        <v>1414.701</v>
      </c>
      <c r="ED200" s="71">
        <v>1464.309</v>
      </c>
      <c r="EE200" s="71">
        <v>1583.555</v>
      </c>
      <c r="EF200" s="71">
        <v>1659.793</v>
      </c>
      <c r="EG200" s="71">
        <v>1706.236</v>
      </c>
      <c r="EH200" s="71">
        <v>1738.854</v>
      </c>
      <c r="EI200" s="71">
        <v>5302.028</v>
      </c>
      <c r="EJ200" s="71">
        <v>12699.95</v>
      </c>
      <c r="EK200" s="71">
        <v>11334.99</v>
      </c>
      <c r="EL200" s="71">
        <v>11042.83</v>
      </c>
      <c r="EM200" s="71">
        <v>10704.25</v>
      </c>
      <c r="EN200" s="71">
        <v>10331.32</v>
      </c>
      <c r="EO200" s="71">
        <v>10021.24</v>
      </c>
      <c r="EP200" s="71">
        <v>10097.58</v>
      </c>
      <c r="EQ200" s="71">
        <v>11758.57</v>
      </c>
      <c r="ER200" s="71">
        <v>5075.49</v>
      </c>
      <c r="ES200" s="71">
        <v>1716.278</v>
      </c>
      <c r="ET200" s="71">
        <v>1692.021</v>
      </c>
      <c r="EU200" s="71">
        <v>1669.6</v>
      </c>
      <c r="EV200" s="71">
        <v>1630.322</v>
      </c>
      <c r="EW200" s="71">
        <v>1774.251</v>
      </c>
      <c r="EX200" s="71">
        <v>1706.818</v>
      </c>
      <c r="EY200" s="71">
        <v>1625.089</v>
      </c>
      <c r="EZ200" s="71">
        <v>1573.421</v>
      </c>
      <c r="FA200" s="71">
        <v>1590.88</v>
      </c>
      <c r="FB200" s="71">
        <v>1646.665</v>
      </c>
      <c r="FC200" s="71">
        <v>1780.761</v>
      </c>
      <c r="FD200" s="71">
        <v>1866.494</v>
      </c>
      <c r="FE200" s="71">
        <v>1918.72</v>
      </c>
      <c r="FF200" s="71">
        <v>1955.4</v>
      </c>
      <c r="FG200" s="71">
        <v>5897.663</v>
      </c>
      <c r="FH200" s="71">
        <v>13116.8</v>
      </c>
      <c r="FI200" s="71">
        <v>11707.04</v>
      </c>
      <c r="FJ200" s="71">
        <v>11405.3</v>
      </c>
      <c r="FK200" s="71">
        <v>11055.6</v>
      </c>
      <c r="FL200" s="71">
        <v>10670.43</v>
      </c>
      <c r="FM200" s="71">
        <v>10350.17</v>
      </c>
      <c r="FN200" s="71">
        <v>10429.01</v>
      </c>
      <c r="FO200" s="71">
        <v>12144.52</v>
      </c>
      <c r="FP200" s="71">
        <v>5645.676</v>
      </c>
      <c r="FQ200" s="71">
        <v>1930.013</v>
      </c>
      <c r="FR200" s="71">
        <v>1902.735</v>
      </c>
      <c r="FS200" s="71">
        <v>1877.522</v>
      </c>
      <c r="FT200" s="71">
        <v>1833.353</v>
      </c>
      <c r="FU200" s="71">
        <v>78.01871</v>
      </c>
      <c r="FV200" s="71">
        <v>74.53743</v>
      </c>
      <c r="FW200" s="71">
        <v>71.27663</v>
      </c>
      <c r="FX200" s="71">
        <v>69.9531</v>
      </c>
      <c r="FY200" s="71">
        <v>69.07631</v>
      </c>
      <c r="FZ200" s="71">
        <v>67.64326</v>
      </c>
      <c r="GA200" s="71">
        <v>69.10625</v>
      </c>
      <c r="GB200" s="71">
        <v>73.38316</v>
      </c>
      <c r="GC200" s="71">
        <v>79.10641</v>
      </c>
      <c r="GD200" s="71">
        <v>85.33957</v>
      </c>
      <c r="GE200" s="71">
        <v>90.25188</v>
      </c>
      <c r="GF200" s="71">
        <v>93.3278</v>
      </c>
      <c r="GG200" s="71">
        <v>95.17861</v>
      </c>
      <c r="GH200" s="71">
        <v>96.64759</v>
      </c>
      <c r="GI200" s="71">
        <v>97.9615</v>
      </c>
      <c r="GJ200" s="71">
        <v>98.47807</v>
      </c>
      <c r="GK200" s="71">
        <v>98.7877</v>
      </c>
      <c r="GL200" s="71">
        <v>98.67861</v>
      </c>
      <c r="GM200" s="71">
        <v>97.10695</v>
      </c>
      <c r="GN200" s="71">
        <v>93.05722</v>
      </c>
      <c r="GO200" s="71">
        <v>88.4369</v>
      </c>
      <c r="GP200" s="71">
        <v>84.52193</v>
      </c>
      <c r="GQ200" s="71">
        <v>80.87914</v>
      </c>
      <c r="GR200" s="71">
        <v>79.04011</v>
      </c>
    </row>
    <row r="201" spans="1:200" ht="12.75">
      <c r="A201" s="69" t="s">
        <v>245</v>
      </c>
      <c r="B201" s="69" t="s">
        <v>33</v>
      </c>
      <c r="C201" s="69">
        <v>2011</v>
      </c>
      <c r="D201" s="69" t="s">
        <v>6</v>
      </c>
      <c r="E201" s="69" t="s">
        <v>229</v>
      </c>
      <c r="F201" s="71">
        <v>448</v>
      </c>
      <c r="G201" s="71">
        <v>448</v>
      </c>
      <c r="H201" s="71">
        <v>448</v>
      </c>
      <c r="I201" s="71">
        <v>54606.09</v>
      </c>
      <c r="J201" s="71">
        <v>52771.33</v>
      </c>
      <c r="K201" s="71">
        <v>50914.54</v>
      </c>
      <c r="L201" s="71">
        <v>49713.22</v>
      </c>
      <c r="M201" s="71">
        <v>49275.98</v>
      </c>
      <c r="N201" s="71">
        <v>51332.66</v>
      </c>
      <c r="O201" s="71">
        <v>54673.24</v>
      </c>
      <c r="P201" s="71">
        <v>57407.71</v>
      </c>
      <c r="Q201" s="71">
        <v>58773.77</v>
      </c>
      <c r="R201" s="71">
        <v>59786.33</v>
      </c>
      <c r="S201" s="71">
        <v>61084.08</v>
      </c>
      <c r="T201" s="71">
        <v>59100.49</v>
      </c>
      <c r="U201" s="71">
        <v>53188.84</v>
      </c>
      <c r="V201" s="71">
        <v>52009.65</v>
      </c>
      <c r="W201" s="71">
        <v>50464.89</v>
      </c>
      <c r="X201" s="71">
        <v>48448.83</v>
      </c>
      <c r="Y201" s="71">
        <v>46755.16</v>
      </c>
      <c r="Z201" s="71">
        <v>46857.44</v>
      </c>
      <c r="AA201" s="71">
        <v>53971.71</v>
      </c>
      <c r="AB201" s="71">
        <v>57880.11</v>
      </c>
      <c r="AC201" s="71">
        <v>59193.95</v>
      </c>
      <c r="AD201" s="71">
        <v>58634.87</v>
      </c>
      <c r="AE201" s="71">
        <v>57986.87</v>
      </c>
      <c r="AF201" s="71">
        <v>56561.48</v>
      </c>
      <c r="AG201" s="71">
        <v>53184.48</v>
      </c>
      <c r="AH201" s="71">
        <v>51397.48</v>
      </c>
      <c r="AI201" s="71">
        <v>49589.04</v>
      </c>
      <c r="AJ201" s="71">
        <v>48418.99</v>
      </c>
      <c r="AK201" s="71">
        <v>47993.13</v>
      </c>
      <c r="AL201" s="71">
        <v>49996.27</v>
      </c>
      <c r="AM201" s="71">
        <v>53249.88</v>
      </c>
      <c r="AN201" s="71">
        <v>55913.16</v>
      </c>
      <c r="AO201" s="71">
        <v>57243.66</v>
      </c>
      <c r="AP201" s="71">
        <v>58229.86</v>
      </c>
      <c r="AQ201" s="71">
        <v>56264.4</v>
      </c>
      <c r="AR201" s="71">
        <v>46730.44</v>
      </c>
      <c r="AS201" s="71">
        <v>42056.13</v>
      </c>
      <c r="AT201" s="71">
        <v>41123.75</v>
      </c>
      <c r="AU201" s="71">
        <v>39902.32</v>
      </c>
      <c r="AV201" s="71">
        <v>38308.23</v>
      </c>
      <c r="AW201" s="71">
        <v>36969.05</v>
      </c>
      <c r="AX201" s="71">
        <v>37049.93</v>
      </c>
      <c r="AY201" s="71">
        <v>42675.14</v>
      </c>
      <c r="AZ201" s="71">
        <v>53313.23</v>
      </c>
      <c r="BA201" s="71">
        <v>57652.9</v>
      </c>
      <c r="BB201" s="71">
        <v>57108.38</v>
      </c>
      <c r="BC201" s="71">
        <v>56477.24</v>
      </c>
      <c r="BD201" s="71">
        <v>55088.96</v>
      </c>
      <c r="BE201" s="71">
        <v>1089.694</v>
      </c>
      <c r="BF201" s="71">
        <v>1053.081</v>
      </c>
      <c r="BG201" s="71">
        <v>1016.028</v>
      </c>
      <c r="BH201" s="71">
        <v>992.0546</v>
      </c>
      <c r="BI201" s="71">
        <v>983.329</v>
      </c>
      <c r="BJ201" s="71">
        <v>1024.371</v>
      </c>
      <c r="BK201" s="71">
        <v>1091.034</v>
      </c>
      <c r="BL201" s="71">
        <v>1145.602</v>
      </c>
      <c r="BM201" s="71">
        <v>1172.863</v>
      </c>
      <c r="BN201" s="71">
        <v>1193.069</v>
      </c>
      <c r="BO201" s="71">
        <v>3791.127</v>
      </c>
      <c r="BP201" s="71">
        <v>11647.29</v>
      </c>
      <c r="BQ201" s="71">
        <v>10482.24</v>
      </c>
      <c r="BR201" s="71">
        <v>10249.85</v>
      </c>
      <c r="BS201" s="71">
        <v>9945.418</v>
      </c>
      <c r="BT201" s="71">
        <v>9548.101</v>
      </c>
      <c r="BU201" s="71">
        <v>9214.318</v>
      </c>
      <c r="BV201" s="71">
        <v>9234.475</v>
      </c>
      <c r="BW201" s="71">
        <v>10636.53</v>
      </c>
      <c r="BX201" s="71">
        <v>3592.275</v>
      </c>
      <c r="BY201" s="71">
        <v>1181.248</v>
      </c>
      <c r="BZ201" s="71">
        <v>1170.091</v>
      </c>
      <c r="CA201" s="71">
        <v>1157.16</v>
      </c>
      <c r="CB201" s="71">
        <v>1128.715</v>
      </c>
      <c r="CC201" s="71">
        <v>1286.181</v>
      </c>
      <c r="CD201" s="71">
        <v>1242.965</v>
      </c>
      <c r="CE201" s="71">
        <v>1199.231</v>
      </c>
      <c r="CF201" s="71">
        <v>1170.936</v>
      </c>
      <c r="CG201" s="71">
        <v>1160.637</v>
      </c>
      <c r="CH201" s="71">
        <v>1209.079</v>
      </c>
      <c r="CI201" s="71">
        <v>1287.763</v>
      </c>
      <c r="CJ201" s="71">
        <v>1352.17</v>
      </c>
      <c r="CK201" s="71">
        <v>1384.346</v>
      </c>
      <c r="CL201" s="71">
        <v>1408.195</v>
      </c>
      <c r="CM201" s="71">
        <v>4402.253</v>
      </c>
      <c r="CN201" s="71">
        <v>12076.28</v>
      </c>
      <c r="CO201" s="71">
        <v>10868.32</v>
      </c>
      <c r="CP201" s="71">
        <v>10627.37</v>
      </c>
      <c r="CQ201" s="71">
        <v>10311.73</v>
      </c>
      <c r="CR201" s="71">
        <v>9899.774</v>
      </c>
      <c r="CS201" s="71">
        <v>9553.698</v>
      </c>
      <c r="CT201" s="71">
        <v>9574.598</v>
      </c>
      <c r="CU201" s="71">
        <v>11028.29</v>
      </c>
      <c r="CV201" s="71">
        <v>4171.348</v>
      </c>
      <c r="CW201" s="71">
        <v>1394.243</v>
      </c>
      <c r="CX201" s="71">
        <v>1381.074</v>
      </c>
      <c r="CY201" s="71">
        <v>1365.811</v>
      </c>
      <c r="CZ201" s="71">
        <v>1332.238</v>
      </c>
      <c r="DA201" s="71">
        <v>1421.612</v>
      </c>
      <c r="DB201" s="71">
        <v>1373.846</v>
      </c>
      <c r="DC201" s="71">
        <v>1325.507</v>
      </c>
      <c r="DD201" s="71">
        <v>1294.231</v>
      </c>
      <c r="DE201" s="71">
        <v>1282.848</v>
      </c>
      <c r="DF201" s="71">
        <v>1336.392</v>
      </c>
      <c r="DG201" s="71">
        <v>1423.36</v>
      </c>
      <c r="DH201" s="71">
        <v>1494.549</v>
      </c>
      <c r="DI201" s="71">
        <v>1530.113</v>
      </c>
      <c r="DJ201" s="71">
        <v>1556.474</v>
      </c>
      <c r="DK201" s="71">
        <v>4819.678</v>
      </c>
      <c r="DL201" s="71">
        <v>12370.05</v>
      </c>
      <c r="DM201" s="71">
        <v>11132.71</v>
      </c>
      <c r="DN201" s="71">
        <v>10885.9</v>
      </c>
      <c r="DO201" s="71">
        <v>10562.57</v>
      </c>
      <c r="DP201" s="71">
        <v>10140.6</v>
      </c>
      <c r="DQ201" s="71">
        <v>9786.103</v>
      </c>
      <c r="DR201" s="71">
        <v>9807.51</v>
      </c>
      <c r="DS201" s="71">
        <v>11296.57</v>
      </c>
      <c r="DT201" s="71">
        <v>4566.877</v>
      </c>
      <c r="DU201" s="71">
        <v>1541.052</v>
      </c>
      <c r="DV201" s="71">
        <v>1526.497</v>
      </c>
      <c r="DW201" s="71">
        <v>1509.627</v>
      </c>
      <c r="DX201" s="71">
        <v>1472.519</v>
      </c>
      <c r="DY201" s="71">
        <v>1556.51</v>
      </c>
      <c r="DZ201" s="71">
        <v>1504.212</v>
      </c>
      <c r="EA201" s="71">
        <v>1451.285</v>
      </c>
      <c r="EB201" s="71">
        <v>1417.042</v>
      </c>
      <c r="EC201" s="71">
        <v>1404.579</v>
      </c>
      <c r="ED201" s="71">
        <v>1463.203</v>
      </c>
      <c r="EE201" s="71">
        <v>1558.424</v>
      </c>
      <c r="EF201" s="71">
        <v>1636.369</v>
      </c>
      <c r="EG201" s="71">
        <v>1675.307</v>
      </c>
      <c r="EH201" s="71">
        <v>1704.17</v>
      </c>
      <c r="EI201" s="71">
        <v>5232.415</v>
      </c>
      <c r="EJ201" s="71">
        <v>12661.12</v>
      </c>
      <c r="EK201" s="71">
        <v>11394.66</v>
      </c>
      <c r="EL201" s="71">
        <v>11142.05</v>
      </c>
      <c r="EM201" s="71">
        <v>10811.11</v>
      </c>
      <c r="EN201" s="71">
        <v>10379.21</v>
      </c>
      <c r="EO201" s="71">
        <v>10016.37</v>
      </c>
      <c r="EP201" s="71">
        <v>10038.29</v>
      </c>
      <c r="EQ201" s="71">
        <v>11562.38</v>
      </c>
      <c r="ER201" s="71">
        <v>4957.965</v>
      </c>
      <c r="ES201" s="71">
        <v>1687.284</v>
      </c>
      <c r="ET201" s="71">
        <v>1671.348</v>
      </c>
      <c r="EU201" s="71">
        <v>1652.877</v>
      </c>
      <c r="EV201" s="71">
        <v>1612.248</v>
      </c>
      <c r="EW201" s="71">
        <v>1750.349</v>
      </c>
      <c r="EX201" s="71">
        <v>1691.537</v>
      </c>
      <c r="EY201" s="71">
        <v>1632.02</v>
      </c>
      <c r="EZ201" s="71">
        <v>1593.512</v>
      </c>
      <c r="FA201" s="71">
        <v>1579.497</v>
      </c>
      <c r="FB201" s="71">
        <v>1645.422</v>
      </c>
      <c r="FC201" s="71">
        <v>1752.501</v>
      </c>
      <c r="FD201" s="71">
        <v>1840.152</v>
      </c>
      <c r="FE201" s="71">
        <v>1883.94</v>
      </c>
      <c r="FF201" s="71">
        <v>1916.396</v>
      </c>
      <c r="FG201" s="71">
        <v>5820.23</v>
      </c>
      <c r="FH201" s="71">
        <v>13076.7</v>
      </c>
      <c r="FI201" s="71">
        <v>11768.67</v>
      </c>
      <c r="FJ201" s="71">
        <v>11507.76</v>
      </c>
      <c r="FK201" s="71">
        <v>11165.97</v>
      </c>
      <c r="FL201" s="71">
        <v>10719.89</v>
      </c>
      <c r="FM201" s="71">
        <v>10345.14</v>
      </c>
      <c r="FN201" s="71">
        <v>10367.78</v>
      </c>
      <c r="FO201" s="71">
        <v>11941.89</v>
      </c>
      <c r="FP201" s="71">
        <v>5514.949</v>
      </c>
      <c r="FQ201" s="71">
        <v>1897.408</v>
      </c>
      <c r="FR201" s="71">
        <v>1879.488</v>
      </c>
      <c r="FS201" s="71">
        <v>1858.717</v>
      </c>
      <c r="FT201" s="71">
        <v>1813.027</v>
      </c>
      <c r="FU201" s="71">
        <v>75.55566</v>
      </c>
      <c r="FV201" s="71">
        <v>73.12021</v>
      </c>
      <c r="FW201" s="71">
        <v>71.35358</v>
      </c>
      <c r="FX201" s="71">
        <v>70.58214</v>
      </c>
      <c r="FY201" s="71">
        <v>67.4761</v>
      </c>
      <c r="FZ201" s="71">
        <v>66.69524</v>
      </c>
      <c r="GA201" s="71">
        <v>65.65305</v>
      </c>
      <c r="GB201" s="71">
        <v>69.81637</v>
      </c>
      <c r="GC201" s="71">
        <v>74.99968</v>
      </c>
      <c r="GD201" s="71">
        <v>80.52673</v>
      </c>
      <c r="GE201" s="71">
        <v>86.54385</v>
      </c>
      <c r="GF201" s="71">
        <v>92.27113</v>
      </c>
      <c r="GG201" s="71">
        <v>96.3754</v>
      </c>
      <c r="GH201" s="71">
        <v>98.93208</v>
      </c>
      <c r="GI201" s="71">
        <v>100.5925</v>
      </c>
      <c r="GJ201" s="71">
        <v>99.84973</v>
      </c>
      <c r="GK201" s="71">
        <v>98.30054</v>
      </c>
      <c r="GL201" s="71">
        <v>96.67593</v>
      </c>
      <c r="GM201" s="71">
        <v>94.55829</v>
      </c>
      <c r="GN201" s="71">
        <v>90.31069</v>
      </c>
      <c r="GO201" s="71">
        <v>86.14171</v>
      </c>
      <c r="GP201" s="71">
        <v>82.57754</v>
      </c>
      <c r="GQ201" s="71">
        <v>79.15829</v>
      </c>
      <c r="GR201" s="71">
        <v>77.13262</v>
      </c>
    </row>
    <row r="202" spans="1:200" ht="12.75">
      <c r="A202" s="69" t="s">
        <v>245</v>
      </c>
      <c r="B202" s="69" t="s">
        <v>34</v>
      </c>
      <c r="C202" s="69">
        <v>2011</v>
      </c>
      <c r="D202" s="69" t="s">
        <v>6</v>
      </c>
      <c r="E202" s="69" t="s">
        <v>229</v>
      </c>
      <c r="F202" s="71">
        <v>449</v>
      </c>
      <c r="G202" s="71">
        <v>449</v>
      </c>
      <c r="H202" s="71">
        <v>449</v>
      </c>
      <c r="I202" s="71">
        <v>50230.6</v>
      </c>
      <c r="J202" s="71">
        <v>48064.7</v>
      </c>
      <c r="K202" s="71">
        <v>46605.07</v>
      </c>
      <c r="L202" s="71">
        <v>45870.65</v>
      </c>
      <c r="M202" s="71">
        <v>45135.73</v>
      </c>
      <c r="N202" s="71">
        <v>46926.73</v>
      </c>
      <c r="O202" s="71">
        <v>50580.98</v>
      </c>
      <c r="P202" s="71">
        <v>52865.3</v>
      </c>
      <c r="Q202" s="71">
        <v>54998.71</v>
      </c>
      <c r="R202" s="71">
        <v>56703.55</v>
      </c>
      <c r="S202" s="71">
        <v>58170.86</v>
      </c>
      <c r="T202" s="71">
        <v>56422.3</v>
      </c>
      <c r="U202" s="71">
        <v>50753.56</v>
      </c>
      <c r="V202" s="71">
        <v>49450.98</v>
      </c>
      <c r="W202" s="71">
        <v>47752.96</v>
      </c>
      <c r="X202" s="71">
        <v>45916.67</v>
      </c>
      <c r="Y202" s="71">
        <v>44544.84</v>
      </c>
      <c r="Z202" s="71">
        <v>44383.34</v>
      </c>
      <c r="AA202" s="71">
        <v>50857.39</v>
      </c>
      <c r="AB202" s="71">
        <v>55020.31</v>
      </c>
      <c r="AC202" s="71">
        <v>56836.56</v>
      </c>
      <c r="AD202" s="71">
        <v>56000.23</v>
      </c>
      <c r="AE202" s="71">
        <v>55192.19</v>
      </c>
      <c r="AF202" s="71">
        <v>53771.28</v>
      </c>
      <c r="AG202" s="71">
        <v>48922.9</v>
      </c>
      <c r="AH202" s="71">
        <v>46813.39</v>
      </c>
      <c r="AI202" s="71">
        <v>45391.75</v>
      </c>
      <c r="AJ202" s="71">
        <v>44676.46</v>
      </c>
      <c r="AK202" s="71">
        <v>43960.67</v>
      </c>
      <c r="AL202" s="71">
        <v>45705.04</v>
      </c>
      <c r="AM202" s="71">
        <v>49264.16</v>
      </c>
      <c r="AN202" s="71">
        <v>51489.01</v>
      </c>
      <c r="AO202" s="71">
        <v>53566.88</v>
      </c>
      <c r="AP202" s="71">
        <v>55227.34</v>
      </c>
      <c r="AQ202" s="71">
        <v>53581.04</v>
      </c>
      <c r="AR202" s="71">
        <v>44612.81</v>
      </c>
      <c r="AS202" s="71">
        <v>40130.57</v>
      </c>
      <c r="AT202" s="71">
        <v>39100.63</v>
      </c>
      <c r="AU202" s="71">
        <v>37758.02</v>
      </c>
      <c r="AV202" s="71">
        <v>36306.07</v>
      </c>
      <c r="AW202" s="71">
        <v>35221.37</v>
      </c>
      <c r="AX202" s="71">
        <v>35093.67</v>
      </c>
      <c r="AY202" s="71">
        <v>40212.67</v>
      </c>
      <c r="AZ202" s="71">
        <v>50679.08</v>
      </c>
      <c r="BA202" s="71">
        <v>55356.88</v>
      </c>
      <c r="BB202" s="71">
        <v>54542.32</v>
      </c>
      <c r="BC202" s="71">
        <v>53755.32</v>
      </c>
      <c r="BD202" s="71">
        <v>52371.4</v>
      </c>
      <c r="BE202" s="71">
        <v>1002.379</v>
      </c>
      <c r="BF202" s="71">
        <v>959.1573</v>
      </c>
      <c r="BG202" s="71">
        <v>930.0295</v>
      </c>
      <c r="BH202" s="71">
        <v>915.3739</v>
      </c>
      <c r="BI202" s="71">
        <v>900.7081</v>
      </c>
      <c r="BJ202" s="71">
        <v>936.4485</v>
      </c>
      <c r="BK202" s="71">
        <v>1009.371</v>
      </c>
      <c r="BL202" s="71">
        <v>1054.956</v>
      </c>
      <c r="BM202" s="71">
        <v>1097.529</v>
      </c>
      <c r="BN202" s="71">
        <v>1131.55</v>
      </c>
      <c r="BO202" s="71">
        <v>3610.321</v>
      </c>
      <c r="BP202" s="71">
        <v>11119.48</v>
      </c>
      <c r="BQ202" s="71">
        <v>10002.31</v>
      </c>
      <c r="BR202" s="71">
        <v>9745.601</v>
      </c>
      <c r="BS202" s="71">
        <v>9410.963</v>
      </c>
      <c r="BT202" s="71">
        <v>9049.072</v>
      </c>
      <c r="BU202" s="71">
        <v>8778.717</v>
      </c>
      <c r="BV202" s="71">
        <v>8746.891</v>
      </c>
      <c r="BW202" s="71">
        <v>10022.77</v>
      </c>
      <c r="BX202" s="71">
        <v>3414.785</v>
      </c>
      <c r="BY202" s="71">
        <v>1134.205</v>
      </c>
      <c r="BZ202" s="71">
        <v>1117.515</v>
      </c>
      <c r="CA202" s="71">
        <v>1101.39</v>
      </c>
      <c r="CB202" s="71">
        <v>1073.035</v>
      </c>
      <c r="CC202" s="71">
        <v>1183.122</v>
      </c>
      <c r="CD202" s="71">
        <v>1132.107</v>
      </c>
      <c r="CE202" s="71">
        <v>1097.727</v>
      </c>
      <c r="CF202" s="71">
        <v>1080.428</v>
      </c>
      <c r="CG202" s="71">
        <v>1063.118</v>
      </c>
      <c r="CH202" s="71">
        <v>1105.303</v>
      </c>
      <c r="CI202" s="71">
        <v>1191.375</v>
      </c>
      <c r="CJ202" s="71">
        <v>1245.179</v>
      </c>
      <c r="CK202" s="71">
        <v>1295.429</v>
      </c>
      <c r="CL202" s="71">
        <v>1335.584</v>
      </c>
      <c r="CM202" s="71">
        <v>4192.302</v>
      </c>
      <c r="CN202" s="71">
        <v>11529.03</v>
      </c>
      <c r="CO202" s="71">
        <v>10370.71</v>
      </c>
      <c r="CP202" s="71">
        <v>10104.55</v>
      </c>
      <c r="CQ202" s="71">
        <v>9757.585</v>
      </c>
      <c r="CR202" s="71">
        <v>9382.365</v>
      </c>
      <c r="CS202" s="71">
        <v>9102.053</v>
      </c>
      <c r="CT202" s="71">
        <v>9069.056</v>
      </c>
      <c r="CU202" s="71">
        <v>10391.93</v>
      </c>
      <c r="CV202" s="71">
        <v>3965.245</v>
      </c>
      <c r="CW202" s="71">
        <v>1338.717</v>
      </c>
      <c r="CX202" s="71">
        <v>1319.019</v>
      </c>
      <c r="CY202" s="71">
        <v>1299.986</v>
      </c>
      <c r="CZ202" s="71">
        <v>1266.518</v>
      </c>
      <c r="DA202" s="71">
        <v>1307.701</v>
      </c>
      <c r="DB202" s="71">
        <v>1251.314</v>
      </c>
      <c r="DC202" s="71">
        <v>1213.314</v>
      </c>
      <c r="DD202" s="71">
        <v>1194.194</v>
      </c>
      <c r="DE202" s="71">
        <v>1175.061</v>
      </c>
      <c r="DF202" s="71">
        <v>1221.688</v>
      </c>
      <c r="DG202" s="71">
        <v>1316.823</v>
      </c>
      <c r="DH202" s="71">
        <v>1376.292</v>
      </c>
      <c r="DI202" s="71">
        <v>1431.833</v>
      </c>
      <c r="DJ202" s="71">
        <v>1476.217</v>
      </c>
      <c r="DK202" s="71">
        <v>4589.818</v>
      </c>
      <c r="DL202" s="71">
        <v>11809.49</v>
      </c>
      <c r="DM202" s="71">
        <v>10622.99</v>
      </c>
      <c r="DN202" s="71">
        <v>10350.35</v>
      </c>
      <c r="DO202" s="71">
        <v>9994.949</v>
      </c>
      <c r="DP202" s="71">
        <v>9610.603</v>
      </c>
      <c r="DQ202" s="71">
        <v>9323.471</v>
      </c>
      <c r="DR202" s="71">
        <v>9289.67</v>
      </c>
      <c r="DS202" s="71">
        <v>10644.72</v>
      </c>
      <c r="DT202" s="71">
        <v>4341.233</v>
      </c>
      <c r="DU202" s="71">
        <v>1479.68</v>
      </c>
      <c r="DV202" s="71">
        <v>1457.907</v>
      </c>
      <c r="DW202" s="71">
        <v>1436.871</v>
      </c>
      <c r="DX202" s="71">
        <v>1399.879</v>
      </c>
      <c r="DY202" s="71">
        <v>1431.79</v>
      </c>
      <c r="DZ202" s="71">
        <v>1370.052</v>
      </c>
      <c r="EA202" s="71">
        <v>1328.447</v>
      </c>
      <c r="EB202" s="71">
        <v>1307.512</v>
      </c>
      <c r="EC202" s="71">
        <v>1286.564</v>
      </c>
      <c r="ED202" s="71">
        <v>1337.615</v>
      </c>
      <c r="EE202" s="71">
        <v>1441.777</v>
      </c>
      <c r="EF202" s="71">
        <v>1506.89</v>
      </c>
      <c r="EG202" s="71">
        <v>1567.702</v>
      </c>
      <c r="EH202" s="71">
        <v>1616.297</v>
      </c>
      <c r="EI202" s="71">
        <v>4982.871</v>
      </c>
      <c r="EJ202" s="71">
        <v>12087.37</v>
      </c>
      <c r="EK202" s="71">
        <v>10872.95</v>
      </c>
      <c r="EL202" s="71">
        <v>10593.9</v>
      </c>
      <c r="EM202" s="71">
        <v>10230.13</v>
      </c>
      <c r="EN202" s="71">
        <v>9836.744</v>
      </c>
      <c r="EO202" s="71">
        <v>9542.856</v>
      </c>
      <c r="EP202" s="71">
        <v>9508.26</v>
      </c>
      <c r="EQ202" s="71">
        <v>10895.2</v>
      </c>
      <c r="ER202" s="71">
        <v>4712.998</v>
      </c>
      <c r="ES202" s="71">
        <v>1620.089</v>
      </c>
      <c r="ET202" s="71">
        <v>1596.25</v>
      </c>
      <c r="EU202" s="71">
        <v>1573.217</v>
      </c>
      <c r="EV202" s="71">
        <v>1532.715</v>
      </c>
      <c r="EW202" s="71">
        <v>1610.096</v>
      </c>
      <c r="EX202" s="71">
        <v>1540.67</v>
      </c>
      <c r="EY202" s="71">
        <v>1493.883</v>
      </c>
      <c r="EZ202" s="71">
        <v>1470.342</v>
      </c>
      <c r="FA202" s="71">
        <v>1446.785</v>
      </c>
      <c r="FB202" s="71">
        <v>1504.194</v>
      </c>
      <c r="FC202" s="71">
        <v>1621.328</v>
      </c>
      <c r="FD202" s="71">
        <v>1694.549</v>
      </c>
      <c r="FE202" s="71">
        <v>1762.934</v>
      </c>
      <c r="FF202" s="71">
        <v>1817.581</v>
      </c>
      <c r="FG202" s="71">
        <v>5542.652</v>
      </c>
      <c r="FH202" s="71">
        <v>12484.12</v>
      </c>
      <c r="FI202" s="71">
        <v>11229.84</v>
      </c>
      <c r="FJ202" s="71">
        <v>10941.63</v>
      </c>
      <c r="FK202" s="71">
        <v>10565.92</v>
      </c>
      <c r="FL202" s="71">
        <v>10159.62</v>
      </c>
      <c r="FM202" s="71">
        <v>9856.085</v>
      </c>
      <c r="FN202" s="71">
        <v>9820.353</v>
      </c>
      <c r="FO202" s="71">
        <v>11252.82</v>
      </c>
      <c r="FP202" s="71">
        <v>5242.46</v>
      </c>
      <c r="FQ202" s="71">
        <v>1821.844</v>
      </c>
      <c r="FR202" s="71">
        <v>1795.037</v>
      </c>
      <c r="FS202" s="71">
        <v>1769.135</v>
      </c>
      <c r="FT202" s="71">
        <v>1723.59</v>
      </c>
      <c r="FU202" s="71">
        <v>69.00599</v>
      </c>
      <c r="FV202" s="71">
        <v>66.18834</v>
      </c>
      <c r="FW202" s="71">
        <v>65.17326</v>
      </c>
      <c r="FX202" s="71">
        <v>65.50503</v>
      </c>
      <c r="FY202" s="71">
        <v>62.68166</v>
      </c>
      <c r="FZ202" s="71">
        <v>61.66225</v>
      </c>
      <c r="GA202" s="71">
        <v>61.40155</v>
      </c>
      <c r="GB202" s="71">
        <v>63.65882</v>
      </c>
      <c r="GC202" s="71">
        <v>70.13947</v>
      </c>
      <c r="GD202" s="71">
        <v>77.6115</v>
      </c>
      <c r="GE202" s="71">
        <v>84.61497</v>
      </c>
      <c r="GF202" s="71">
        <v>91.5123</v>
      </c>
      <c r="GG202" s="71">
        <v>95.25936</v>
      </c>
      <c r="GH202" s="71">
        <v>96.69572</v>
      </c>
      <c r="GI202" s="71">
        <v>97.93583</v>
      </c>
      <c r="GJ202" s="71">
        <v>97.76578</v>
      </c>
      <c r="GK202" s="71">
        <v>97.6123</v>
      </c>
      <c r="GL202" s="71">
        <v>95.83636</v>
      </c>
      <c r="GM202" s="71">
        <v>92.61069</v>
      </c>
      <c r="GN202" s="71">
        <v>89.33476</v>
      </c>
      <c r="GO202" s="71">
        <v>86.6647</v>
      </c>
      <c r="GP202" s="71">
        <v>82.99829</v>
      </c>
      <c r="GQ202" s="71">
        <v>79.8846</v>
      </c>
      <c r="GR202" s="71">
        <v>77.71914</v>
      </c>
    </row>
    <row r="203" spans="1:200" ht="12.75">
      <c r="A203" s="69" t="s">
        <v>245</v>
      </c>
      <c r="B203" s="69" t="s">
        <v>35</v>
      </c>
      <c r="C203" s="69">
        <v>2011</v>
      </c>
      <c r="D203" s="69" t="s">
        <v>6</v>
      </c>
      <c r="E203" s="69" t="s">
        <v>229</v>
      </c>
      <c r="F203" s="71">
        <v>451</v>
      </c>
      <c r="G203" s="71">
        <v>451</v>
      </c>
      <c r="H203" s="71">
        <v>451</v>
      </c>
      <c r="I203" s="71">
        <v>47059.87</v>
      </c>
      <c r="J203" s="71">
        <v>45775.86</v>
      </c>
      <c r="K203" s="71">
        <v>44607.81</v>
      </c>
      <c r="L203" s="71">
        <v>43469.19</v>
      </c>
      <c r="M203" s="71">
        <v>44122.75</v>
      </c>
      <c r="N203" s="71">
        <v>46656.35</v>
      </c>
      <c r="O203" s="71">
        <v>49922.53</v>
      </c>
      <c r="P203" s="71">
        <v>51679.11</v>
      </c>
      <c r="Q203" s="71">
        <v>53156.5</v>
      </c>
      <c r="R203" s="71">
        <v>54361.68</v>
      </c>
      <c r="S203" s="71">
        <v>55274.59</v>
      </c>
      <c r="T203" s="71">
        <v>53517.81</v>
      </c>
      <c r="U203" s="71">
        <v>49904.63</v>
      </c>
      <c r="V203" s="71">
        <v>48284.52</v>
      </c>
      <c r="W203" s="71">
        <v>46802.43</v>
      </c>
      <c r="X203" s="71">
        <v>45686</v>
      </c>
      <c r="Y203" s="71">
        <v>44120.01</v>
      </c>
      <c r="Z203" s="71">
        <v>43819.78</v>
      </c>
      <c r="AA203" s="71">
        <v>47398.84</v>
      </c>
      <c r="AB203" s="71">
        <v>49045.53</v>
      </c>
      <c r="AC203" s="71">
        <v>49311.07</v>
      </c>
      <c r="AD203" s="71">
        <v>48859.66</v>
      </c>
      <c r="AE203" s="71">
        <v>48353.55</v>
      </c>
      <c r="AF203" s="71">
        <v>47268.72</v>
      </c>
      <c r="AG203" s="71">
        <v>45834.71</v>
      </c>
      <c r="AH203" s="71">
        <v>44584.14</v>
      </c>
      <c r="AI203" s="71">
        <v>43446.5</v>
      </c>
      <c r="AJ203" s="71">
        <v>42337.52</v>
      </c>
      <c r="AK203" s="71">
        <v>42974.07</v>
      </c>
      <c r="AL203" s="71">
        <v>45441.7</v>
      </c>
      <c r="AM203" s="71">
        <v>48622.85</v>
      </c>
      <c r="AN203" s="71">
        <v>50333.7</v>
      </c>
      <c r="AO203" s="71">
        <v>51772.62</v>
      </c>
      <c r="AP203" s="71">
        <v>52946.43</v>
      </c>
      <c r="AQ203" s="71">
        <v>50913.3</v>
      </c>
      <c r="AR203" s="71">
        <v>42316.25</v>
      </c>
      <c r="AS203" s="71">
        <v>39459.32</v>
      </c>
      <c r="AT203" s="71">
        <v>38178.31</v>
      </c>
      <c r="AU203" s="71">
        <v>37006.43</v>
      </c>
      <c r="AV203" s="71">
        <v>36123.68</v>
      </c>
      <c r="AW203" s="71">
        <v>34885.45</v>
      </c>
      <c r="AX203" s="71">
        <v>34648.07</v>
      </c>
      <c r="AY203" s="71">
        <v>37478.01</v>
      </c>
      <c r="AZ203" s="71">
        <v>45175.72</v>
      </c>
      <c r="BA203" s="71">
        <v>48027.31</v>
      </c>
      <c r="BB203" s="71">
        <v>47587.65</v>
      </c>
      <c r="BC203" s="71">
        <v>47094.71</v>
      </c>
      <c r="BD203" s="71">
        <v>46038.13</v>
      </c>
      <c r="BE203" s="71">
        <v>939.1053</v>
      </c>
      <c r="BF203" s="71">
        <v>913.4824</v>
      </c>
      <c r="BG203" s="71">
        <v>890.1732</v>
      </c>
      <c r="BH203" s="71">
        <v>867.4514</v>
      </c>
      <c r="BI203" s="71">
        <v>880.4937</v>
      </c>
      <c r="BJ203" s="71">
        <v>931.053</v>
      </c>
      <c r="BK203" s="71">
        <v>996.2314</v>
      </c>
      <c r="BL203" s="71">
        <v>1031.285</v>
      </c>
      <c r="BM203" s="71">
        <v>1060.767</v>
      </c>
      <c r="BN203" s="71">
        <v>1084.817</v>
      </c>
      <c r="BO203" s="71">
        <v>3430.566</v>
      </c>
      <c r="BP203" s="71">
        <v>10547.07</v>
      </c>
      <c r="BQ203" s="71">
        <v>9835.002</v>
      </c>
      <c r="BR203" s="71">
        <v>9515.718</v>
      </c>
      <c r="BS203" s="71">
        <v>9223.635</v>
      </c>
      <c r="BT203" s="71">
        <v>9003.612</v>
      </c>
      <c r="BU203" s="71">
        <v>8694.993</v>
      </c>
      <c r="BV203" s="71">
        <v>8635.826</v>
      </c>
      <c r="BW203" s="71">
        <v>9341.173</v>
      </c>
      <c r="BX203" s="71">
        <v>3043.966</v>
      </c>
      <c r="BY203" s="71">
        <v>984.0294</v>
      </c>
      <c r="BZ203" s="71">
        <v>975.0212</v>
      </c>
      <c r="CA203" s="71">
        <v>964.9214</v>
      </c>
      <c r="CB203" s="71">
        <v>943.2731</v>
      </c>
      <c r="CC203" s="71">
        <v>1108.439</v>
      </c>
      <c r="CD203" s="71">
        <v>1078.196</v>
      </c>
      <c r="CE203" s="71">
        <v>1050.684</v>
      </c>
      <c r="CF203" s="71">
        <v>1023.865</v>
      </c>
      <c r="CG203" s="71">
        <v>1039.259</v>
      </c>
      <c r="CH203" s="71">
        <v>1098.935</v>
      </c>
      <c r="CI203" s="71">
        <v>1175.866</v>
      </c>
      <c r="CJ203" s="71">
        <v>1217.24</v>
      </c>
      <c r="CK203" s="71">
        <v>1252.038</v>
      </c>
      <c r="CL203" s="71">
        <v>1280.424</v>
      </c>
      <c r="CM203" s="71">
        <v>3983.571</v>
      </c>
      <c r="CN203" s="71">
        <v>10935.54</v>
      </c>
      <c r="CO203" s="71">
        <v>10197.24</v>
      </c>
      <c r="CP203" s="71">
        <v>9866.199</v>
      </c>
      <c r="CQ203" s="71">
        <v>9563.358</v>
      </c>
      <c r="CR203" s="71">
        <v>9335.231</v>
      </c>
      <c r="CS203" s="71">
        <v>9015.245</v>
      </c>
      <c r="CT203" s="71">
        <v>8953.898</v>
      </c>
      <c r="CU203" s="71">
        <v>9685.226</v>
      </c>
      <c r="CV203" s="71">
        <v>3534.651</v>
      </c>
      <c r="CW203" s="71">
        <v>1161.463</v>
      </c>
      <c r="CX203" s="71">
        <v>1150.831</v>
      </c>
      <c r="CY203" s="71">
        <v>1138.91</v>
      </c>
      <c r="CZ203" s="71">
        <v>1113.358</v>
      </c>
      <c r="DA203" s="71">
        <v>1225.154</v>
      </c>
      <c r="DB203" s="71">
        <v>1191.726</v>
      </c>
      <c r="DC203" s="71">
        <v>1161.318</v>
      </c>
      <c r="DD203" s="71">
        <v>1131.675</v>
      </c>
      <c r="DE203" s="71">
        <v>1148.689</v>
      </c>
      <c r="DF203" s="71">
        <v>1214.649</v>
      </c>
      <c r="DG203" s="71">
        <v>1299.681</v>
      </c>
      <c r="DH203" s="71">
        <v>1345.411</v>
      </c>
      <c r="DI203" s="71">
        <v>1383.873</v>
      </c>
      <c r="DJ203" s="71">
        <v>1415.249</v>
      </c>
      <c r="DK203" s="71">
        <v>4361.296</v>
      </c>
      <c r="DL203" s="71">
        <v>11201.56</v>
      </c>
      <c r="DM203" s="71">
        <v>10445.3</v>
      </c>
      <c r="DN203" s="71">
        <v>10106.21</v>
      </c>
      <c r="DO203" s="71">
        <v>9795.998</v>
      </c>
      <c r="DP203" s="71">
        <v>9562.322</v>
      </c>
      <c r="DQ203" s="71">
        <v>9234.552</v>
      </c>
      <c r="DR203" s="71">
        <v>9171.713</v>
      </c>
      <c r="DS203" s="71">
        <v>9920.83</v>
      </c>
      <c r="DT203" s="71">
        <v>3869.808</v>
      </c>
      <c r="DU203" s="71">
        <v>1283.762</v>
      </c>
      <c r="DV203" s="71">
        <v>1272.01</v>
      </c>
      <c r="DW203" s="71">
        <v>1258.834</v>
      </c>
      <c r="DX203" s="71">
        <v>1230.591</v>
      </c>
      <c r="DY203" s="71">
        <v>1341.41</v>
      </c>
      <c r="DZ203" s="71">
        <v>1304.811</v>
      </c>
      <c r="EA203" s="71">
        <v>1271.516</v>
      </c>
      <c r="EB203" s="71">
        <v>1239.06</v>
      </c>
      <c r="EC203" s="71">
        <v>1257.69</v>
      </c>
      <c r="ED203" s="71">
        <v>1329.908</v>
      </c>
      <c r="EE203" s="71">
        <v>1423.009</v>
      </c>
      <c r="EF203" s="71">
        <v>1473.079</v>
      </c>
      <c r="EG203" s="71">
        <v>1515.191</v>
      </c>
      <c r="EH203" s="71">
        <v>1549.543</v>
      </c>
      <c r="EI203" s="71">
        <v>4734.779</v>
      </c>
      <c r="EJ203" s="71">
        <v>11465.14</v>
      </c>
      <c r="EK203" s="71">
        <v>10691.09</v>
      </c>
      <c r="EL203" s="71">
        <v>10344.01</v>
      </c>
      <c r="EM203" s="71">
        <v>10026.5</v>
      </c>
      <c r="EN203" s="71">
        <v>9787.327</v>
      </c>
      <c r="EO203" s="71">
        <v>9451.845</v>
      </c>
      <c r="EP203" s="71">
        <v>9387.526</v>
      </c>
      <c r="EQ203" s="71">
        <v>10154.27</v>
      </c>
      <c r="ER203" s="71">
        <v>4201.203</v>
      </c>
      <c r="ES203" s="71">
        <v>1405.579</v>
      </c>
      <c r="ET203" s="71">
        <v>1392.712</v>
      </c>
      <c r="EU203" s="71">
        <v>1378.286</v>
      </c>
      <c r="EV203" s="71">
        <v>1347.364</v>
      </c>
      <c r="EW203" s="71">
        <v>1508.461</v>
      </c>
      <c r="EX203" s="71">
        <v>1467.304</v>
      </c>
      <c r="EY203" s="71">
        <v>1429.863</v>
      </c>
      <c r="EZ203" s="71">
        <v>1393.365</v>
      </c>
      <c r="FA203" s="71">
        <v>1414.315</v>
      </c>
      <c r="FB203" s="71">
        <v>1495.527</v>
      </c>
      <c r="FC203" s="71">
        <v>1600.221</v>
      </c>
      <c r="FD203" s="71">
        <v>1656.527</v>
      </c>
      <c r="FE203" s="71">
        <v>1703.883</v>
      </c>
      <c r="FF203" s="71">
        <v>1742.514</v>
      </c>
      <c r="FG203" s="71">
        <v>5266.689</v>
      </c>
      <c r="FH203" s="71">
        <v>11841.46</v>
      </c>
      <c r="FI203" s="71">
        <v>11042</v>
      </c>
      <c r="FJ203" s="71">
        <v>10683.53</v>
      </c>
      <c r="FK203" s="71">
        <v>10355.6</v>
      </c>
      <c r="FL203" s="71">
        <v>10108.58</v>
      </c>
      <c r="FM203" s="71">
        <v>9762.085</v>
      </c>
      <c r="FN203" s="71">
        <v>9695.656</v>
      </c>
      <c r="FO203" s="71">
        <v>10487.57</v>
      </c>
      <c r="FP203" s="71">
        <v>4673.17</v>
      </c>
      <c r="FQ203" s="71">
        <v>1580.622</v>
      </c>
      <c r="FR203" s="71">
        <v>1566.152</v>
      </c>
      <c r="FS203" s="71">
        <v>1549.929</v>
      </c>
      <c r="FT203" s="71">
        <v>1515.156</v>
      </c>
      <c r="FU203" s="71">
        <v>62.69759</v>
      </c>
      <c r="FV203" s="71">
        <v>62.63653</v>
      </c>
      <c r="FW203" s="71">
        <v>62.12492</v>
      </c>
      <c r="FX203" s="71">
        <v>61.22877</v>
      </c>
      <c r="FY203" s="71">
        <v>61.06107</v>
      </c>
      <c r="FZ203" s="71">
        <v>60.97802</v>
      </c>
      <c r="GA203" s="71">
        <v>60.51759</v>
      </c>
      <c r="GB203" s="71">
        <v>61.14888</v>
      </c>
      <c r="GC203" s="71">
        <v>65.45567</v>
      </c>
      <c r="GD203" s="71">
        <v>69.7747</v>
      </c>
      <c r="GE203" s="71">
        <v>73.79856</v>
      </c>
      <c r="GF203" s="71">
        <v>77.2538</v>
      </c>
      <c r="GG203" s="71">
        <v>79.4969</v>
      </c>
      <c r="GH203" s="71">
        <v>81.29498</v>
      </c>
      <c r="GI203" s="71">
        <v>82.46567</v>
      </c>
      <c r="GJ203" s="71">
        <v>83.35176</v>
      </c>
      <c r="GK203" s="71">
        <v>83.69155</v>
      </c>
      <c r="GL203" s="71">
        <v>83.02267</v>
      </c>
      <c r="GM203" s="71">
        <v>80.3578</v>
      </c>
      <c r="GN203" s="71">
        <v>75.73465</v>
      </c>
      <c r="GO203" s="71">
        <v>70.57214</v>
      </c>
      <c r="GP203" s="71">
        <v>66.60861</v>
      </c>
      <c r="GQ203" s="71">
        <v>63.55759</v>
      </c>
      <c r="GR203" s="71">
        <v>61.10701</v>
      </c>
    </row>
    <row r="204" spans="1:200" ht="12.75">
      <c r="A204" s="69" t="s">
        <v>245</v>
      </c>
      <c r="B204" s="69" t="s">
        <v>8</v>
      </c>
      <c r="C204" s="69">
        <v>2011</v>
      </c>
      <c r="D204" s="69" t="s">
        <v>6</v>
      </c>
      <c r="E204" s="69" t="s">
        <v>229</v>
      </c>
      <c r="F204" s="71">
        <v>448</v>
      </c>
      <c r="G204" s="71">
        <v>448</v>
      </c>
      <c r="H204" s="71">
        <v>448</v>
      </c>
      <c r="I204" s="71">
        <v>54061.46</v>
      </c>
      <c r="J204" s="71">
        <v>51949.71</v>
      </c>
      <c r="K204" s="71">
        <v>50067.76</v>
      </c>
      <c r="L204" s="71">
        <v>48792.33</v>
      </c>
      <c r="M204" s="71">
        <v>48715.42</v>
      </c>
      <c r="N204" s="71">
        <v>50592.93</v>
      </c>
      <c r="O204" s="71">
        <v>54406.35</v>
      </c>
      <c r="P204" s="71">
        <v>56982.46</v>
      </c>
      <c r="Q204" s="71">
        <v>58740.12</v>
      </c>
      <c r="R204" s="71">
        <v>60015.12</v>
      </c>
      <c r="S204" s="71">
        <v>61290.8</v>
      </c>
      <c r="T204" s="71">
        <v>59091.18</v>
      </c>
      <c r="U204" s="71">
        <v>52990.59</v>
      </c>
      <c r="V204" s="71">
        <v>51587.72</v>
      </c>
      <c r="W204" s="71">
        <v>49876.02</v>
      </c>
      <c r="X204" s="71">
        <v>48050.18</v>
      </c>
      <c r="Y204" s="71">
        <v>46584.43</v>
      </c>
      <c r="Z204" s="71">
        <v>46771.68</v>
      </c>
      <c r="AA204" s="71">
        <v>53893.25</v>
      </c>
      <c r="AB204" s="71">
        <v>57915.71</v>
      </c>
      <c r="AC204" s="71">
        <v>59094.99</v>
      </c>
      <c r="AD204" s="71">
        <v>58448.47</v>
      </c>
      <c r="AE204" s="71">
        <v>57866.45</v>
      </c>
      <c r="AF204" s="71">
        <v>56450.59</v>
      </c>
      <c r="AG204" s="71">
        <v>52654.03</v>
      </c>
      <c r="AH204" s="71">
        <v>50597.25</v>
      </c>
      <c r="AI204" s="71">
        <v>48764.3</v>
      </c>
      <c r="AJ204" s="71">
        <v>47522.07</v>
      </c>
      <c r="AK204" s="71">
        <v>47447.16</v>
      </c>
      <c r="AL204" s="71">
        <v>49275.79</v>
      </c>
      <c r="AM204" s="71">
        <v>52989.93</v>
      </c>
      <c r="AN204" s="71">
        <v>55498.98</v>
      </c>
      <c r="AO204" s="71">
        <v>57210.88</v>
      </c>
      <c r="AP204" s="71">
        <v>58452.7</v>
      </c>
      <c r="AQ204" s="71">
        <v>56454.82</v>
      </c>
      <c r="AR204" s="71">
        <v>46723.08</v>
      </c>
      <c r="AS204" s="71">
        <v>41899.38</v>
      </c>
      <c r="AT204" s="71">
        <v>40790.13</v>
      </c>
      <c r="AU204" s="71">
        <v>39436.7</v>
      </c>
      <c r="AV204" s="71">
        <v>37993.02</v>
      </c>
      <c r="AW204" s="71">
        <v>36834.06</v>
      </c>
      <c r="AX204" s="71">
        <v>36982.11</v>
      </c>
      <c r="AY204" s="71">
        <v>42613.11</v>
      </c>
      <c r="AZ204" s="71">
        <v>53346.02</v>
      </c>
      <c r="BA204" s="71">
        <v>57556.52</v>
      </c>
      <c r="BB204" s="71">
        <v>56926.82</v>
      </c>
      <c r="BC204" s="71">
        <v>56359.96</v>
      </c>
      <c r="BD204" s="71">
        <v>54980.96</v>
      </c>
      <c r="BE204" s="71">
        <v>1078.826</v>
      </c>
      <c r="BF204" s="71">
        <v>1036.685</v>
      </c>
      <c r="BG204" s="71">
        <v>999.1295</v>
      </c>
      <c r="BH204" s="71">
        <v>973.6775</v>
      </c>
      <c r="BI204" s="71">
        <v>972.1427</v>
      </c>
      <c r="BJ204" s="71">
        <v>1009.609</v>
      </c>
      <c r="BK204" s="71">
        <v>1085.708</v>
      </c>
      <c r="BL204" s="71">
        <v>1137.116</v>
      </c>
      <c r="BM204" s="71">
        <v>1172.191</v>
      </c>
      <c r="BN204" s="71">
        <v>1197.635</v>
      </c>
      <c r="BO204" s="71">
        <v>3803.957</v>
      </c>
      <c r="BP204" s="71">
        <v>11645.45</v>
      </c>
      <c r="BQ204" s="71">
        <v>10443.17</v>
      </c>
      <c r="BR204" s="71">
        <v>10166.7</v>
      </c>
      <c r="BS204" s="71">
        <v>9829.365</v>
      </c>
      <c r="BT204" s="71">
        <v>9469.535</v>
      </c>
      <c r="BU204" s="71">
        <v>9180.672</v>
      </c>
      <c r="BV204" s="71">
        <v>9217.574</v>
      </c>
      <c r="BW204" s="71">
        <v>10621.06</v>
      </c>
      <c r="BX204" s="71">
        <v>3594.485</v>
      </c>
      <c r="BY204" s="71">
        <v>1179.273</v>
      </c>
      <c r="BZ204" s="71">
        <v>1166.371</v>
      </c>
      <c r="CA204" s="71">
        <v>1154.757</v>
      </c>
      <c r="CB204" s="71">
        <v>1126.502</v>
      </c>
      <c r="CC204" s="71">
        <v>1273.353</v>
      </c>
      <c r="CD204" s="71">
        <v>1223.613</v>
      </c>
      <c r="CE204" s="71">
        <v>1179.286</v>
      </c>
      <c r="CF204" s="71">
        <v>1149.245</v>
      </c>
      <c r="CG204" s="71">
        <v>1147.433</v>
      </c>
      <c r="CH204" s="71">
        <v>1191.656</v>
      </c>
      <c r="CI204" s="71">
        <v>1281.476</v>
      </c>
      <c r="CJ204" s="71">
        <v>1342.154</v>
      </c>
      <c r="CK204" s="71">
        <v>1383.553</v>
      </c>
      <c r="CL204" s="71">
        <v>1413.584</v>
      </c>
      <c r="CM204" s="71">
        <v>4417.152</v>
      </c>
      <c r="CN204" s="71">
        <v>12074.38</v>
      </c>
      <c r="CO204" s="71">
        <v>10827.81</v>
      </c>
      <c r="CP204" s="71">
        <v>10541.16</v>
      </c>
      <c r="CQ204" s="71">
        <v>10191.4</v>
      </c>
      <c r="CR204" s="71">
        <v>9818.316</v>
      </c>
      <c r="CS204" s="71">
        <v>9518.813</v>
      </c>
      <c r="CT204" s="71">
        <v>9557.074</v>
      </c>
      <c r="CU204" s="71">
        <v>11012.26</v>
      </c>
      <c r="CV204" s="71">
        <v>4173.913</v>
      </c>
      <c r="CW204" s="71">
        <v>1391.912</v>
      </c>
      <c r="CX204" s="71">
        <v>1376.684</v>
      </c>
      <c r="CY204" s="71">
        <v>1362.975</v>
      </c>
      <c r="CZ204" s="71">
        <v>1329.626</v>
      </c>
      <c r="DA204" s="71">
        <v>1407.433</v>
      </c>
      <c r="DB204" s="71">
        <v>1352.456</v>
      </c>
      <c r="DC204" s="71">
        <v>1303.461</v>
      </c>
      <c r="DD204" s="71">
        <v>1270.257</v>
      </c>
      <c r="DE204" s="71">
        <v>1268.255</v>
      </c>
      <c r="DF204" s="71">
        <v>1317.134</v>
      </c>
      <c r="DG204" s="71">
        <v>1416.412</v>
      </c>
      <c r="DH204" s="71">
        <v>1483.478</v>
      </c>
      <c r="DI204" s="71">
        <v>1529.237</v>
      </c>
      <c r="DJ204" s="71">
        <v>1562.431</v>
      </c>
      <c r="DK204" s="71">
        <v>4835.989</v>
      </c>
      <c r="DL204" s="71">
        <v>12368.1</v>
      </c>
      <c r="DM204" s="71">
        <v>11091.21</v>
      </c>
      <c r="DN204" s="71">
        <v>10797.58</v>
      </c>
      <c r="DO204" s="71">
        <v>10439.32</v>
      </c>
      <c r="DP204" s="71">
        <v>10057.16</v>
      </c>
      <c r="DQ204" s="71">
        <v>9750.368</v>
      </c>
      <c r="DR204" s="71">
        <v>9789.561</v>
      </c>
      <c r="DS204" s="71">
        <v>11280.14</v>
      </c>
      <c r="DT204" s="71">
        <v>4569.686</v>
      </c>
      <c r="DU204" s="71">
        <v>1538.476</v>
      </c>
      <c r="DV204" s="71">
        <v>1521.644</v>
      </c>
      <c r="DW204" s="71">
        <v>1506.492</v>
      </c>
      <c r="DX204" s="71">
        <v>1469.632</v>
      </c>
      <c r="DY204" s="71">
        <v>1540.986</v>
      </c>
      <c r="DZ204" s="71">
        <v>1480.792</v>
      </c>
      <c r="EA204" s="71">
        <v>1427.148</v>
      </c>
      <c r="EB204" s="71">
        <v>1390.793</v>
      </c>
      <c r="EC204" s="71">
        <v>1388.601</v>
      </c>
      <c r="ED204" s="71">
        <v>1442.118</v>
      </c>
      <c r="EE204" s="71">
        <v>1550.817</v>
      </c>
      <c r="EF204" s="71">
        <v>1624.247</v>
      </c>
      <c r="EG204" s="71">
        <v>1674.348</v>
      </c>
      <c r="EH204" s="71">
        <v>1710.691</v>
      </c>
      <c r="EI204" s="71">
        <v>5250.123</v>
      </c>
      <c r="EJ204" s="71">
        <v>12659.12</v>
      </c>
      <c r="EK204" s="71">
        <v>11352.19</v>
      </c>
      <c r="EL204" s="71">
        <v>11051.66</v>
      </c>
      <c r="EM204" s="71">
        <v>10684.96</v>
      </c>
      <c r="EN204" s="71">
        <v>10293.81</v>
      </c>
      <c r="EO204" s="71">
        <v>9979.799</v>
      </c>
      <c r="EP204" s="71">
        <v>10019.91</v>
      </c>
      <c r="EQ204" s="71">
        <v>11545.57</v>
      </c>
      <c r="ER204" s="71">
        <v>4961.015</v>
      </c>
      <c r="ES204" s="71">
        <v>1684.464</v>
      </c>
      <c r="ET204" s="71">
        <v>1666.035</v>
      </c>
      <c r="EU204" s="71">
        <v>1649.445</v>
      </c>
      <c r="EV204" s="71">
        <v>1609.087</v>
      </c>
      <c r="EW204" s="71">
        <v>1732.891</v>
      </c>
      <c r="EX204" s="71">
        <v>1665.201</v>
      </c>
      <c r="EY204" s="71">
        <v>1604.877</v>
      </c>
      <c r="EZ204" s="71">
        <v>1563.994</v>
      </c>
      <c r="FA204" s="71">
        <v>1561.529</v>
      </c>
      <c r="FB204" s="71">
        <v>1621.71</v>
      </c>
      <c r="FC204" s="71">
        <v>1743.946</v>
      </c>
      <c r="FD204" s="71">
        <v>1826.521</v>
      </c>
      <c r="FE204" s="71">
        <v>1882.861</v>
      </c>
      <c r="FF204" s="71">
        <v>1923.73</v>
      </c>
      <c r="FG204" s="71">
        <v>5839.927</v>
      </c>
      <c r="FH204" s="71">
        <v>13074.64</v>
      </c>
      <c r="FI204" s="71">
        <v>11724.81</v>
      </c>
      <c r="FJ204" s="71">
        <v>11414.41</v>
      </c>
      <c r="FK204" s="71">
        <v>11035.67</v>
      </c>
      <c r="FL204" s="71">
        <v>10631.68</v>
      </c>
      <c r="FM204" s="71">
        <v>10307.37</v>
      </c>
      <c r="FN204" s="71">
        <v>10348.8</v>
      </c>
      <c r="FO204" s="71">
        <v>11924.53</v>
      </c>
      <c r="FP204" s="71">
        <v>5518.341</v>
      </c>
      <c r="FQ204" s="71">
        <v>1894.236</v>
      </c>
      <c r="FR204" s="71">
        <v>1873.513</v>
      </c>
      <c r="FS204" s="71">
        <v>1854.857</v>
      </c>
      <c r="FT204" s="71">
        <v>1809.473</v>
      </c>
      <c r="FU204" s="71">
        <v>73.79402</v>
      </c>
      <c r="FV204" s="71">
        <v>70.77885</v>
      </c>
      <c r="FW204" s="71">
        <v>68.99586</v>
      </c>
      <c r="FX204" s="71">
        <v>68.11354</v>
      </c>
      <c r="FY204" s="71">
        <v>66.14436</v>
      </c>
      <c r="FZ204" s="71">
        <v>65.0723</v>
      </c>
      <c r="GA204" s="71">
        <v>65.34483</v>
      </c>
      <c r="GB204" s="71">
        <v>68.99993</v>
      </c>
      <c r="GC204" s="71">
        <v>74.87276</v>
      </c>
      <c r="GD204" s="71">
        <v>81.151</v>
      </c>
      <c r="GE204" s="71">
        <v>87.20308</v>
      </c>
      <c r="GF204" s="71">
        <v>92.07152</v>
      </c>
      <c r="GG204" s="71">
        <v>95.40842</v>
      </c>
      <c r="GH204" s="71">
        <v>97.01791</v>
      </c>
      <c r="GI204" s="71">
        <v>98.20187</v>
      </c>
      <c r="GJ204" s="71">
        <v>97.9861</v>
      </c>
      <c r="GK204" s="71">
        <v>97.51805</v>
      </c>
      <c r="GL204" s="71">
        <v>96.34372</v>
      </c>
      <c r="GM204" s="71">
        <v>94.0508</v>
      </c>
      <c r="GN204" s="71">
        <v>90.04337</v>
      </c>
      <c r="GO204" s="71">
        <v>86.01706</v>
      </c>
      <c r="GP204" s="71">
        <v>82.38107</v>
      </c>
      <c r="GQ204" s="71">
        <v>79.25158</v>
      </c>
      <c r="GR204" s="71">
        <v>77.01711</v>
      </c>
    </row>
    <row r="205" spans="1:200" ht="12.75">
      <c r="A205" s="69" t="s">
        <v>245</v>
      </c>
      <c r="B205" s="69" t="s">
        <v>30</v>
      </c>
      <c r="C205" s="69">
        <v>2011</v>
      </c>
      <c r="D205" s="69" t="s">
        <v>7</v>
      </c>
      <c r="E205" s="69" t="s">
        <v>229</v>
      </c>
      <c r="F205" s="71">
        <v>320</v>
      </c>
      <c r="G205" s="71">
        <v>320</v>
      </c>
      <c r="H205" s="71">
        <v>320</v>
      </c>
      <c r="I205" s="71">
        <v>37311.85</v>
      </c>
      <c r="J205" s="71">
        <v>36231.17</v>
      </c>
      <c r="K205" s="71">
        <v>35125.81</v>
      </c>
      <c r="L205" s="71">
        <v>33694.07</v>
      </c>
      <c r="M205" s="71">
        <v>33834.37</v>
      </c>
      <c r="N205" s="71">
        <v>35374.66</v>
      </c>
      <c r="O205" s="71">
        <v>38033.86</v>
      </c>
      <c r="P205" s="71">
        <v>40151.95</v>
      </c>
      <c r="Q205" s="71">
        <v>41270.06</v>
      </c>
      <c r="R205" s="71">
        <v>41996.16</v>
      </c>
      <c r="S205" s="71">
        <v>42676.61</v>
      </c>
      <c r="T205" s="71">
        <v>40937.4</v>
      </c>
      <c r="U205" s="71">
        <v>37259.91</v>
      </c>
      <c r="V205" s="71">
        <v>36269.55</v>
      </c>
      <c r="W205" s="71">
        <v>34810.8</v>
      </c>
      <c r="X205" s="71">
        <v>33388.98</v>
      </c>
      <c r="Y205" s="71">
        <v>32230.3</v>
      </c>
      <c r="Z205" s="71">
        <v>32179.56</v>
      </c>
      <c r="AA205" s="71">
        <v>35687.26</v>
      </c>
      <c r="AB205" s="71">
        <v>37648.68</v>
      </c>
      <c r="AC205" s="71">
        <v>38490.58</v>
      </c>
      <c r="AD205" s="71">
        <v>38300.2</v>
      </c>
      <c r="AE205" s="71">
        <v>38115.21</v>
      </c>
      <c r="AF205" s="71">
        <v>37275.41</v>
      </c>
      <c r="AG205" s="71">
        <v>36340.47</v>
      </c>
      <c r="AH205" s="71">
        <v>35287.93</v>
      </c>
      <c r="AI205" s="71">
        <v>34211.35</v>
      </c>
      <c r="AJ205" s="71">
        <v>32816.88</v>
      </c>
      <c r="AK205" s="71">
        <v>32953.53</v>
      </c>
      <c r="AL205" s="71">
        <v>34453.72</v>
      </c>
      <c r="AM205" s="71">
        <v>37043.69</v>
      </c>
      <c r="AN205" s="71">
        <v>39106.64</v>
      </c>
      <c r="AO205" s="71">
        <v>40195.64</v>
      </c>
      <c r="AP205" s="71">
        <v>40902.83</v>
      </c>
      <c r="AQ205" s="71">
        <v>39309.33</v>
      </c>
      <c r="AR205" s="71">
        <v>32368.99</v>
      </c>
      <c r="AS205" s="71">
        <v>29461.21</v>
      </c>
      <c r="AT205" s="71">
        <v>28678.14</v>
      </c>
      <c r="AU205" s="71">
        <v>27524.71</v>
      </c>
      <c r="AV205" s="71">
        <v>26400.49</v>
      </c>
      <c r="AW205" s="71">
        <v>25484.33</v>
      </c>
      <c r="AX205" s="71">
        <v>25444.21</v>
      </c>
      <c r="AY205" s="71">
        <v>28217.73</v>
      </c>
      <c r="AZ205" s="71">
        <v>34678.11</v>
      </c>
      <c r="BA205" s="71">
        <v>37488.52</v>
      </c>
      <c r="BB205" s="71">
        <v>37303.09</v>
      </c>
      <c r="BC205" s="71">
        <v>37122.92</v>
      </c>
      <c r="BD205" s="71">
        <v>36304.98</v>
      </c>
      <c r="BE205" s="71">
        <v>744.5783</v>
      </c>
      <c r="BF205" s="71">
        <v>723.0127</v>
      </c>
      <c r="BG205" s="71">
        <v>700.9547</v>
      </c>
      <c r="BH205" s="71">
        <v>672.3835</v>
      </c>
      <c r="BI205" s="71">
        <v>675.1833</v>
      </c>
      <c r="BJ205" s="71">
        <v>705.9207</v>
      </c>
      <c r="BK205" s="71">
        <v>758.9865</v>
      </c>
      <c r="BL205" s="71">
        <v>801.2542</v>
      </c>
      <c r="BM205" s="71">
        <v>823.5665</v>
      </c>
      <c r="BN205" s="71">
        <v>838.0563</v>
      </c>
      <c r="BO205" s="71">
        <v>2648.684</v>
      </c>
      <c r="BP205" s="71">
        <v>8067.778</v>
      </c>
      <c r="BQ205" s="71">
        <v>7343.032</v>
      </c>
      <c r="BR205" s="71">
        <v>7147.857</v>
      </c>
      <c r="BS205" s="71">
        <v>6860.372</v>
      </c>
      <c r="BT205" s="71">
        <v>6580.167</v>
      </c>
      <c r="BU205" s="71">
        <v>6351.819</v>
      </c>
      <c r="BV205" s="71">
        <v>6341.818</v>
      </c>
      <c r="BW205" s="71">
        <v>7033.102</v>
      </c>
      <c r="BX205" s="71">
        <v>2336.63</v>
      </c>
      <c r="BY205" s="71">
        <v>768.1006</v>
      </c>
      <c r="BZ205" s="71">
        <v>764.3014</v>
      </c>
      <c r="CA205" s="71">
        <v>760.6099</v>
      </c>
      <c r="CB205" s="71">
        <v>743.8512</v>
      </c>
      <c r="CC205" s="71">
        <v>878.8359</v>
      </c>
      <c r="CD205" s="71">
        <v>853.3818</v>
      </c>
      <c r="CE205" s="71">
        <v>827.3464</v>
      </c>
      <c r="CF205" s="71">
        <v>793.6234</v>
      </c>
      <c r="CG205" s="71">
        <v>796.9282</v>
      </c>
      <c r="CH205" s="71">
        <v>833.2078</v>
      </c>
      <c r="CI205" s="71">
        <v>895.8422</v>
      </c>
      <c r="CJ205" s="71">
        <v>945.7312</v>
      </c>
      <c r="CK205" s="71">
        <v>972.0669</v>
      </c>
      <c r="CL205" s="71">
        <v>989.1693</v>
      </c>
      <c r="CM205" s="71">
        <v>3075.65</v>
      </c>
      <c r="CN205" s="71">
        <v>8364.93</v>
      </c>
      <c r="CO205" s="71">
        <v>7613.489</v>
      </c>
      <c r="CP205" s="71">
        <v>7411.126</v>
      </c>
      <c r="CQ205" s="71">
        <v>7113.052</v>
      </c>
      <c r="CR205" s="71">
        <v>6822.526</v>
      </c>
      <c r="CS205" s="71">
        <v>6585.768</v>
      </c>
      <c r="CT205" s="71">
        <v>6575.399</v>
      </c>
      <c r="CU205" s="71">
        <v>7292.144</v>
      </c>
      <c r="CV205" s="71">
        <v>2713.293</v>
      </c>
      <c r="CW205" s="71">
        <v>906.5997</v>
      </c>
      <c r="CX205" s="71">
        <v>902.1154</v>
      </c>
      <c r="CY205" s="71">
        <v>897.7582</v>
      </c>
      <c r="CZ205" s="71">
        <v>877.9778</v>
      </c>
      <c r="DA205" s="71">
        <v>971.3746</v>
      </c>
      <c r="DB205" s="71">
        <v>943.2403</v>
      </c>
      <c r="DC205" s="71">
        <v>914.4635</v>
      </c>
      <c r="DD205" s="71">
        <v>877.1896</v>
      </c>
      <c r="DE205" s="71">
        <v>880.8423</v>
      </c>
      <c r="DF205" s="71">
        <v>920.9421</v>
      </c>
      <c r="DG205" s="71">
        <v>990.1716</v>
      </c>
      <c r="DH205" s="71">
        <v>1045.314</v>
      </c>
      <c r="DI205" s="71">
        <v>1074.422</v>
      </c>
      <c r="DJ205" s="71">
        <v>1093.326</v>
      </c>
      <c r="DK205" s="71">
        <v>3367.285</v>
      </c>
      <c r="DL205" s="71">
        <v>8568.416</v>
      </c>
      <c r="DM205" s="71">
        <v>7798.696</v>
      </c>
      <c r="DN205" s="71">
        <v>7591.411</v>
      </c>
      <c r="DO205" s="71">
        <v>7286.085</v>
      </c>
      <c r="DP205" s="71">
        <v>6988.492</v>
      </c>
      <c r="DQ205" s="71">
        <v>6745.974</v>
      </c>
      <c r="DR205" s="71">
        <v>6735.354</v>
      </c>
      <c r="DS205" s="71">
        <v>7469.534</v>
      </c>
      <c r="DT205" s="71">
        <v>2970.57</v>
      </c>
      <c r="DU205" s="71">
        <v>1002.062</v>
      </c>
      <c r="DV205" s="71">
        <v>997.1054</v>
      </c>
      <c r="DW205" s="71">
        <v>992.2894</v>
      </c>
      <c r="DX205" s="71">
        <v>970.4261</v>
      </c>
      <c r="DY205" s="71">
        <v>1063.55</v>
      </c>
      <c r="DZ205" s="71">
        <v>1032.745</v>
      </c>
      <c r="EA205" s="71">
        <v>1001.238</v>
      </c>
      <c r="EB205" s="71">
        <v>960.427</v>
      </c>
      <c r="EC205" s="71">
        <v>964.4263</v>
      </c>
      <c r="ED205" s="71">
        <v>1008.331</v>
      </c>
      <c r="EE205" s="71">
        <v>1084.13</v>
      </c>
      <c r="EF205" s="71">
        <v>1144.505</v>
      </c>
      <c r="EG205" s="71">
        <v>1176.376</v>
      </c>
      <c r="EH205" s="71">
        <v>1197.073</v>
      </c>
      <c r="EI205" s="71">
        <v>3655.646</v>
      </c>
      <c r="EJ205" s="71">
        <v>8770.034</v>
      </c>
      <c r="EK205" s="71">
        <v>7982.203</v>
      </c>
      <c r="EL205" s="71">
        <v>7770.04</v>
      </c>
      <c r="EM205" s="71">
        <v>7457.53</v>
      </c>
      <c r="EN205" s="71">
        <v>7152.934</v>
      </c>
      <c r="EO205" s="71">
        <v>6904.71</v>
      </c>
      <c r="EP205" s="71">
        <v>6893.838</v>
      </c>
      <c r="EQ205" s="71">
        <v>7645.295</v>
      </c>
      <c r="ER205" s="71">
        <v>3224.957</v>
      </c>
      <c r="ES205" s="71">
        <v>1097.149</v>
      </c>
      <c r="ET205" s="71">
        <v>1091.722</v>
      </c>
      <c r="EU205" s="71">
        <v>1086.449</v>
      </c>
      <c r="EV205" s="71">
        <v>1062.511</v>
      </c>
      <c r="EW205" s="71">
        <v>1195.997</v>
      </c>
      <c r="EX205" s="71">
        <v>1161.357</v>
      </c>
      <c r="EY205" s="71">
        <v>1125.926</v>
      </c>
      <c r="EZ205" s="71">
        <v>1080.033</v>
      </c>
      <c r="FA205" s="71">
        <v>1084.53</v>
      </c>
      <c r="FB205" s="71">
        <v>1133.903</v>
      </c>
      <c r="FC205" s="71">
        <v>1219.141</v>
      </c>
      <c r="FD205" s="71">
        <v>1287.034</v>
      </c>
      <c r="FE205" s="71">
        <v>1322.874</v>
      </c>
      <c r="FF205" s="71">
        <v>1346.149</v>
      </c>
      <c r="FG205" s="71">
        <v>4066.325</v>
      </c>
      <c r="FH205" s="71">
        <v>9057.896</v>
      </c>
      <c r="FI205" s="71">
        <v>8244.205</v>
      </c>
      <c r="FJ205" s="71">
        <v>8025.078</v>
      </c>
      <c r="FK205" s="71">
        <v>7702.311</v>
      </c>
      <c r="FL205" s="71">
        <v>7387.717</v>
      </c>
      <c r="FM205" s="71">
        <v>7131.345</v>
      </c>
      <c r="FN205" s="71">
        <v>7120.118</v>
      </c>
      <c r="FO205" s="71">
        <v>7896.238</v>
      </c>
      <c r="FP205" s="71">
        <v>3587.252</v>
      </c>
      <c r="FQ205" s="71">
        <v>1233.781</v>
      </c>
      <c r="FR205" s="71">
        <v>1227.678</v>
      </c>
      <c r="FS205" s="71">
        <v>1221.749</v>
      </c>
      <c r="FT205" s="71">
        <v>1194.83</v>
      </c>
      <c r="FU205" s="71">
        <v>73.69701</v>
      </c>
      <c r="FV205" s="71">
        <v>72.06754</v>
      </c>
      <c r="FW205" s="71">
        <v>71.14449</v>
      </c>
      <c r="FX205" s="71">
        <v>69.0569</v>
      </c>
      <c r="FY205" s="71">
        <v>67.92117</v>
      </c>
      <c r="FZ205" s="71">
        <v>67.53433</v>
      </c>
      <c r="GA205" s="71">
        <v>67.51</v>
      </c>
      <c r="GB205" s="71">
        <v>72.59219</v>
      </c>
      <c r="GC205" s="71">
        <v>77.87594</v>
      </c>
      <c r="GD205" s="71">
        <v>83.3861</v>
      </c>
      <c r="GE205" s="71">
        <v>88.13957</v>
      </c>
      <c r="GF205" s="71">
        <v>92.31337</v>
      </c>
      <c r="GG205" s="71">
        <v>95.36738</v>
      </c>
      <c r="GH205" s="71">
        <v>96.45989</v>
      </c>
      <c r="GI205" s="71">
        <v>95.68235</v>
      </c>
      <c r="GJ205" s="71">
        <v>93.90588</v>
      </c>
      <c r="GK205" s="71">
        <v>92.99358</v>
      </c>
      <c r="GL205" s="71">
        <v>91.39679</v>
      </c>
      <c r="GM205" s="71">
        <v>88.08096</v>
      </c>
      <c r="GN205" s="71">
        <v>82.64823</v>
      </c>
      <c r="GO205" s="71">
        <v>78.86877</v>
      </c>
      <c r="GP205" s="71">
        <v>75.74513</v>
      </c>
      <c r="GQ205" s="71">
        <v>73.5</v>
      </c>
      <c r="GR205" s="71">
        <v>71.63091</v>
      </c>
    </row>
    <row r="206" spans="1:200" ht="12.75">
      <c r="A206" s="69" t="s">
        <v>245</v>
      </c>
      <c r="B206" s="69" t="s">
        <v>31</v>
      </c>
      <c r="C206" s="69">
        <v>2011</v>
      </c>
      <c r="D206" s="69" t="s">
        <v>7</v>
      </c>
      <c r="E206" s="69" t="s">
        <v>229</v>
      </c>
      <c r="F206" s="71">
        <v>445</v>
      </c>
      <c r="G206" s="71">
        <v>445</v>
      </c>
      <c r="H206" s="71">
        <v>445</v>
      </c>
      <c r="I206" s="71">
        <v>51995.12</v>
      </c>
      <c r="J206" s="71">
        <v>50402.14</v>
      </c>
      <c r="K206" s="71">
        <v>48176.76</v>
      </c>
      <c r="L206" s="71">
        <v>46582.15</v>
      </c>
      <c r="M206" s="71">
        <v>47035.46</v>
      </c>
      <c r="N206" s="71">
        <v>48880.16</v>
      </c>
      <c r="O206" s="71">
        <v>53479.5</v>
      </c>
      <c r="P206" s="71">
        <v>54603.8</v>
      </c>
      <c r="Q206" s="71">
        <v>56851.9</v>
      </c>
      <c r="R206" s="71">
        <v>58124.91</v>
      </c>
      <c r="S206" s="71">
        <v>59187.45</v>
      </c>
      <c r="T206" s="71">
        <v>56476.95</v>
      </c>
      <c r="U206" s="71">
        <v>50431.08</v>
      </c>
      <c r="V206" s="71">
        <v>49301.87</v>
      </c>
      <c r="W206" s="71">
        <v>47297.71</v>
      </c>
      <c r="X206" s="71">
        <v>45186.57</v>
      </c>
      <c r="Y206" s="71">
        <v>43683.72</v>
      </c>
      <c r="Z206" s="71">
        <v>43798.05</v>
      </c>
      <c r="AA206" s="71">
        <v>50480.93</v>
      </c>
      <c r="AB206" s="71">
        <v>54659.22</v>
      </c>
      <c r="AC206" s="71">
        <v>55293.46</v>
      </c>
      <c r="AD206" s="71">
        <v>54630.7</v>
      </c>
      <c r="AE206" s="71">
        <v>54951.26</v>
      </c>
      <c r="AF206" s="71">
        <v>53342.66</v>
      </c>
      <c r="AG206" s="71">
        <v>50641.48</v>
      </c>
      <c r="AH206" s="71">
        <v>49089.97</v>
      </c>
      <c r="AI206" s="71">
        <v>46922.53</v>
      </c>
      <c r="AJ206" s="71">
        <v>45369.43</v>
      </c>
      <c r="AK206" s="71">
        <v>45810.95</v>
      </c>
      <c r="AL206" s="71">
        <v>47607.62</v>
      </c>
      <c r="AM206" s="71">
        <v>52087.21</v>
      </c>
      <c r="AN206" s="71">
        <v>53182.25</v>
      </c>
      <c r="AO206" s="71">
        <v>55371.82</v>
      </c>
      <c r="AP206" s="71">
        <v>56611.68</v>
      </c>
      <c r="AQ206" s="71">
        <v>54517.42</v>
      </c>
      <c r="AR206" s="71">
        <v>44656.02</v>
      </c>
      <c r="AS206" s="71">
        <v>39875.59</v>
      </c>
      <c r="AT206" s="71">
        <v>38982.73</v>
      </c>
      <c r="AU206" s="71">
        <v>37398.05</v>
      </c>
      <c r="AV206" s="71">
        <v>35728.78</v>
      </c>
      <c r="AW206" s="71">
        <v>34540.49</v>
      </c>
      <c r="AX206" s="71">
        <v>34630.88</v>
      </c>
      <c r="AY206" s="71">
        <v>39915</v>
      </c>
      <c r="AZ206" s="71">
        <v>50346.48</v>
      </c>
      <c r="BA206" s="71">
        <v>53853.96</v>
      </c>
      <c r="BB206" s="71">
        <v>53208.44</v>
      </c>
      <c r="BC206" s="71">
        <v>53520.66</v>
      </c>
      <c r="BD206" s="71">
        <v>51953.95</v>
      </c>
      <c r="BE206" s="71">
        <v>1037.591</v>
      </c>
      <c r="BF206" s="71">
        <v>1005.802</v>
      </c>
      <c r="BG206" s="71">
        <v>961.3936</v>
      </c>
      <c r="BH206" s="71">
        <v>929.5722</v>
      </c>
      <c r="BI206" s="71">
        <v>938.6184</v>
      </c>
      <c r="BJ206" s="71">
        <v>975.4303</v>
      </c>
      <c r="BK206" s="71">
        <v>1067.213</v>
      </c>
      <c r="BL206" s="71">
        <v>1089.649</v>
      </c>
      <c r="BM206" s="71">
        <v>1134.511</v>
      </c>
      <c r="BN206" s="71">
        <v>1159.914</v>
      </c>
      <c r="BO206" s="71">
        <v>3673.414</v>
      </c>
      <c r="BP206" s="71">
        <v>11130.25</v>
      </c>
      <c r="BQ206" s="71">
        <v>9938.756</v>
      </c>
      <c r="BR206" s="71">
        <v>9716.214</v>
      </c>
      <c r="BS206" s="71">
        <v>9321.244</v>
      </c>
      <c r="BT206" s="71">
        <v>8905.187</v>
      </c>
      <c r="BU206" s="71">
        <v>8609.012</v>
      </c>
      <c r="BV206" s="71">
        <v>8631.543</v>
      </c>
      <c r="BW206" s="71">
        <v>9948.579</v>
      </c>
      <c r="BX206" s="71">
        <v>3392.374</v>
      </c>
      <c r="BY206" s="71">
        <v>1103.411</v>
      </c>
      <c r="BZ206" s="71">
        <v>1090.185</v>
      </c>
      <c r="CA206" s="71">
        <v>1096.582</v>
      </c>
      <c r="CB206" s="71">
        <v>1064.482</v>
      </c>
      <c r="CC206" s="71">
        <v>1224.683</v>
      </c>
      <c r="CD206" s="71">
        <v>1187.162</v>
      </c>
      <c r="CE206" s="71">
        <v>1134.746</v>
      </c>
      <c r="CF206" s="71">
        <v>1097.187</v>
      </c>
      <c r="CG206" s="71">
        <v>1107.864</v>
      </c>
      <c r="CH206" s="71">
        <v>1151.314</v>
      </c>
      <c r="CI206" s="71">
        <v>1259.646</v>
      </c>
      <c r="CJ206" s="71">
        <v>1286.127</v>
      </c>
      <c r="CK206" s="71">
        <v>1339.079</v>
      </c>
      <c r="CL206" s="71">
        <v>1369.063</v>
      </c>
      <c r="CM206" s="71">
        <v>4265.565</v>
      </c>
      <c r="CN206" s="71">
        <v>11540.2</v>
      </c>
      <c r="CO206" s="71">
        <v>10304.82</v>
      </c>
      <c r="CP206" s="71">
        <v>10074.08</v>
      </c>
      <c r="CQ206" s="71">
        <v>9664.562</v>
      </c>
      <c r="CR206" s="71">
        <v>9233.182</v>
      </c>
      <c r="CS206" s="71">
        <v>8926.098</v>
      </c>
      <c r="CT206" s="71">
        <v>8949.459</v>
      </c>
      <c r="CU206" s="71">
        <v>10315</v>
      </c>
      <c r="CV206" s="71">
        <v>3939.222</v>
      </c>
      <c r="CW206" s="71">
        <v>1302.371</v>
      </c>
      <c r="CX206" s="71">
        <v>1286.761</v>
      </c>
      <c r="CY206" s="71">
        <v>1294.311</v>
      </c>
      <c r="CZ206" s="71">
        <v>1256.423</v>
      </c>
      <c r="DA206" s="71">
        <v>1353.638</v>
      </c>
      <c r="DB206" s="71">
        <v>1312.167</v>
      </c>
      <c r="DC206" s="71">
        <v>1254.231</v>
      </c>
      <c r="DD206" s="71">
        <v>1212.717</v>
      </c>
      <c r="DE206" s="71">
        <v>1224.519</v>
      </c>
      <c r="DF206" s="71">
        <v>1272.543</v>
      </c>
      <c r="DG206" s="71">
        <v>1392.282</v>
      </c>
      <c r="DH206" s="71">
        <v>1421.552</v>
      </c>
      <c r="DI206" s="71">
        <v>1480.079</v>
      </c>
      <c r="DJ206" s="71">
        <v>1513.221</v>
      </c>
      <c r="DK206" s="71">
        <v>4670.029</v>
      </c>
      <c r="DL206" s="71">
        <v>11820.93</v>
      </c>
      <c r="DM206" s="71">
        <v>10555.49</v>
      </c>
      <c r="DN206" s="71">
        <v>10319.14</v>
      </c>
      <c r="DO206" s="71">
        <v>9899.664</v>
      </c>
      <c r="DP206" s="71">
        <v>9457.789</v>
      </c>
      <c r="DQ206" s="71">
        <v>9143.234</v>
      </c>
      <c r="DR206" s="71">
        <v>9167.164</v>
      </c>
      <c r="DS206" s="71">
        <v>10565.93</v>
      </c>
      <c r="DT206" s="71">
        <v>4312.742</v>
      </c>
      <c r="DU206" s="71">
        <v>1439.507</v>
      </c>
      <c r="DV206" s="71">
        <v>1422.253</v>
      </c>
      <c r="DW206" s="71">
        <v>1430.598</v>
      </c>
      <c r="DX206" s="71">
        <v>1388.72</v>
      </c>
      <c r="DY206" s="71">
        <v>1482.086</v>
      </c>
      <c r="DZ206" s="71">
        <v>1436.679</v>
      </c>
      <c r="EA206" s="71">
        <v>1373.247</v>
      </c>
      <c r="EB206" s="71">
        <v>1327.793</v>
      </c>
      <c r="EC206" s="71">
        <v>1340.715</v>
      </c>
      <c r="ED206" s="71">
        <v>1393.297</v>
      </c>
      <c r="EE206" s="71">
        <v>1524.398</v>
      </c>
      <c r="EF206" s="71">
        <v>1556.445</v>
      </c>
      <c r="EG206" s="71">
        <v>1620.526</v>
      </c>
      <c r="EH206" s="71">
        <v>1656.812</v>
      </c>
      <c r="EI206" s="71">
        <v>5069.951</v>
      </c>
      <c r="EJ206" s="71">
        <v>12099.08</v>
      </c>
      <c r="EK206" s="71">
        <v>10803.87</v>
      </c>
      <c r="EL206" s="71">
        <v>10561.96</v>
      </c>
      <c r="EM206" s="71">
        <v>10132.61</v>
      </c>
      <c r="EN206" s="71">
        <v>9680.335</v>
      </c>
      <c r="EO206" s="71">
        <v>9358.379</v>
      </c>
      <c r="EP206" s="71">
        <v>9382.871</v>
      </c>
      <c r="EQ206" s="71">
        <v>10814.55</v>
      </c>
      <c r="ER206" s="71">
        <v>4682.067</v>
      </c>
      <c r="ES206" s="71">
        <v>1576.103</v>
      </c>
      <c r="ET206" s="71">
        <v>1557.212</v>
      </c>
      <c r="EU206" s="71">
        <v>1566.349</v>
      </c>
      <c r="EV206" s="71">
        <v>1520.497</v>
      </c>
      <c r="EW206" s="71">
        <v>1666.656</v>
      </c>
      <c r="EX206" s="71">
        <v>1615.595</v>
      </c>
      <c r="EY206" s="71">
        <v>1544.262</v>
      </c>
      <c r="EZ206" s="71">
        <v>1493.148</v>
      </c>
      <c r="FA206" s="71">
        <v>1507.679</v>
      </c>
      <c r="FB206" s="71">
        <v>1566.809</v>
      </c>
      <c r="FC206" s="71">
        <v>1714.237</v>
      </c>
      <c r="FD206" s="71">
        <v>1750.275</v>
      </c>
      <c r="FE206" s="71">
        <v>1822.336</v>
      </c>
      <c r="FF206" s="71">
        <v>1863.141</v>
      </c>
      <c r="FG206" s="71">
        <v>5639.515</v>
      </c>
      <c r="FH206" s="71">
        <v>12496.21</v>
      </c>
      <c r="FI206" s="71">
        <v>11158.49</v>
      </c>
      <c r="FJ206" s="71">
        <v>10908.64</v>
      </c>
      <c r="FK206" s="71">
        <v>10465.19</v>
      </c>
      <c r="FL206" s="71">
        <v>9998.075</v>
      </c>
      <c r="FM206" s="71">
        <v>9665.553</v>
      </c>
      <c r="FN206" s="71">
        <v>9690.849</v>
      </c>
      <c r="FO206" s="71">
        <v>11169.52</v>
      </c>
      <c r="FP206" s="71">
        <v>5208.055</v>
      </c>
      <c r="FQ206" s="71">
        <v>1772.382</v>
      </c>
      <c r="FR206" s="71">
        <v>1751.137</v>
      </c>
      <c r="FS206" s="71">
        <v>1761.413</v>
      </c>
      <c r="FT206" s="71">
        <v>1709.851</v>
      </c>
      <c r="FU206" s="71">
        <v>79.03529</v>
      </c>
      <c r="FV206" s="71">
        <v>77.51498</v>
      </c>
      <c r="FW206" s="71">
        <v>75.07855</v>
      </c>
      <c r="FX206" s="71">
        <v>73.96925</v>
      </c>
      <c r="FY206" s="71">
        <v>73.37765</v>
      </c>
      <c r="FZ206" s="71">
        <v>72.34283</v>
      </c>
      <c r="GA206" s="71">
        <v>74.53792</v>
      </c>
      <c r="GB206" s="71">
        <v>75.4931</v>
      </c>
      <c r="GC206" s="71">
        <v>82.38776</v>
      </c>
      <c r="GD206" s="71">
        <v>89.36364</v>
      </c>
      <c r="GE206" s="71">
        <v>94.2401</v>
      </c>
      <c r="GF206" s="71">
        <v>98.28556</v>
      </c>
      <c r="GG206" s="71">
        <v>100.9214</v>
      </c>
      <c r="GH206" s="71">
        <v>102.446</v>
      </c>
      <c r="GI206" s="71">
        <v>102.1476</v>
      </c>
      <c r="GJ206" s="71">
        <v>101.0086</v>
      </c>
      <c r="GK206" s="71">
        <v>100.1701</v>
      </c>
      <c r="GL206" s="71">
        <v>98.58663</v>
      </c>
      <c r="GM206" s="71">
        <v>95.86791</v>
      </c>
      <c r="GN206" s="71">
        <v>92.22994</v>
      </c>
      <c r="GO206" s="71">
        <v>87.17647</v>
      </c>
      <c r="GP206" s="71">
        <v>83.54385</v>
      </c>
      <c r="GQ206" s="71">
        <v>82.03583</v>
      </c>
      <c r="GR206" s="71">
        <v>80.08182</v>
      </c>
    </row>
    <row r="207" spans="1:200" ht="12.75">
      <c r="A207" s="69" t="s">
        <v>245</v>
      </c>
      <c r="B207" s="69" t="s">
        <v>32</v>
      </c>
      <c r="C207" s="69">
        <v>2011</v>
      </c>
      <c r="D207" s="69" t="s">
        <v>7</v>
      </c>
      <c r="E207" s="69" t="s">
        <v>229</v>
      </c>
      <c r="F207" s="71">
        <v>446</v>
      </c>
      <c r="G207" s="71">
        <v>446</v>
      </c>
      <c r="H207" s="71">
        <v>446</v>
      </c>
      <c r="I207" s="71">
        <v>56610.7</v>
      </c>
      <c r="J207" s="71">
        <v>55008.77</v>
      </c>
      <c r="K207" s="71">
        <v>53383.79</v>
      </c>
      <c r="L207" s="71">
        <v>51871.45</v>
      </c>
      <c r="M207" s="71">
        <v>52107.24</v>
      </c>
      <c r="N207" s="71">
        <v>54208.91</v>
      </c>
      <c r="O207" s="71">
        <v>58265.77</v>
      </c>
      <c r="P207" s="71">
        <v>60251.3</v>
      </c>
      <c r="Q207" s="71">
        <v>61226.03</v>
      </c>
      <c r="R207" s="71">
        <v>61630</v>
      </c>
      <c r="S207" s="71">
        <v>62613.83</v>
      </c>
      <c r="T207" s="71">
        <v>60064.75</v>
      </c>
      <c r="U207" s="71">
        <v>53493.46</v>
      </c>
      <c r="V207" s="71">
        <v>52291.27</v>
      </c>
      <c r="W207" s="71">
        <v>50510.08</v>
      </c>
      <c r="X207" s="71">
        <v>48363.19</v>
      </c>
      <c r="Y207" s="71">
        <v>46713.67</v>
      </c>
      <c r="Z207" s="71">
        <v>46721.24</v>
      </c>
      <c r="AA207" s="71">
        <v>54074.64</v>
      </c>
      <c r="AB207" s="71">
        <v>58322.7</v>
      </c>
      <c r="AC207" s="71">
        <v>59986.59</v>
      </c>
      <c r="AD207" s="71">
        <v>59924.79</v>
      </c>
      <c r="AE207" s="71">
        <v>59608.32</v>
      </c>
      <c r="AF207" s="71">
        <v>57990.87</v>
      </c>
      <c r="AG207" s="71">
        <v>55136.9</v>
      </c>
      <c r="AH207" s="71">
        <v>53576.67</v>
      </c>
      <c r="AI207" s="71">
        <v>51994</v>
      </c>
      <c r="AJ207" s="71">
        <v>50521.02</v>
      </c>
      <c r="AK207" s="71">
        <v>50750.68</v>
      </c>
      <c r="AL207" s="71">
        <v>52797.64</v>
      </c>
      <c r="AM207" s="71">
        <v>56748.89</v>
      </c>
      <c r="AN207" s="71">
        <v>58682.71</v>
      </c>
      <c r="AO207" s="71">
        <v>59632.08</v>
      </c>
      <c r="AP207" s="71">
        <v>60025.53</v>
      </c>
      <c r="AQ207" s="71">
        <v>57673.45</v>
      </c>
      <c r="AR207" s="71">
        <v>47492.88</v>
      </c>
      <c r="AS207" s="71">
        <v>42296.99</v>
      </c>
      <c r="AT207" s="71">
        <v>41346.43</v>
      </c>
      <c r="AU207" s="71">
        <v>39938.05</v>
      </c>
      <c r="AV207" s="71">
        <v>38240.52</v>
      </c>
      <c r="AW207" s="71">
        <v>36936.25</v>
      </c>
      <c r="AX207" s="71">
        <v>36942.23</v>
      </c>
      <c r="AY207" s="71">
        <v>42756.53</v>
      </c>
      <c r="AZ207" s="71">
        <v>53720.89</v>
      </c>
      <c r="BA207" s="71">
        <v>58424.91</v>
      </c>
      <c r="BB207" s="71">
        <v>58364.7</v>
      </c>
      <c r="BC207" s="71">
        <v>58056.48</v>
      </c>
      <c r="BD207" s="71">
        <v>56481.14</v>
      </c>
      <c r="BE207" s="71">
        <v>1129.697</v>
      </c>
      <c r="BF207" s="71">
        <v>1097.73</v>
      </c>
      <c r="BG207" s="71">
        <v>1065.303</v>
      </c>
      <c r="BH207" s="71">
        <v>1035.123</v>
      </c>
      <c r="BI207" s="71">
        <v>1039.828</v>
      </c>
      <c r="BJ207" s="71">
        <v>1081.768</v>
      </c>
      <c r="BK207" s="71">
        <v>1162.725</v>
      </c>
      <c r="BL207" s="71">
        <v>1202.347</v>
      </c>
      <c r="BM207" s="71">
        <v>1221.799</v>
      </c>
      <c r="BN207" s="71">
        <v>1229.86</v>
      </c>
      <c r="BO207" s="71">
        <v>3886.07</v>
      </c>
      <c r="BP207" s="71">
        <v>11837.32</v>
      </c>
      <c r="BQ207" s="71">
        <v>10542.28</v>
      </c>
      <c r="BR207" s="71">
        <v>10305.35</v>
      </c>
      <c r="BS207" s="71">
        <v>9954.323</v>
      </c>
      <c r="BT207" s="71">
        <v>9531.223</v>
      </c>
      <c r="BU207" s="71">
        <v>9206.142</v>
      </c>
      <c r="BV207" s="71">
        <v>9207.634</v>
      </c>
      <c r="BW207" s="71">
        <v>10656.81</v>
      </c>
      <c r="BX207" s="71">
        <v>3619.744</v>
      </c>
      <c r="BY207" s="71">
        <v>1197.065</v>
      </c>
      <c r="BZ207" s="71">
        <v>1195.832</v>
      </c>
      <c r="CA207" s="71">
        <v>1189.517</v>
      </c>
      <c r="CB207" s="71">
        <v>1157.239</v>
      </c>
      <c r="CC207" s="71">
        <v>1333.397</v>
      </c>
      <c r="CD207" s="71">
        <v>1295.666</v>
      </c>
      <c r="CE207" s="71">
        <v>1257.391</v>
      </c>
      <c r="CF207" s="71">
        <v>1221.77</v>
      </c>
      <c r="CG207" s="71">
        <v>1227.324</v>
      </c>
      <c r="CH207" s="71">
        <v>1276.826</v>
      </c>
      <c r="CI207" s="71">
        <v>1372.381</v>
      </c>
      <c r="CJ207" s="71">
        <v>1419.147</v>
      </c>
      <c r="CK207" s="71">
        <v>1442.106</v>
      </c>
      <c r="CL207" s="71">
        <v>1451.621</v>
      </c>
      <c r="CM207" s="71">
        <v>4512.501</v>
      </c>
      <c r="CN207" s="71">
        <v>12273.31</v>
      </c>
      <c r="CO207" s="71">
        <v>10930.57</v>
      </c>
      <c r="CP207" s="71">
        <v>10684.92</v>
      </c>
      <c r="CQ207" s="71">
        <v>10320.96</v>
      </c>
      <c r="CR207" s="71">
        <v>9882.275</v>
      </c>
      <c r="CS207" s="71">
        <v>9545.221</v>
      </c>
      <c r="CT207" s="71">
        <v>9546.769</v>
      </c>
      <c r="CU207" s="71">
        <v>11049.32</v>
      </c>
      <c r="CV207" s="71">
        <v>4203.244</v>
      </c>
      <c r="CW207" s="71">
        <v>1412.912</v>
      </c>
      <c r="CX207" s="71">
        <v>1411.457</v>
      </c>
      <c r="CY207" s="71">
        <v>1404.003</v>
      </c>
      <c r="CZ207" s="71">
        <v>1365.906</v>
      </c>
      <c r="DA207" s="71">
        <v>1473.8</v>
      </c>
      <c r="DB207" s="71">
        <v>1432.095</v>
      </c>
      <c r="DC207" s="71">
        <v>1389.791</v>
      </c>
      <c r="DD207" s="71">
        <v>1350.418</v>
      </c>
      <c r="DE207" s="71">
        <v>1356.557</v>
      </c>
      <c r="DF207" s="71">
        <v>1411.272</v>
      </c>
      <c r="DG207" s="71">
        <v>1516.888</v>
      </c>
      <c r="DH207" s="71">
        <v>1568.579</v>
      </c>
      <c r="DI207" s="71">
        <v>1593.955</v>
      </c>
      <c r="DJ207" s="71">
        <v>1604.472</v>
      </c>
      <c r="DK207" s="71">
        <v>4940.379</v>
      </c>
      <c r="DL207" s="71">
        <v>12571.87</v>
      </c>
      <c r="DM207" s="71">
        <v>11196.46</v>
      </c>
      <c r="DN207" s="71">
        <v>10944.84</v>
      </c>
      <c r="DO207" s="71">
        <v>10572.03</v>
      </c>
      <c r="DP207" s="71">
        <v>10122.67</v>
      </c>
      <c r="DQ207" s="71">
        <v>9777.419</v>
      </c>
      <c r="DR207" s="71">
        <v>9779.004</v>
      </c>
      <c r="DS207" s="71">
        <v>11318.11</v>
      </c>
      <c r="DT207" s="71">
        <v>4601.798</v>
      </c>
      <c r="DU207" s="71">
        <v>1561.688</v>
      </c>
      <c r="DV207" s="71">
        <v>1560.079</v>
      </c>
      <c r="DW207" s="71">
        <v>1551.84</v>
      </c>
      <c r="DX207" s="71">
        <v>1509.731</v>
      </c>
      <c r="DY207" s="71">
        <v>1613.65</v>
      </c>
      <c r="DZ207" s="71">
        <v>1567.988</v>
      </c>
      <c r="EA207" s="71">
        <v>1521.669</v>
      </c>
      <c r="EB207" s="71">
        <v>1478.561</v>
      </c>
      <c r="EC207" s="71">
        <v>1485.282</v>
      </c>
      <c r="ED207" s="71">
        <v>1545.189</v>
      </c>
      <c r="EE207" s="71">
        <v>1660.827</v>
      </c>
      <c r="EF207" s="71">
        <v>1717.423</v>
      </c>
      <c r="EG207" s="71">
        <v>1745.207</v>
      </c>
      <c r="EH207" s="71">
        <v>1756.722</v>
      </c>
      <c r="EI207" s="71">
        <v>5363.452</v>
      </c>
      <c r="EJ207" s="71">
        <v>12867.69</v>
      </c>
      <c r="EK207" s="71">
        <v>11459.92</v>
      </c>
      <c r="EL207" s="71">
        <v>11202.38</v>
      </c>
      <c r="EM207" s="71">
        <v>10820.79</v>
      </c>
      <c r="EN207" s="71">
        <v>10360.86</v>
      </c>
      <c r="EO207" s="71">
        <v>10007.49</v>
      </c>
      <c r="EP207" s="71">
        <v>10009.11</v>
      </c>
      <c r="EQ207" s="71">
        <v>11584.43</v>
      </c>
      <c r="ER207" s="71">
        <v>4995.877</v>
      </c>
      <c r="ES207" s="71">
        <v>1709.878</v>
      </c>
      <c r="ET207" s="71">
        <v>1708.116</v>
      </c>
      <c r="EU207" s="71">
        <v>1699.096</v>
      </c>
      <c r="EV207" s="71">
        <v>1652.991</v>
      </c>
      <c r="EW207" s="71">
        <v>1814.605</v>
      </c>
      <c r="EX207" s="71">
        <v>1763.256</v>
      </c>
      <c r="EY207" s="71">
        <v>1711.169</v>
      </c>
      <c r="EZ207" s="71">
        <v>1662.692</v>
      </c>
      <c r="FA207" s="71">
        <v>1670.25</v>
      </c>
      <c r="FB207" s="71">
        <v>1737.617</v>
      </c>
      <c r="FC207" s="71">
        <v>1867.656</v>
      </c>
      <c r="FD207" s="71">
        <v>1931.301</v>
      </c>
      <c r="FE207" s="71">
        <v>1962.545</v>
      </c>
      <c r="FF207" s="71">
        <v>1975.494</v>
      </c>
      <c r="FG207" s="71">
        <v>5965.988</v>
      </c>
      <c r="FH207" s="71">
        <v>13290.05</v>
      </c>
      <c r="FI207" s="71">
        <v>11836.08</v>
      </c>
      <c r="FJ207" s="71">
        <v>11570.08</v>
      </c>
      <c r="FK207" s="71">
        <v>11175.97</v>
      </c>
      <c r="FL207" s="71">
        <v>10700.94</v>
      </c>
      <c r="FM207" s="71">
        <v>10335.96</v>
      </c>
      <c r="FN207" s="71">
        <v>10337.64</v>
      </c>
      <c r="FO207" s="71">
        <v>11964.67</v>
      </c>
      <c r="FP207" s="71">
        <v>5557.119</v>
      </c>
      <c r="FQ207" s="71">
        <v>1922.816</v>
      </c>
      <c r="FR207" s="71">
        <v>1920.835</v>
      </c>
      <c r="FS207" s="71">
        <v>1910.691</v>
      </c>
      <c r="FT207" s="71">
        <v>1858.845</v>
      </c>
      <c r="FU207" s="71">
        <v>79.68128</v>
      </c>
      <c r="FV207" s="71">
        <v>78.1508</v>
      </c>
      <c r="FW207" s="71">
        <v>77.38984</v>
      </c>
      <c r="FX207" s="71">
        <v>76.64545</v>
      </c>
      <c r="FY207" s="71">
        <v>74.89481</v>
      </c>
      <c r="FZ207" s="71">
        <v>74.3508</v>
      </c>
      <c r="GA207" s="71">
        <v>75.20396</v>
      </c>
      <c r="GB207" s="71">
        <v>78.48502</v>
      </c>
      <c r="GC207" s="71">
        <v>82.50535</v>
      </c>
      <c r="GD207" s="71">
        <v>86.49037</v>
      </c>
      <c r="GE207" s="71">
        <v>91.50802</v>
      </c>
      <c r="GF207" s="71">
        <v>95.9984</v>
      </c>
      <c r="GG207" s="71">
        <v>98.4016</v>
      </c>
      <c r="GH207" s="71">
        <v>99.87059</v>
      </c>
      <c r="GI207" s="71">
        <v>100.515</v>
      </c>
      <c r="GJ207" s="71">
        <v>99.72567</v>
      </c>
      <c r="GK207" s="71">
        <v>98.70748</v>
      </c>
      <c r="GL207" s="71">
        <v>97.07327</v>
      </c>
      <c r="GM207" s="71">
        <v>95.42834</v>
      </c>
      <c r="GN207" s="71">
        <v>91.89037</v>
      </c>
      <c r="GO207" s="71">
        <v>88.34492</v>
      </c>
      <c r="GP207" s="71">
        <v>86.02728</v>
      </c>
      <c r="GQ207" s="71">
        <v>83.56952</v>
      </c>
      <c r="GR207" s="71">
        <v>81.48663</v>
      </c>
    </row>
    <row r="208" spans="1:200" ht="12.75">
      <c r="A208" s="69" t="s">
        <v>245</v>
      </c>
      <c r="B208" s="69" t="s">
        <v>33</v>
      </c>
      <c r="C208" s="69">
        <v>2011</v>
      </c>
      <c r="D208" s="69" t="s">
        <v>7</v>
      </c>
      <c r="E208" s="69" t="s">
        <v>229</v>
      </c>
      <c r="F208" s="71">
        <v>448</v>
      </c>
      <c r="G208" s="71">
        <v>448</v>
      </c>
      <c r="H208" s="71">
        <v>448</v>
      </c>
      <c r="I208" s="71">
        <v>55870.9</v>
      </c>
      <c r="J208" s="71">
        <v>54268.9</v>
      </c>
      <c r="K208" s="71">
        <v>52774.92</v>
      </c>
      <c r="L208" s="71">
        <v>51091.67</v>
      </c>
      <c r="M208" s="71">
        <v>51619.84</v>
      </c>
      <c r="N208" s="71">
        <v>53599.7</v>
      </c>
      <c r="O208" s="71">
        <v>56964.23</v>
      </c>
      <c r="P208" s="71">
        <v>58637.55</v>
      </c>
      <c r="Q208" s="71">
        <v>60769.17</v>
      </c>
      <c r="R208" s="71">
        <v>61885.9</v>
      </c>
      <c r="S208" s="71">
        <v>62956.74</v>
      </c>
      <c r="T208" s="71">
        <v>60244.75</v>
      </c>
      <c r="U208" s="71">
        <v>53648.66</v>
      </c>
      <c r="V208" s="71">
        <v>52501.77</v>
      </c>
      <c r="W208" s="71">
        <v>50581.96</v>
      </c>
      <c r="X208" s="71">
        <v>48656.55</v>
      </c>
      <c r="Y208" s="71">
        <v>46925.68</v>
      </c>
      <c r="Z208" s="71">
        <v>47029.02</v>
      </c>
      <c r="AA208" s="71">
        <v>54158.77</v>
      </c>
      <c r="AB208" s="71">
        <v>58220.27</v>
      </c>
      <c r="AC208" s="71">
        <v>59482.41</v>
      </c>
      <c r="AD208" s="71">
        <v>59672.97</v>
      </c>
      <c r="AE208" s="71">
        <v>59235.2</v>
      </c>
      <c r="AF208" s="71">
        <v>57661.12</v>
      </c>
      <c r="AG208" s="71">
        <v>54416.36</v>
      </c>
      <c r="AH208" s="71">
        <v>52856.07</v>
      </c>
      <c r="AI208" s="71">
        <v>51400.98</v>
      </c>
      <c r="AJ208" s="71">
        <v>49761.55</v>
      </c>
      <c r="AK208" s="71">
        <v>50275.97</v>
      </c>
      <c r="AL208" s="71">
        <v>52204.29</v>
      </c>
      <c r="AM208" s="71">
        <v>55481.22</v>
      </c>
      <c r="AN208" s="71">
        <v>57110.98</v>
      </c>
      <c r="AO208" s="71">
        <v>59187.11</v>
      </c>
      <c r="AP208" s="71">
        <v>60274.77</v>
      </c>
      <c r="AQ208" s="71">
        <v>57989.3</v>
      </c>
      <c r="AR208" s="71">
        <v>47635.21</v>
      </c>
      <c r="AS208" s="71">
        <v>42419.71</v>
      </c>
      <c r="AT208" s="71">
        <v>41512.88</v>
      </c>
      <c r="AU208" s="71">
        <v>39994.89</v>
      </c>
      <c r="AV208" s="71">
        <v>38472.48</v>
      </c>
      <c r="AW208" s="71">
        <v>37103.89</v>
      </c>
      <c r="AX208" s="71">
        <v>37185.6</v>
      </c>
      <c r="AY208" s="71">
        <v>42823.05</v>
      </c>
      <c r="AZ208" s="71">
        <v>53626.55</v>
      </c>
      <c r="BA208" s="71">
        <v>57933.84</v>
      </c>
      <c r="BB208" s="71">
        <v>58119.45</v>
      </c>
      <c r="BC208" s="71">
        <v>57693.07</v>
      </c>
      <c r="BD208" s="71">
        <v>56159.97</v>
      </c>
      <c r="BE208" s="71">
        <v>1114.934</v>
      </c>
      <c r="BF208" s="71">
        <v>1082.966</v>
      </c>
      <c r="BG208" s="71">
        <v>1053.152</v>
      </c>
      <c r="BH208" s="71">
        <v>1019.562</v>
      </c>
      <c r="BI208" s="71">
        <v>1030.102</v>
      </c>
      <c r="BJ208" s="71">
        <v>1069.611</v>
      </c>
      <c r="BK208" s="71">
        <v>1136.752</v>
      </c>
      <c r="BL208" s="71">
        <v>1170.144</v>
      </c>
      <c r="BM208" s="71">
        <v>1212.682</v>
      </c>
      <c r="BN208" s="71">
        <v>1234.967</v>
      </c>
      <c r="BO208" s="71">
        <v>3907.352</v>
      </c>
      <c r="BP208" s="71">
        <v>11872.79</v>
      </c>
      <c r="BQ208" s="71">
        <v>10572.86</v>
      </c>
      <c r="BR208" s="71">
        <v>10346.84</v>
      </c>
      <c r="BS208" s="71">
        <v>9968.49</v>
      </c>
      <c r="BT208" s="71">
        <v>9589.039</v>
      </c>
      <c r="BU208" s="71">
        <v>9247.924</v>
      </c>
      <c r="BV208" s="71">
        <v>9268.291</v>
      </c>
      <c r="BW208" s="71">
        <v>10673.39</v>
      </c>
      <c r="BX208" s="71">
        <v>3613.387</v>
      </c>
      <c r="BY208" s="71">
        <v>1187.004</v>
      </c>
      <c r="BZ208" s="71">
        <v>1190.807</v>
      </c>
      <c r="CA208" s="71">
        <v>1182.071</v>
      </c>
      <c r="CB208" s="71">
        <v>1150.659</v>
      </c>
      <c r="CC208" s="71">
        <v>1315.972</v>
      </c>
      <c r="CD208" s="71">
        <v>1278.239</v>
      </c>
      <c r="CE208" s="71">
        <v>1243.05</v>
      </c>
      <c r="CF208" s="71">
        <v>1203.403</v>
      </c>
      <c r="CG208" s="71">
        <v>1215.844</v>
      </c>
      <c r="CH208" s="71">
        <v>1262.477</v>
      </c>
      <c r="CI208" s="71">
        <v>1341.724</v>
      </c>
      <c r="CJ208" s="71">
        <v>1381.137</v>
      </c>
      <c r="CK208" s="71">
        <v>1431.345</v>
      </c>
      <c r="CL208" s="71">
        <v>1457.648</v>
      </c>
      <c r="CM208" s="71">
        <v>4537.214</v>
      </c>
      <c r="CN208" s="71">
        <v>12310.09</v>
      </c>
      <c r="CO208" s="71">
        <v>10962.28</v>
      </c>
      <c r="CP208" s="71">
        <v>10727.93</v>
      </c>
      <c r="CQ208" s="71">
        <v>10335.65</v>
      </c>
      <c r="CR208" s="71">
        <v>9942.22</v>
      </c>
      <c r="CS208" s="71">
        <v>9588.542</v>
      </c>
      <c r="CT208" s="71">
        <v>9609.658</v>
      </c>
      <c r="CU208" s="71">
        <v>11066.51</v>
      </c>
      <c r="CV208" s="71">
        <v>4195.862</v>
      </c>
      <c r="CW208" s="71">
        <v>1401.037</v>
      </c>
      <c r="CX208" s="71">
        <v>1405.525</v>
      </c>
      <c r="CY208" s="71">
        <v>1395.214</v>
      </c>
      <c r="CZ208" s="71">
        <v>1358.139</v>
      </c>
      <c r="DA208" s="71">
        <v>1454.54</v>
      </c>
      <c r="DB208" s="71">
        <v>1412.834</v>
      </c>
      <c r="DC208" s="71">
        <v>1373.939</v>
      </c>
      <c r="DD208" s="71">
        <v>1330.118</v>
      </c>
      <c r="DE208" s="71">
        <v>1343.868</v>
      </c>
      <c r="DF208" s="71">
        <v>1395.412</v>
      </c>
      <c r="DG208" s="71">
        <v>1483.004</v>
      </c>
      <c r="DH208" s="71">
        <v>1526.567</v>
      </c>
      <c r="DI208" s="71">
        <v>1582.061</v>
      </c>
      <c r="DJ208" s="71">
        <v>1611.134</v>
      </c>
      <c r="DK208" s="71">
        <v>4967.436</v>
      </c>
      <c r="DL208" s="71">
        <v>12609.55</v>
      </c>
      <c r="DM208" s="71">
        <v>11228.95</v>
      </c>
      <c r="DN208" s="71">
        <v>10988.9</v>
      </c>
      <c r="DO208" s="71">
        <v>10587.07</v>
      </c>
      <c r="DP208" s="71">
        <v>10184.08</v>
      </c>
      <c r="DQ208" s="71">
        <v>9821.794</v>
      </c>
      <c r="DR208" s="71">
        <v>9843.425</v>
      </c>
      <c r="DS208" s="71">
        <v>11335.72</v>
      </c>
      <c r="DT208" s="71">
        <v>4593.717</v>
      </c>
      <c r="DU208" s="71">
        <v>1548.562</v>
      </c>
      <c r="DV208" s="71">
        <v>1553.523</v>
      </c>
      <c r="DW208" s="71">
        <v>1542.126</v>
      </c>
      <c r="DX208" s="71">
        <v>1501.147</v>
      </c>
      <c r="DY208" s="71">
        <v>1592.563</v>
      </c>
      <c r="DZ208" s="71">
        <v>1546.899</v>
      </c>
      <c r="EA208" s="71">
        <v>1504.314</v>
      </c>
      <c r="EB208" s="71">
        <v>1456.334</v>
      </c>
      <c r="EC208" s="71">
        <v>1471.389</v>
      </c>
      <c r="ED208" s="71">
        <v>1527.824</v>
      </c>
      <c r="EE208" s="71">
        <v>1623.727</v>
      </c>
      <c r="EF208" s="71">
        <v>1671.424</v>
      </c>
      <c r="EG208" s="71">
        <v>1732.185</v>
      </c>
      <c r="EH208" s="71">
        <v>1764.016</v>
      </c>
      <c r="EI208" s="71">
        <v>5392.826</v>
      </c>
      <c r="EJ208" s="71">
        <v>12906.25</v>
      </c>
      <c r="EK208" s="71">
        <v>11493.17</v>
      </c>
      <c r="EL208" s="71">
        <v>11247.47</v>
      </c>
      <c r="EM208" s="71">
        <v>10836.19</v>
      </c>
      <c r="EN208" s="71">
        <v>10423.71</v>
      </c>
      <c r="EO208" s="71">
        <v>10052.91</v>
      </c>
      <c r="EP208" s="71">
        <v>10075.04</v>
      </c>
      <c r="EQ208" s="71">
        <v>11602.45</v>
      </c>
      <c r="ER208" s="71">
        <v>4987.103</v>
      </c>
      <c r="ES208" s="71">
        <v>1695.506</v>
      </c>
      <c r="ET208" s="71">
        <v>1700.938</v>
      </c>
      <c r="EU208" s="71">
        <v>1688.46</v>
      </c>
      <c r="EV208" s="71">
        <v>1643.592</v>
      </c>
      <c r="EW208" s="71">
        <v>1790.891</v>
      </c>
      <c r="EX208" s="71">
        <v>1739.54</v>
      </c>
      <c r="EY208" s="71">
        <v>1691.652</v>
      </c>
      <c r="EZ208" s="71">
        <v>1637.697</v>
      </c>
      <c r="FA208" s="71">
        <v>1654.627</v>
      </c>
      <c r="FB208" s="71">
        <v>1718.09</v>
      </c>
      <c r="FC208" s="71">
        <v>1825.937</v>
      </c>
      <c r="FD208" s="71">
        <v>1879.573</v>
      </c>
      <c r="FE208" s="71">
        <v>1947.901</v>
      </c>
      <c r="FF208" s="71">
        <v>1983.696</v>
      </c>
      <c r="FG208" s="71">
        <v>5998.662</v>
      </c>
      <c r="FH208" s="71">
        <v>13329.88</v>
      </c>
      <c r="FI208" s="71">
        <v>11870.42</v>
      </c>
      <c r="FJ208" s="71">
        <v>11616.65</v>
      </c>
      <c r="FK208" s="71">
        <v>11191.87</v>
      </c>
      <c r="FL208" s="71">
        <v>10765.85</v>
      </c>
      <c r="FM208" s="71">
        <v>10382.88</v>
      </c>
      <c r="FN208" s="71">
        <v>10405.74</v>
      </c>
      <c r="FO208" s="71">
        <v>11983.28</v>
      </c>
      <c r="FP208" s="71">
        <v>5547.359</v>
      </c>
      <c r="FQ208" s="71">
        <v>1906.655</v>
      </c>
      <c r="FR208" s="71">
        <v>1912.763</v>
      </c>
      <c r="FS208" s="71">
        <v>1898.731</v>
      </c>
      <c r="FT208" s="71">
        <v>1848.275</v>
      </c>
      <c r="FU208" s="71">
        <v>77.99593</v>
      </c>
      <c r="FV208" s="71">
        <v>76.5846</v>
      </c>
      <c r="FW208" s="71">
        <v>75.60685</v>
      </c>
      <c r="FX208" s="71">
        <v>74.29636</v>
      </c>
      <c r="FY208" s="71">
        <v>73.1524</v>
      </c>
      <c r="FZ208" s="71">
        <v>72.3754</v>
      </c>
      <c r="GA208" s="71">
        <v>71.61401</v>
      </c>
      <c r="GB208" s="71">
        <v>73.9339</v>
      </c>
      <c r="GC208" s="71">
        <v>80.48824</v>
      </c>
      <c r="GD208" s="71">
        <v>86.55829</v>
      </c>
      <c r="GE208" s="71">
        <v>92.08395</v>
      </c>
      <c r="GF208" s="71">
        <v>96.07326</v>
      </c>
      <c r="GG208" s="71">
        <v>98.65615</v>
      </c>
      <c r="GH208" s="71">
        <v>100.3658</v>
      </c>
      <c r="GI208" s="71">
        <v>100.8219</v>
      </c>
      <c r="GJ208" s="71">
        <v>100.5973</v>
      </c>
      <c r="GK208" s="71">
        <v>98.84118</v>
      </c>
      <c r="GL208" s="71">
        <v>97.4123</v>
      </c>
      <c r="GM208" s="71">
        <v>95.29733</v>
      </c>
      <c r="GN208" s="71">
        <v>91.11871</v>
      </c>
      <c r="GO208" s="71">
        <v>87.1246</v>
      </c>
      <c r="GP208" s="71">
        <v>85.26578</v>
      </c>
      <c r="GQ208" s="71">
        <v>82.45882</v>
      </c>
      <c r="GR208" s="71">
        <v>80.3262</v>
      </c>
    </row>
    <row r="209" spans="1:200" ht="12.75">
      <c r="A209" s="69" t="s">
        <v>245</v>
      </c>
      <c r="B209" s="69" t="s">
        <v>34</v>
      </c>
      <c r="C209" s="69">
        <v>2011</v>
      </c>
      <c r="D209" s="69" t="s">
        <v>7</v>
      </c>
      <c r="E209" s="69" t="s">
        <v>229</v>
      </c>
      <c r="F209" s="71">
        <v>449</v>
      </c>
      <c r="G209" s="71">
        <v>449</v>
      </c>
      <c r="H209" s="71">
        <v>449</v>
      </c>
      <c r="I209" s="71">
        <v>56129.3</v>
      </c>
      <c r="J209" s="71">
        <v>54276.2</v>
      </c>
      <c r="K209" s="71">
        <v>52020.48</v>
      </c>
      <c r="L209" s="71">
        <v>50321.71</v>
      </c>
      <c r="M209" s="71">
        <v>51224.21</v>
      </c>
      <c r="N209" s="71">
        <v>52855.17</v>
      </c>
      <c r="O209" s="71">
        <v>56257.33</v>
      </c>
      <c r="P209" s="71">
        <v>57560.07</v>
      </c>
      <c r="Q209" s="71">
        <v>58536.48</v>
      </c>
      <c r="R209" s="71">
        <v>59102.02</v>
      </c>
      <c r="S209" s="71">
        <v>60111.72</v>
      </c>
      <c r="T209" s="71">
        <v>57051.11</v>
      </c>
      <c r="U209" s="71">
        <v>50675.07</v>
      </c>
      <c r="V209" s="71">
        <v>49193.83</v>
      </c>
      <c r="W209" s="71">
        <v>47363.7</v>
      </c>
      <c r="X209" s="71">
        <v>45542.37</v>
      </c>
      <c r="Y209" s="71">
        <v>43938.32</v>
      </c>
      <c r="Z209" s="71">
        <v>43757.32</v>
      </c>
      <c r="AA209" s="71">
        <v>49679.88</v>
      </c>
      <c r="AB209" s="71">
        <v>52735.55</v>
      </c>
      <c r="AC209" s="71">
        <v>54370.16</v>
      </c>
      <c r="AD209" s="71">
        <v>53979.71</v>
      </c>
      <c r="AE209" s="71">
        <v>54110.19</v>
      </c>
      <c r="AF209" s="71">
        <v>53284.59</v>
      </c>
      <c r="AG209" s="71">
        <v>54668.04</v>
      </c>
      <c r="AH209" s="71">
        <v>52863.17</v>
      </c>
      <c r="AI209" s="71">
        <v>50666.18</v>
      </c>
      <c r="AJ209" s="71">
        <v>49011.64</v>
      </c>
      <c r="AK209" s="71">
        <v>49890.64</v>
      </c>
      <c r="AL209" s="71">
        <v>51479.14</v>
      </c>
      <c r="AM209" s="71">
        <v>54792.73</v>
      </c>
      <c r="AN209" s="71">
        <v>56061.56</v>
      </c>
      <c r="AO209" s="71">
        <v>57012.54</v>
      </c>
      <c r="AP209" s="71">
        <v>57563.36</v>
      </c>
      <c r="AQ209" s="71">
        <v>55368.76</v>
      </c>
      <c r="AR209" s="71">
        <v>45110.01</v>
      </c>
      <c r="AS209" s="71">
        <v>40068.51</v>
      </c>
      <c r="AT209" s="71">
        <v>38897.3</v>
      </c>
      <c r="AU209" s="71">
        <v>37450.23</v>
      </c>
      <c r="AV209" s="71">
        <v>36010.11</v>
      </c>
      <c r="AW209" s="71">
        <v>34741.8</v>
      </c>
      <c r="AX209" s="71">
        <v>34598.68</v>
      </c>
      <c r="AY209" s="71">
        <v>39281.62</v>
      </c>
      <c r="AZ209" s="71">
        <v>48574.59</v>
      </c>
      <c r="BA209" s="71">
        <v>52954.68</v>
      </c>
      <c r="BB209" s="71">
        <v>52574.41</v>
      </c>
      <c r="BC209" s="71">
        <v>52701.49</v>
      </c>
      <c r="BD209" s="71">
        <v>51897.38</v>
      </c>
      <c r="BE209" s="71">
        <v>1120.091</v>
      </c>
      <c r="BF209" s="71">
        <v>1083.111</v>
      </c>
      <c r="BG209" s="71">
        <v>1038.097</v>
      </c>
      <c r="BH209" s="71">
        <v>1004.197</v>
      </c>
      <c r="BI209" s="71">
        <v>1022.207</v>
      </c>
      <c r="BJ209" s="71">
        <v>1054.754</v>
      </c>
      <c r="BK209" s="71">
        <v>1122.646</v>
      </c>
      <c r="BL209" s="71">
        <v>1148.643</v>
      </c>
      <c r="BM209" s="71">
        <v>1168.127</v>
      </c>
      <c r="BN209" s="71">
        <v>1179.413</v>
      </c>
      <c r="BO209" s="71">
        <v>3730.778</v>
      </c>
      <c r="BP209" s="71">
        <v>11243.4</v>
      </c>
      <c r="BQ209" s="71">
        <v>9986.84</v>
      </c>
      <c r="BR209" s="71">
        <v>9694.922</v>
      </c>
      <c r="BS209" s="71">
        <v>9334.247</v>
      </c>
      <c r="BT209" s="71">
        <v>8975.308</v>
      </c>
      <c r="BU209" s="71">
        <v>8659.188</v>
      </c>
      <c r="BV209" s="71">
        <v>8623.517</v>
      </c>
      <c r="BW209" s="71">
        <v>9790.712</v>
      </c>
      <c r="BX209" s="71">
        <v>3272.983</v>
      </c>
      <c r="BY209" s="71">
        <v>1084.986</v>
      </c>
      <c r="BZ209" s="71">
        <v>1077.195</v>
      </c>
      <c r="CA209" s="71">
        <v>1079.798</v>
      </c>
      <c r="CB209" s="71">
        <v>1063.323</v>
      </c>
      <c r="CC209" s="71">
        <v>1322.059</v>
      </c>
      <c r="CD209" s="71">
        <v>1278.411</v>
      </c>
      <c r="CE209" s="71">
        <v>1225.28</v>
      </c>
      <c r="CF209" s="71">
        <v>1185.268</v>
      </c>
      <c r="CG209" s="71">
        <v>1206.525</v>
      </c>
      <c r="CH209" s="71">
        <v>1244.94</v>
      </c>
      <c r="CI209" s="71">
        <v>1325.074</v>
      </c>
      <c r="CJ209" s="71">
        <v>1355.759</v>
      </c>
      <c r="CK209" s="71">
        <v>1378.757</v>
      </c>
      <c r="CL209" s="71">
        <v>1392.077</v>
      </c>
      <c r="CM209" s="71">
        <v>4332.177</v>
      </c>
      <c r="CN209" s="71">
        <v>11657.52</v>
      </c>
      <c r="CO209" s="71">
        <v>10354.67</v>
      </c>
      <c r="CP209" s="71">
        <v>10052</v>
      </c>
      <c r="CQ209" s="71">
        <v>9678.044</v>
      </c>
      <c r="CR209" s="71">
        <v>9305.884</v>
      </c>
      <c r="CS209" s="71">
        <v>8978.121</v>
      </c>
      <c r="CT209" s="71">
        <v>8941.137</v>
      </c>
      <c r="CU209" s="71">
        <v>10151.32</v>
      </c>
      <c r="CV209" s="71">
        <v>3800.586</v>
      </c>
      <c r="CW209" s="71">
        <v>1280.624</v>
      </c>
      <c r="CX209" s="71">
        <v>1271.427</v>
      </c>
      <c r="CY209" s="71">
        <v>1274.501</v>
      </c>
      <c r="CZ209" s="71">
        <v>1255.055</v>
      </c>
      <c r="DA209" s="71">
        <v>1461.267</v>
      </c>
      <c r="DB209" s="71">
        <v>1413.024</v>
      </c>
      <c r="DC209" s="71">
        <v>1354.298</v>
      </c>
      <c r="DD209" s="71">
        <v>1310.073</v>
      </c>
      <c r="DE209" s="71">
        <v>1333.568</v>
      </c>
      <c r="DF209" s="71">
        <v>1376.029</v>
      </c>
      <c r="DG209" s="71">
        <v>1464.6</v>
      </c>
      <c r="DH209" s="71">
        <v>1498.516</v>
      </c>
      <c r="DI209" s="71">
        <v>1523.936</v>
      </c>
      <c r="DJ209" s="71">
        <v>1538.659</v>
      </c>
      <c r="DK209" s="71">
        <v>4742.957</v>
      </c>
      <c r="DL209" s="71">
        <v>11941.1</v>
      </c>
      <c r="DM209" s="71">
        <v>10606.56</v>
      </c>
      <c r="DN209" s="71">
        <v>10296.53</v>
      </c>
      <c r="DO209" s="71">
        <v>9913.474</v>
      </c>
      <c r="DP209" s="71">
        <v>9532.261</v>
      </c>
      <c r="DQ209" s="71">
        <v>9196.524</v>
      </c>
      <c r="DR209" s="71">
        <v>9158.64</v>
      </c>
      <c r="DS209" s="71">
        <v>10398.26</v>
      </c>
      <c r="DT209" s="71">
        <v>4160.96</v>
      </c>
      <c r="DU209" s="71">
        <v>1415.47</v>
      </c>
      <c r="DV209" s="71">
        <v>1405.305</v>
      </c>
      <c r="DW209" s="71">
        <v>1408.702</v>
      </c>
      <c r="DX209" s="71">
        <v>1387.208</v>
      </c>
      <c r="DY209" s="71">
        <v>1599.929</v>
      </c>
      <c r="DZ209" s="71">
        <v>1547.107</v>
      </c>
      <c r="EA209" s="71">
        <v>1482.809</v>
      </c>
      <c r="EB209" s="71">
        <v>1434.387</v>
      </c>
      <c r="EC209" s="71">
        <v>1460.112</v>
      </c>
      <c r="ED209" s="71">
        <v>1506.602</v>
      </c>
      <c r="EE209" s="71">
        <v>1603.578</v>
      </c>
      <c r="EF209" s="71">
        <v>1640.712</v>
      </c>
      <c r="EG209" s="71">
        <v>1668.543</v>
      </c>
      <c r="EH209" s="71">
        <v>1684.664</v>
      </c>
      <c r="EI209" s="71">
        <v>5149.123</v>
      </c>
      <c r="EJ209" s="71">
        <v>12222.08</v>
      </c>
      <c r="EK209" s="71">
        <v>10856.14</v>
      </c>
      <c r="EL209" s="71">
        <v>10538.81</v>
      </c>
      <c r="EM209" s="71">
        <v>10146.74</v>
      </c>
      <c r="EN209" s="71">
        <v>9756.559</v>
      </c>
      <c r="EO209" s="71">
        <v>9412.922</v>
      </c>
      <c r="EP209" s="71">
        <v>9374.146</v>
      </c>
      <c r="EQ209" s="71">
        <v>10642.94</v>
      </c>
      <c r="ER209" s="71">
        <v>4517.287</v>
      </c>
      <c r="ES209" s="71">
        <v>1549.785</v>
      </c>
      <c r="ET209" s="71">
        <v>1538.656</v>
      </c>
      <c r="EU209" s="71">
        <v>1542.375</v>
      </c>
      <c r="EV209" s="71">
        <v>1518.842</v>
      </c>
      <c r="EW209" s="71">
        <v>1799.174</v>
      </c>
      <c r="EX209" s="71">
        <v>1739.774</v>
      </c>
      <c r="EY209" s="71">
        <v>1667.469</v>
      </c>
      <c r="EZ209" s="71">
        <v>1613.017</v>
      </c>
      <c r="FA209" s="71">
        <v>1641.945</v>
      </c>
      <c r="FB209" s="71">
        <v>1694.224</v>
      </c>
      <c r="FC209" s="71">
        <v>1803.278</v>
      </c>
      <c r="FD209" s="71">
        <v>1845.036</v>
      </c>
      <c r="FE209" s="71">
        <v>1876.334</v>
      </c>
      <c r="FF209" s="71">
        <v>1894.462</v>
      </c>
      <c r="FG209" s="71">
        <v>5727.582</v>
      </c>
      <c r="FH209" s="71">
        <v>12623.25</v>
      </c>
      <c r="FI209" s="71">
        <v>11212.47</v>
      </c>
      <c r="FJ209" s="71">
        <v>10884.73</v>
      </c>
      <c r="FK209" s="71">
        <v>10479.79</v>
      </c>
      <c r="FL209" s="71">
        <v>10076.8</v>
      </c>
      <c r="FM209" s="71">
        <v>9721.886</v>
      </c>
      <c r="FN209" s="71">
        <v>9681.838</v>
      </c>
      <c r="FO209" s="71">
        <v>10992.28</v>
      </c>
      <c r="FP209" s="71">
        <v>5024.764</v>
      </c>
      <c r="FQ209" s="71">
        <v>1742.786</v>
      </c>
      <c r="FR209" s="71">
        <v>1730.271</v>
      </c>
      <c r="FS209" s="71">
        <v>1734.453</v>
      </c>
      <c r="FT209" s="71">
        <v>1707.989</v>
      </c>
      <c r="FU209" s="71">
        <v>84.62086</v>
      </c>
      <c r="FV209" s="71">
        <v>82.98396</v>
      </c>
      <c r="FW209" s="71">
        <v>81.23315</v>
      </c>
      <c r="FX209" s="71">
        <v>79.56685</v>
      </c>
      <c r="FY209" s="71">
        <v>78.69947</v>
      </c>
      <c r="FZ209" s="71">
        <v>76.93594</v>
      </c>
      <c r="GA209" s="71">
        <v>76.19546</v>
      </c>
      <c r="GB209" s="71">
        <v>78.00107</v>
      </c>
      <c r="GC209" s="71">
        <v>81.98129</v>
      </c>
      <c r="GD209" s="71">
        <v>86.71497</v>
      </c>
      <c r="GE209" s="71">
        <v>91.01818</v>
      </c>
      <c r="GF209" s="71">
        <v>93.29679</v>
      </c>
      <c r="GG209" s="71">
        <v>94.79786</v>
      </c>
      <c r="GH209" s="71">
        <v>95.56577</v>
      </c>
      <c r="GI209" s="71">
        <v>96.05027</v>
      </c>
      <c r="GJ209" s="71">
        <v>95.57647</v>
      </c>
      <c r="GK209" s="71">
        <v>94.32995</v>
      </c>
      <c r="GL209" s="71">
        <v>92.44599</v>
      </c>
      <c r="GM209" s="71">
        <v>88.98022</v>
      </c>
      <c r="GN209" s="71">
        <v>84.75037</v>
      </c>
      <c r="GO209" s="71">
        <v>82.12128</v>
      </c>
      <c r="GP209" s="71">
        <v>78.93647</v>
      </c>
      <c r="GQ209" s="71">
        <v>77.42973</v>
      </c>
      <c r="GR209" s="71">
        <v>77.04845</v>
      </c>
    </row>
    <row r="210" spans="1:200" ht="12.75">
      <c r="A210" s="69" t="s">
        <v>245</v>
      </c>
      <c r="B210" s="69" t="s">
        <v>35</v>
      </c>
      <c r="C210" s="69">
        <v>2011</v>
      </c>
      <c r="D210" s="69" t="s">
        <v>7</v>
      </c>
      <c r="E210" s="69" t="s">
        <v>229</v>
      </c>
      <c r="F210" s="71">
        <v>451</v>
      </c>
      <c r="G210" s="71">
        <v>451</v>
      </c>
      <c r="H210" s="71">
        <v>451</v>
      </c>
      <c r="I210" s="71">
        <v>49216.84</v>
      </c>
      <c r="J210" s="71">
        <v>47414.93</v>
      </c>
      <c r="K210" s="71">
        <v>45833.06</v>
      </c>
      <c r="L210" s="71">
        <v>44439.73</v>
      </c>
      <c r="M210" s="71">
        <v>44320.12</v>
      </c>
      <c r="N210" s="71">
        <v>46049.9</v>
      </c>
      <c r="O210" s="71">
        <v>49915.13</v>
      </c>
      <c r="P210" s="71">
        <v>51546.26</v>
      </c>
      <c r="Q210" s="71">
        <v>53225.9</v>
      </c>
      <c r="R210" s="71">
        <v>55014.7</v>
      </c>
      <c r="S210" s="71">
        <v>56844.41</v>
      </c>
      <c r="T210" s="71">
        <v>55478.72</v>
      </c>
      <c r="U210" s="71">
        <v>51482.84</v>
      </c>
      <c r="V210" s="71">
        <v>50153.42</v>
      </c>
      <c r="W210" s="71">
        <v>48527.01</v>
      </c>
      <c r="X210" s="71">
        <v>47053.15</v>
      </c>
      <c r="Y210" s="71">
        <v>45355.12</v>
      </c>
      <c r="Z210" s="71">
        <v>44957.05</v>
      </c>
      <c r="AA210" s="71">
        <v>49177.67</v>
      </c>
      <c r="AB210" s="71">
        <v>51093.46</v>
      </c>
      <c r="AC210" s="71">
        <v>51870.48</v>
      </c>
      <c r="AD210" s="71">
        <v>51397.15</v>
      </c>
      <c r="AE210" s="71">
        <v>51698.96</v>
      </c>
      <c r="AF210" s="71">
        <v>50586.33</v>
      </c>
      <c r="AG210" s="71">
        <v>47935.53</v>
      </c>
      <c r="AH210" s="71">
        <v>46180.54</v>
      </c>
      <c r="AI210" s="71">
        <v>44639.84</v>
      </c>
      <c r="AJ210" s="71">
        <v>43282.79</v>
      </c>
      <c r="AK210" s="71">
        <v>43166.29</v>
      </c>
      <c r="AL210" s="71">
        <v>44851.04</v>
      </c>
      <c r="AM210" s="71">
        <v>48615.64</v>
      </c>
      <c r="AN210" s="71">
        <v>50204.31</v>
      </c>
      <c r="AO210" s="71">
        <v>51840.21</v>
      </c>
      <c r="AP210" s="71">
        <v>53582.45</v>
      </c>
      <c r="AQ210" s="71">
        <v>52359.25</v>
      </c>
      <c r="AR210" s="71">
        <v>43866.73</v>
      </c>
      <c r="AS210" s="71">
        <v>40707.21</v>
      </c>
      <c r="AT210" s="71">
        <v>39656.04</v>
      </c>
      <c r="AU210" s="71">
        <v>38370.05</v>
      </c>
      <c r="AV210" s="71">
        <v>37204.68</v>
      </c>
      <c r="AW210" s="71">
        <v>35862.05</v>
      </c>
      <c r="AX210" s="71">
        <v>35547.3</v>
      </c>
      <c r="AY210" s="71">
        <v>38884.52</v>
      </c>
      <c r="AZ210" s="71">
        <v>47062.07</v>
      </c>
      <c r="BA210" s="71">
        <v>50520.09</v>
      </c>
      <c r="BB210" s="71">
        <v>50059.08</v>
      </c>
      <c r="BC210" s="71">
        <v>50353.03</v>
      </c>
      <c r="BD210" s="71">
        <v>49269.37</v>
      </c>
      <c r="BE210" s="71">
        <v>982.1489</v>
      </c>
      <c r="BF210" s="71">
        <v>946.1908</v>
      </c>
      <c r="BG210" s="71">
        <v>914.6237</v>
      </c>
      <c r="BH210" s="71">
        <v>886.8192</v>
      </c>
      <c r="BI210" s="71">
        <v>884.4321</v>
      </c>
      <c r="BJ210" s="71">
        <v>918.9509</v>
      </c>
      <c r="BK210" s="71">
        <v>996.0837</v>
      </c>
      <c r="BL210" s="71">
        <v>1028.634</v>
      </c>
      <c r="BM210" s="71">
        <v>1062.152</v>
      </c>
      <c r="BN210" s="71">
        <v>1097.848</v>
      </c>
      <c r="BO210" s="71">
        <v>3527.996</v>
      </c>
      <c r="BP210" s="71">
        <v>10933.52</v>
      </c>
      <c r="BQ210" s="71">
        <v>10146.03</v>
      </c>
      <c r="BR210" s="71">
        <v>9884.033</v>
      </c>
      <c r="BS210" s="71">
        <v>9563.508</v>
      </c>
      <c r="BT210" s="71">
        <v>9273.046</v>
      </c>
      <c r="BU210" s="71">
        <v>8938.405</v>
      </c>
      <c r="BV210" s="71">
        <v>8859.954</v>
      </c>
      <c r="BW210" s="71">
        <v>9691.737</v>
      </c>
      <c r="BX210" s="71">
        <v>3171.068</v>
      </c>
      <c r="BY210" s="71">
        <v>1035.104</v>
      </c>
      <c r="BZ210" s="71">
        <v>1025.658</v>
      </c>
      <c r="CA210" s="71">
        <v>1031.681</v>
      </c>
      <c r="CB210" s="71">
        <v>1009.478</v>
      </c>
      <c r="CC210" s="71">
        <v>1159.244</v>
      </c>
      <c r="CD210" s="71">
        <v>1116.802</v>
      </c>
      <c r="CE210" s="71">
        <v>1079.543</v>
      </c>
      <c r="CF210" s="71">
        <v>1046.725</v>
      </c>
      <c r="CG210" s="71">
        <v>1043.907</v>
      </c>
      <c r="CH210" s="71">
        <v>1084.65</v>
      </c>
      <c r="CI210" s="71">
        <v>1175.691</v>
      </c>
      <c r="CJ210" s="71">
        <v>1214.11</v>
      </c>
      <c r="CK210" s="71">
        <v>1253.672</v>
      </c>
      <c r="CL210" s="71">
        <v>1295.805</v>
      </c>
      <c r="CM210" s="71">
        <v>4096.706</v>
      </c>
      <c r="CN210" s="71">
        <v>11336.22</v>
      </c>
      <c r="CO210" s="71">
        <v>10519.73</v>
      </c>
      <c r="CP210" s="71">
        <v>10248.08</v>
      </c>
      <c r="CQ210" s="71">
        <v>9915.75</v>
      </c>
      <c r="CR210" s="71">
        <v>9614.589</v>
      </c>
      <c r="CS210" s="71">
        <v>9267.623</v>
      </c>
      <c r="CT210" s="71">
        <v>9186.282</v>
      </c>
      <c r="CU210" s="71">
        <v>10048.7</v>
      </c>
      <c r="CV210" s="71">
        <v>3682.242</v>
      </c>
      <c r="CW210" s="71">
        <v>1221.747</v>
      </c>
      <c r="CX210" s="71">
        <v>1210.598</v>
      </c>
      <c r="CY210" s="71">
        <v>1217.707</v>
      </c>
      <c r="CZ210" s="71">
        <v>1191.5</v>
      </c>
      <c r="DA210" s="71">
        <v>1281.309</v>
      </c>
      <c r="DB210" s="71">
        <v>1234.398</v>
      </c>
      <c r="DC210" s="71">
        <v>1193.215</v>
      </c>
      <c r="DD210" s="71">
        <v>1156.942</v>
      </c>
      <c r="DE210" s="71">
        <v>1153.828</v>
      </c>
      <c r="DF210" s="71">
        <v>1198.861</v>
      </c>
      <c r="DG210" s="71">
        <v>1299.488</v>
      </c>
      <c r="DH210" s="71">
        <v>1341.953</v>
      </c>
      <c r="DI210" s="71">
        <v>1385.68</v>
      </c>
      <c r="DJ210" s="71">
        <v>1432.25</v>
      </c>
      <c r="DK210" s="71">
        <v>4485.158</v>
      </c>
      <c r="DL210" s="71">
        <v>11611.99</v>
      </c>
      <c r="DM210" s="71">
        <v>10775.63</v>
      </c>
      <c r="DN210" s="71">
        <v>10497.38</v>
      </c>
      <c r="DO210" s="71">
        <v>10156.96</v>
      </c>
      <c r="DP210" s="71">
        <v>9848.475</v>
      </c>
      <c r="DQ210" s="71">
        <v>9493.068</v>
      </c>
      <c r="DR210" s="71">
        <v>9409.748</v>
      </c>
      <c r="DS210" s="71">
        <v>10293.15</v>
      </c>
      <c r="DT210" s="71">
        <v>4031.395</v>
      </c>
      <c r="DU210" s="71">
        <v>1350.393</v>
      </c>
      <c r="DV210" s="71">
        <v>1338.071</v>
      </c>
      <c r="DW210" s="71">
        <v>1345.928</v>
      </c>
      <c r="DX210" s="71">
        <v>1316.962</v>
      </c>
      <c r="DY210" s="71">
        <v>1402.893</v>
      </c>
      <c r="DZ210" s="71">
        <v>1351.531</v>
      </c>
      <c r="EA210" s="71">
        <v>1306.441</v>
      </c>
      <c r="EB210" s="71">
        <v>1266.725</v>
      </c>
      <c r="EC210" s="71">
        <v>1263.315</v>
      </c>
      <c r="ED210" s="71">
        <v>1312.622</v>
      </c>
      <c r="EE210" s="71">
        <v>1422.798</v>
      </c>
      <c r="EF210" s="71">
        <v>1469.292</v>
      </c>
      <c r="EG210" s="71">
        <v>1517.169</v>
      </c>
      <c r="EH210" s="71">
        <v>1568.157</v>
      </c>
      <c r="EI210" s="71">
        <v>4869.248</v>
      </c>
      <c r="EJ210" s="71">
        <v>11885.23</v>
      </c>
      <c r="EK210" s="71">
        <v>11029.19</v>
      </c>
      <c r="EL210" s="71">
        <v>10744.38</v>
      </c>
      <c r="EM210" s="71">
        <v>10395.96</v>
      </c>
      <c r="EN210" s="71">
        <v>10080.21</v>
      </c>
      <c r="EO210" s="71">
        <v>9716.444</v>
      </c>
      <c r="EP210" s="71">
        <v>9631.164</v>
      </c>
      <c r="EQ210" s="71">
        <v>10535.35</v>
      </c>
      <c r="ER210" s="71">
        <v>4376.626</v>
      </c>
      <c r="ES210" s="71">
        <v>1478.534</v>
      </c>
      <c r="ET210" s="71">
        <v>1465.042</v>
      </c>
      <c r="EU210" s="71">
        <v>1473.645</v>
      </c>
      <c r="EV210" s="71">
        <v>1441.93</v>
      </c>
      <c r="EW210" s="71">
        <v>1577.601</v>
      </c>
      <c r="EX210" s="71">
        <v>1519.843</v>
      </c>
      <c r="EY210" s="71">
        <v>1469.137</v>
      </c>
      <c r="EZ210" s="71">
        <v>1424.475</v>
      </c>
      <c r="FA210" s="71">
        <v>1420.641</v>
      </c>
      <c r="FB210" s="71">
        <v>1476.088</v>
      </c>
      <c r="FC210" s="71">
        <v>1599.984</v>
      </c>
      <c r="FD210" s="71">
        <v>1652.269</v>
      </c>
      <c r="FE210" s="71">
        <v>1706.108</v>
      </c>
      <c r="FF210" s="71">
        <v>1763.446</v>
      </c>
      <c r="FG210" s="71">
        <v>5416.265</v>
      </c>
      <c r="FH210" s="71">
        <v>12275.34</v>
      </c>
      <c r="FI210" s="71">
        <v>11391.2</v>
      </c>
      <c r="FJ210" s="71">
        <v>11097.05</v>
      </c>
      <c r="FK210" s="71">
        <v>10737.19</v>
      </c>
      <c r="FL210" s="71">
        <v>10411.08</v>
      </c>
      <c r="FM210" s="71">
        <v>10035.37</v>
      </c>
      <c r="FN210" s="71">
        <v>9947.291</v>
      </c>
      <c r="FO210" s="71">
        <v>10881.15</v>
      </c>
      <c r="FP210" s="71">
        <v>4868.301</v>
      </c>
      <c r="FQ210" s="71">
        <v>1662.661</v>
      </c>
      <c r="FR210" s="71">
        <v>1647.489</v>
      </c>
      <c r="FS210" s="71">
        <v>1657.163</v>
      </c>
      <c r="FT210" s="71">
        <v>1621.499</v>
      </c>
      <c r="FU210" s="71">
        <v>65.2531</v>
      </c>
      <c r="FV210" s="71">
        <v>62.93904</v>
      </c>
      <c r="FW210" s="71">
        <v>61.15866</v>
      </c>
      <c r="FX210" s="71">
        <v>60.25711</v>
      </c>
      <c r="FY210" s="71">
        <v>58.88904</v>
      </c>
      <c r="FZ210" s="71">
        <v>57.56454</v>
      </c>
      <c r="GA210" s="71">
        <v>57.6869</v>
      </c>
      <c r="GB210" s="71">
        <v>57.55973</v>
      </c>
      <c r="GC210" s="71">
        <v>62.47203</v>
      </c>
      <c r="GD210" s="71">
        <v>69.52299</v>
      </c>
      <c r="GE210" s="71">
        <v>77.81775</v>
      </c>
      <c r="GF210" s="71">
        <v>84.88556</v>
      </c>
      <c r="GG210" s="71">
        <v>90.27166</v>
      </c>
      <c r="GH210" s="71">
        <v>92.32727</v>
      </c>
      <c r="GI210" s="71">
        <v>93.70748</v>
      </c>
      <c r="GJ210" s="71">
        <v>94.4262</v>
      </c>
      <c r="GK210" s="71">
        <v>93.01658</v>
      </c>
      <c r="GL210" s="71">
        <v>90.18824</v>
      </c>
      <c r="GM210" s="71">
        <v>84.85593</v>
      </c>
      <c r="GN210" s="71">
        <v>78.85166</v>
      </c>
      <c r="GO210" s="71">
        <v>74.81818</v>
      </c>
      <c r="GP210" s="71">
        <v>70.96899</v>
      </c>
      <c r="GQ210" s="71">
        <v>69.56973</v>
      </c>
      <c r="GR210" s="71">
        <v>67.67706</v>
      </c>
    </row>
    <row r="211" spans="1:200" ht="12.75">
      <c r="A211" s="69" t="s">
        <v>245</v>
      </c>
      <c r="B211" s="69" t="s">
        <v>8</v>
      </c>
      <c r="C211" s="69">
        <v>2011</v>
      </c>
      <c r="D211" s="69" t="s">
        <v>7</v>
      </c>
      <c r="E211" s="69" t="s">
        <v>229</v>
      </c>
      <c r="F211" s="71">
        <v>448</v>
      </c>
      <c r="G211" s="71">
        <v>448</v>
      </c>
      <c r="H211" s="71">
        <v>448</v>
      </c>
      <c r="I211" s="71">
        <v>56933.99</v>
      </c>
      <c r="J211" s="71">
        <v>55261.3</v>
      </c>
      <c r="K211" s="71">
        <v>53327.55</v>
      </c>
      <c r="L211" s="71">
        <v>51720.48</v>
      </c>
      <c r="M211" s="71">
        <v>52283.5</v>
      </c>
      <c r="N211" s="71">
        <v>54162.98</v>
      </c>
      <c r="O211" s="71">
        <v>58043.43</v>
      </c>
      <c r="P211" s="71">
        <v>59555.86</v>
      </c>
      <c r="Q211" s="71">
        <v>61177.89</v>
      </c>
      <c r="R211" s="71">
        <v>62014.78</v>
      </c>
      <c r="S211" s="71">
        <v>63034.79</v>
      </c>
      <c r="T211" s="71">
        <v>60236.44</v>
      </c>
      <c r="U211" s="71">
        <v>53559.05</v>
      </c>
      <c r="V211" s="71">
        <v>52283.55</v>
      </c>
      <c r="W211" s="71">
        <v>50376.03</v>
      </c>
      <c r="X211" s="71">
        <v>48355.38</v>
      </c>
      <c r="Y211" s="71">
        <v>46719.95</v>
      </c>
      <c r="Z211" s="71">
        <v>46784.81</v>
      </c>
      <c r="AA211" s="71">
        <v>53830.09</v>
      </c>
      <c r="AB211" s="71">
        <v>57809.96</v>
      </c>
      <c r="AC211" s="71">
        <v>59051.31</v>
      </c>
      <c r="AD211" s="71">
        <v>58839.99</v>
      </c>
      <c r="AE211" s="71">
        <v>58755.01</v>
      </c>
      <c r="AF211" s="71">
        <v>57324.18</v>
      </c>
      <c r="AG211" s="71">
        <v>55451.78</v>
      </c>
      <c r="AH211" s="71">
        <v>53822.63</v>
      </c>
      <c r="AI211" s="71">
        <v>51939.22</v>
      </c>
      <c r="AJ211" s="71">
        <v>50373.99</v>
      </c>
      <c r="AK211" s="71">
        <v>50922.36</v>
      </c>
      <c r="AL211" s="71">
        <v>52752.91</v>
      </c>
      <c r="AM211" s="71">
        <v>56532.33</v>
      </c>
      <c r="AN211" s="71">
        <v>58005.38</v>
      </c>
      <c r="AO211" s="71">
        <v>59585.18</v>
      </c>
      <c r="AP211" s="71">
        <v>60400.29</v>
      </c>
      <c r="AQ211" s="71">
        <v>58061.19</v>
      </c>
      <c r="AR211" s="71">
        <v>47628.63</v>
      </c>
      <c r="AS211" s="71">
        <v>42348.86</v>
      </c>
      <c r="AT211" s="71">
        <v>41340.32</v>
      </c>
      <c r="AU211" s="71">
        <v>39832.06</v>
      </c>
      <c r="AV211" s="71">
        <v>38234.34</v>
      </c>
      <c r="AW211" s="71">
        <v>36941.21</v>
      </c>
      <c r="AX211" s="71">
        <v>36992.5</v>
      </c>
      <c r="AY211" s="71">
        <v>42563.16</v>
      </c>
      <c r="AZ211" s="71">
        <v>53248.62</v>
      </c>
      <c r="BA211" s="71">
        <v>57513.97</v>
      </c>
      <c r="BB211" s="71">
        <v>57308.15</v>
      </c>
      <c r="BC211" s="71">
        <v>57225.39</v>
      </c>
      <c r="BD211" s="71">
        <v>55831.8</v>
      </c>
      <c r="BE211" s="71">
        <v>1136.149</v>
      </c>
      <c r="BF211" s="71">
        <v>1102.769</v>
      </c>
      <c r="BG211" s="71">
        <v>1064.18</v>
      </c>
      <c r="BH211" s="71">
        <v>1032.11</v>
      </c>
      <c r="BI211" s="71">
        <v>1043.346</v>
      </c>
      <c r="BJ211" s="71">
        <v>1080.852</v>
      </c>
      <c r="BK211" s="71">
        <v>1158.288</v>
      </c>
      <c r="BL211" s="71">
        <v>1188.47</v>
      </c>
      <c r="BM211" s="71">
        <v>1220.838</v>
      </c>
      <c r="BN211" s="71">
        <v>1237.539</v>
      </c>
      <c r="BO211" s="71">
        <v>3912.196</v>
      </c>
      <c r="BP211" s="71">
        <v>11871.15</v>
      </c>
      <c r="BQ211" s="71">
        <v>10555.2</v>
      </c>
      <c r="BR211" s="71">
        <v>10303.83</v>
      </c>
      <c r="BS211" s="71">
        <v>9927.904</v>
      </c>
      <c r="BT211" s="71">
        <v>9529.684</v>
      </c>
      <c r="BU211" s="71">
        <v>9207.379</v>
      </c>
      <c r="BV211" s="71">
        <v>9220.162</v>
      </c>
      <c r="BW211" s="71">
        <v>10608.62</v>
      </c>
      <c r="BX211" s="71">
        <v>3587.922</v>
      </c>
      <c r="BY211" s="71">
        <v>1178.401</v>
      </c>
      <c r="BZ211" s="71">
        <v>1174.184</v>
      </c>
      <c r="CA211" s="71">
        <v>1172.488</v>
      </c>
      <c r="CB211" s="71">
        <v>1143.935</v>
      </c>
      <c r="CC211" s="71">
        <v>1341.012</v>
      </c>
      <c r="CD211" s="71">
        <v>1301.614</v>
      </c>
      <c r="CE211" s="71">
        <v>1256.067</v>
      </c>
      <c r="CF211" s="71">
        <v>1218.214</v>
      </c>
      <c r="CG211" s="71">
        <v>1231.475</v>
      </c>
      <c r="CH211" s="71">
        <v>1275.744</v>
      </c>
      <c r="CI211" s="71">
        <v>1367.144</v>
      </c>
      <c r="CJ211" s="71">
        <v>1402.767</v>
      </c>
      <c r="CK211" s="71">
        <v>1440.972</v>
      </c>
      <c r="CL211" s="71">
        <v>1460.684</v>
      </c>
      <c r="CM211" s="71">
        <v>4542.839</v>
      </c>
      <c r="CN211" s="71">
        <v>12308.39</v>
      </c>
      <c r="CO211" s="71">
        <v>10943.97</v>
      </c>
      <c r="CP211" s="71">
        <v>10683.34</v>
      </c>
      <c r="CQ211" s="71">
        <v>10293.57</v>
      </c>
      <c r="CR211" s="71">
        <v>9880.68</v>
      </c>
      <c r="CS211" s="71">
        <v>9546.504</v>
      </c>
      <c r="CT211" s="71">
        <v>9559.758</v>
      </c>
      <c r="CU211" s="71">
        <v>10999.35</v>
      </c>
      <c r="CV211" s="71">
        <v>4166.292</v>
      </c>
      <c r="CW211" s="71">
        <v>1390.883</v>
      </c>
      <c r="CX211" s="71">
        <v>1385.906</v>
      </c>
      <c r="CY211" s="71">
        <v>1383.904</v>
      </c>
      <c r="CZ211" s="71">
        <v>1350.202</v>
      </c>
      <c r="DA211" s="71">
        <v>1482.217</v>
      </c>
      <c r="DB211" s="71">
        <v>1438.67</v>
      </c>
      <c r="DC211" s="71">
        <v>1388.326</v>
      </c>
      <c r="DD211" s="71">
        <v>1346.488</v>
      </c>
      <c r="DE211" s="71">
        <v>1361.146</v>
      </c>
      <c r="DF211" s="71">
        <v>1410.076</v>
      </c>
      <c r="DG211" s="71">
        <v>1511.1</v>
      </c>
      <c r="DH211" s="71">
        <v>1550.474</v>
      </c>
      <c r="DI211" s="71">
        <v>1592.702</v>
      </c>
      <c r="DJ211" s="71">
        <v>1614.489</v>
      </c>
      <c r="DK211" s="71">
        <v>4973.594</v>
      </c>
      <c r="DL211" s="71">
        <v>12607.81</v>
      </c>
      <c r="DM211" s="71">
        <v>11210.19</v>
      </c>
      <c r="DN211" s="71">
        <v>10943.22</v>
      </c>
      <c r="DO211" s="71">
        <v>10543.97</v>
      </c>
      <c r="DP211" s="71">
        <v>10121.04</v>
      </c>
      <c r="DQ211" s="71">
        <v>9778.732</v>
      </c>
      <c r="DR211" s="71">
        <v>9792.31</v>
      </c>
      <c r="DS211" s="71">
        <v>11266.92</v>
      </c>
      <c r="DT211" s="71">
        <v>4561.343</v>
      </c>
      <c r="DU211" s="71">
        <v>1537.339</v>
      </c>
      <c r="DV211" s="71">
        <v>1531.837</v>
      </c>
      <c r="DW211" s="71">
        <v>1529.625</v>
      </c>
      <c r="DX211" s="71">
        <v>1492.375</v>
      </c>
      <c r="DY211" s="71">
        <v>1622.866</v>
      </c>
      <c r="DZ211" s="71">
        <v>1575.187</v>
      </c>
      <c r="EA211" s="71">
        <v>1520.066</v>
      </c>
      <c r="EB211" s="71">
        <v>1474.258</v>
      </c>
      <c r="EC211" s="71">
        <v>1490.307</v>
      </c>
      <c r="ED211" s="71">
        <v>1543.88</v>
      </c>
      <c r="EE211" s="71">
        <v>1654.49</v>
      </c>
      <c r="EF211" s="71">
        <v>1697.6</v>
      </c>
      <c r="EG211" s="71">
        <v>1743.835</v>
      </c>
      <c r="EH211" s="71">
        <v>1767.69</v>
      </c>
      <c r="EI211" s="71">
        <v>5399.511</v>
      </c>
      <c r="EJ211" s="71">
        <v>12904.47</v>
      </c>
      <c r="EK211" s="71">
        <v>11473.97</v>
      </c>
      <c r="EL211" s="71">
        <v>11200.72</v>
      </c>
      <c r="EM211" s="71">
        <v>10792.07</v>
      </c>
      <c r="EN211" s="71">
        <v>10359.19</v>
      </c>
      <c r="EO211" s="71">
        <v>10008.83</v>
      </c>
      <c r="EP211" s="71">
        <v>10022.73</v>
      </c>
      <c r="EQ211" s="71">
        <v>11532.04</v>
      </c>
      <c r="ER211" s="71">
        <v>4951.957</v>
      </c>
      <c r="ES211" s="71">
        <v>1683.218</v>
      </c>
      <c r="ET211" s="71">
        <v>1677.195</v>
      </c>
      <c r="EU211" s="71">
        <v>1674.773</v>
      </c>
      <c r="EV211" s="71">
        <v>1633.988</v>
      </c>
      <c r="EW211" s="71">
        <v>1824.968</v>
      </c>
      <c r="EX211" s="71">
        <v>1771.351</v>
      </c>
      <c r="EY211" s="71">
        <v>1709.366</v>
      </c>
      <c r="EZ211" s="71">
        <v>1657.853</v>
      </c>
      <c r="FA211" s="71">
        <v>1675.9</v>
      </c>
      <c r="FB211" s="71">
        <v>1736.145</v>
      </c>
      <c r="FC211" s="71">
        <v>1860.53</v>
      </c>
      <c r="FD211" s="71">
        <v>1909.009</v>
      </c>
      <c r="FE211" s="71">
        <v>1961.002</v>
      </c>
      <c r="FF211" s="71">
        <v>1987.827</v>
      </c>
      <c r="FG211" s="71">
        <v>6006.098</v>
      </c>
      <c r="FH211" s="71">
        <v>13328.04</v>
      </c>
      <c r="FI211" s="71">
        <v>11850.59</v>
      </c>
      <c r="FJ211" s="71">
        <v>11568.37</v>
      </c>
      <c r="FK211" s="71">
        <v>11146.31</v>
      </c>
      <c r="FL211" s="71">
        <v>10699.21</v>
      </c>
      <c r="FM211" s="71">
        <v>10337.35</v>
      </c>
      <c r="FN211" s="71">
        <v>10351.71</v>
      </c>
      <c r="FO211" s="71">
        <v>11910.56</v>
      </c>
      <c r="FP211" s="71">
        <v>5508.265</v>
      </c>
      <c r="FQ211" s="71">
        <v>1892.836</v>
      </c>
      <c r="FR211" s="71">
        <v>1886.063</v>
      </c>
      <c r="FS211" s="71">
        <v>1883.339</v>
      </c>
      <c r="FT211" s="71">
        <v>1837.475</v>
      </c>
      <c r="FU211" s="71">
        <v>80.33334</v>
      </c>
      <c r="FV211" s="71">
        <v>78.80859</v>
      </c>
      <c r="FW211" s="71">
        <v>77.3271</v>
      </c>
      <c r="FX211" s="71">
        <v>76.11948</v>
      </c>
      <c r="FY211" s="71">
        <v>75.03108</v>
      </c>
      <c r="FZ211" s="71">
        <v>74.00124</v>
      </c>
      <c r="GA211" s="71">
        <v>74.38784</v>
      </c>
      <c r="GB211" s="71">
        <v>76.47828</v>
      </c>
      <c r="GC211" s="71">
        <v>81.84065</v>
      </c>
      <c r="GD211" s="71">
        <v>87.28182</v>
      </c>
      <c r="GE211" s="71">
        <v>92.21257</v>
      </c>
      <c r="GF211" s="71">
        <v>95.91351</v>
      </c>
      <c r="GG211" s="71">
        <v>98.19425</v>
      </c>
      <c r="GH211" s="71">
        <v>99.56203</v>
      </c>
      <c r="GI211" s="71">
        <v>99.88369</v>
      </c>
      <c r="GJ211" s="71">
        <v>99.22701</v>
      </c>
      <c r="GK211" s="71">
        <v>98.01216</v>
      </c>
      <c r="GL211" s="71">
        <v>96.37955</v>
      </c>
      <c r="GM211" s="71">
        <v>93.89345</v>
      </c>
      <c r="GN211" s="71">
        <v>89.99735</v>
      </c>
      <c r="GO211" s="71">
        <v>86.19182</v>
      </c>
      <c r="GP211" s="71">
        <v>83.44334</v>
      </c>
      <c r="GQ211" s="71">
        <v>81.37347</v>
      </c>
      <c r="GR211" s="71">
        <v>79.73578</v>
      </c>
    </row>
    <row r="212" spans="1:200" ht="12.75">
      <c r="A212" s="69" t="s">
        <v>246</v>
      </c>
      <c r="B212" s="69" t="s">
        <v>30</v>
      </c>
      <c r="C212" s="69">
        <v>2011</v>
      </c>
      <c r="D212" s="69" t="s">
        <v>6</v>
      </c>
      <c r="E212" s="69" t="s">
        <v>229</v>
      </c>
      <c r="F212" s="71">
        <v>156</v>
      </c>
      <c r="G212" s="71">
        <v>156</v>
      </c>
      <c r="H212" s="71">
        <v>156</v>
      </c>
      <c r="I212" s="71">
        <v>78105.41</v>
      </c>
      <c r="J212" s="71">
        <v>76696.37</v>
      </c>
      <c r="K212" s="71">
        <v>74966.54</v>
      </c>
      <c r="L212" s="71">
        <v>73798.95</v>
      </c>
      <c r="M212" s="71">
        <v>73113.23</v>
      </c>
      <c r="N212" s="71">
        <v>73546.29</v>
      </c>
      <c r="O212" s="71">
        <v>76583.1</v>
      </c>
      <c r="P212" s="71">
        <v>80248.59</v>
      </c>
      <c r="Q212" s="71">
        <v>83700.45</v>
      </c>
      <c r="R212" s="71">
        <v>86572.73</v>
      </c>
      <c r="S212" s="71">
        <v>89263.83</v>
      </c>
      <c r="T212" s="71">
        <v>90090.81</v>
      </c>
      <c r="U212" s="71">
        <v>90196.25</v>
      </c>
      <c r="V212" s="71">
        <v>91071.63</v>
      </c>
      <c r="W212" s="71">
        <v>92008.5</v>
      </c>
      <c r="X212" s="71">
        <v>92339.51</v>
      </c>
      <c r="Y212" s="71">
        <v>91621.11</v>
      </c>
      <c r="Z212" s="71">
        <v>90728.7</v>
      </c>
      <c r="AA212" s="71">
        <v>89787.97</v>
      </c>
      <c r="AB212" s="71">
        <v>89061.63</v>
      </c>
      <c r="AC212" s="71">
        <v>88555.91</v>
      </c>
      <c r="AD212" s="71">
        <v>86916.47</v>
      </c>
      <c r="AE212" s="71">
        <v>84314.7</v>
      </c>
      <c r="AF212" s="71">
        <v>82186.64</v>
      </c>
      <c r="AG212" s="71">
        <v>76072.01</v>
      </c>
      <c r="AH212" s="71">
        <v>74699.66</v>
      </c>
      <c r="AI212" s="71">
        <v>73014.86</v>
      </c>
      <c r="AJ212" s="71">
        <v>71877.67</v>
      </c>
      <c r="AK212" s="71">
        <v>71209.8</v>
      </c>
      <c r="AL212" s="71">
        <v>71631.59</v>
      </c>
      <c r="AM212" s="71">
        <v>74589.34</v>
      </c>
      <c r="AN212" s="71">
        <v>78159.4</v>
      </c>
      <c r="AO212" s="71">
        <v>81521.4</v>
      </c>
      <c r="AP212" s="71">
        <v>84318.9</v>
      </c>
      <c r="AQ212" s="71">
        <v>82220.7</v>
      </c>
      <c r="AR212" s="71">
        <v>71234.32</v>
      </c>
      <c r="AS212" s="71">
        <v>71317.7</v>
      </c>
      <c r="AT212" s="71">
        <v>72009.86</v>
      </c>
      <c r="AU212" s="71">
        <v>72750.63</v>
      </c>
      <c r="AV212" s="71">
        <v>73012.36</v>
      </c>
      <c r="AW212" s="71">
        <v>72444.33</v>
      </c>
      <c r="AX212" s="71">
        <v>71738.7</v>
      </c>
      <c r="AY212" s="71">
        <v>70994.87</v>
      </c>
      <c r="AZ212" s="71">
        <v>82034.45</v>
      </c>
      <c r="BA212" s="71">
        <v>86250.45</v>
      </c>
      <c r="BB212" s="71">
        <v>84653.69</v>
      </c>
      <c r="BC212" s="71">
        <v>82119.65</v>
      </c>
      <c r="BD212" s="71">
        <v>80047.01</v>
      </c>
      <c r="BE212" s="71">
        <v>1558.636</v>
      </c>
      <c r="BF212" s="71">
        <v>1530.518</v>
      </c>
      <c r="BG212" s="71">
        <v>1495.998</v>
      </c>
      <c r="BH212" s="71">
        <v>1472.698</v>
      </c>
      <c r="BI212" s="71">
        <v>1459.014</v>
      </c>
      <c r="BJ212" s="71">
        <v>1467.656</v>
      </c>
      <c r="BK212" s="71">
        <v>1528.257</v>
      </c>
      <c r="BL212" s="71">
        <v>1601.404</v>
      </c>
      <c r="BM212" s="71">
        <v>1670.288</v>
      </c>
      <c r="BN212" s="71">
        <v>1727.606</v>
      </c>
      <c r="BO212" s="71">
        <v>5540.077</v>
      </c>
      <c r="BP212" s="71">
        <v>17754.73</v>
      </c>
      <c r="BQ212" s="71">
        <v>17775.51</v>
      </c>
      <c r="BR212" s="71">
        <v>17948.03</v>
      </c>
      <c r="BS212" s="71">
        <v>18132.67</v>
      </c>
      <c r="BT212" s="71">
        <v>18197.9</v>
      </c>
      <c r="BU212" s="71">
        <v>18056.32</v>
      </c>
      <c r="BV212" s="71">
        <v>17880.45</v>
      </c>
      <c r="BW212" s="71">
        <v>17695.05</v>
      </c>
      <c r="BX212" s="71">
        <v>5527.527</v>
      </c>
      <c r="BY212" s="71">
        <v>1767.181</v>
      </c>
      <c r="BZ212" s="71">
        <v>1734.466</v>
      </c>
      <c r="CA212" s="71">
        <v>1682.546</v>
      </c>
      <c r="CB212" s="71">
        <v>1640.079</v>
      </c>
      <c r="CC212" s="71">
        <v>1839.679</v>
      </c>
      <c r="CD212" s="71">
        <v>1806.491</v>
      </c>
      <c r="CE212" s="71">
        <v>1765.747</v>
      </c>
      <c r="CF212" s="71">
        <v>1738.246</v>
      </c>
      <c r="CG212" s="71">
        <v>1722.095</v>
      </c>
      <c r="CH212" s="71">
        <v>1732.295</v>
      </c>
      <c r="CI212" s="71">
        <v>1803.823</v>
      </c>
      <c r="CJ212" s="71">
        <v>1890.159</v>
      </c>
      <c r="CK212" s="71">
        <v>1971.464</v>
      </c>
      <c r="CL212" s="71">
        <v>2039.117</v>
      </c>
      <c r="CM212" s="71">
        <v>6433.133</v>
      </c>
      <c r="CN212" s="71">
        <v>18408.67</v>
      </c>
      <c r="CO212" s="71">
        <v>18430.22</v>
      </c>
      <c r="CP212" s="71">
        <v>18609.09</v>
      </c>
      <c r="CQ212" s="71">
        <v>18800.52</v>
      </c>
      <c r="CR212" s="71">
        <v>18868.16</v>
      </c>
      <c r="CS212" s="71">
        <v>18721.37</v>
      </c>
      <c r="CT212" s="71">
        <v>18539.02</v>
      </c>
      <c r="CU212" s="71">
        <v>18346.79</v>
      </c>
      <c r="CV212" s="71">
        <v>6418.561</v>
      </c>
      <c r="CW212" s="71">
        <v>2085.828</v>
      </c>
      <c r="CX212" s="71">
        <v>2047.214</v>
      </c>
      <c r="CY212" s="71">
        <v>1985.932</v>
      </c>
      <c r="CZ212" s="71">
        <v>1935.808</v>
      </c>
      <c r="DA212" s="71">
        <v>2033.392</v>
      </c>
      <c r="DB212" s="71">
        <v>1996.709</v>
      </c>
      <c r="DC212" s="71">
        <v>1951.675</v>
      </c>
      <c r="DD212" s="71">
        <v>1921.278</v>
      </c>
      <c r="DE212" s="71">
        <v>1903.426</v>
      </c>
      <c r="DF212" s="71">
        <v>1914.7</v>
      </c>
      <c r="DG212" s="71">
        <v>1993.76</v>
      </c>
      <c r="DH212" s="71">
        <v>2089.188</v>
      </c>
      <c r="DI212" s="71">
        <v>2179.053</v>
      </c>
      <c r="DJ212" s="71">
        <v>2253.83</v>
      </c>
      <c r="DK212" s="71">
        <v>7043.127</v>
      </c>
      <c r="DL212" s="71">
        <v>18856.49</v>
      </c>
      <c r="DM212" s="71">
        <v>18878.55</v>
      </c>
      <c r="DN212" s="71">
        <v>19061.78</v>
      </c>
      <c r="DO212" s="71">
        <v>19257.87</v>
      </c>
      <c r="DP212" s="71">
        <v>19327.15</v>
      </c>
      <c r="DQ212" s="71">
        <v>19176.79</v>
      </c>
      <c r="DR212" s="71">
        <v>18990</v>
      </c>
      <c r="DS212" s="71">
        <v>18793.1</v>
      </c>
      <c r="DT212" s="71">
        <v>7027.173</v>
      </c>
      <c r="DU212" s="71">
        <v>2305.46</v>
      </c>
      <c r="DV212" s="71">
        <v>2262.779</v>
      </c>
      <c r="DW212" s="71">
        <v>2195.044</v>
      </c>
      <c r="DX212" s="71">
        <v>2139.643</v>
      </c>
      <c r="DY212" s="71">
        <v>2226.343</v>
      </c>
      <c r="DZ212" s="71">
        <v>2186.179</v>
      </c>
      <c r="EA212" s="71">
        <v>2136.871</v>
      </c>
      <c r="EB212" s="71">
        <v>2103.59</v>
      </c>
      <c r="EC212" s="71">
        <v>2084.044</v>
      </c>
      <c r="ED212" s="71">
        <v>2096.388</v>
      </c>
      <c r="EE212" s="71">
        <v>2182.95</v>
      </c>
      <c r="EF212" s="71">
        <v>2287.433</v>
      </c>
      <c r="EG212" s="71">
        <v>2385.826</v>
      </c>
      <c r="EH212" s="71">
        <v>2467.698</v>
      </c>
      <c r="EI212" s="71">
        <v>7646.271</v>
      </c>
      <c r="EJ212" s="71">
        <v>19300.19</v>
      </c>
      <c r="EK212" s="71">
        <v>19322.78</v>
      </c>
      <c r="EL212" s="71">
        <v>19510.31</v>
      </c>
      <c r="EM212" s="71">
        <v>19711.02</v>
      </c>
      <c r="EN212" s="71">
        <v>19781.93</v>
      </c>
      <c r="EO212" s="71">
        <v>19628.02</v>
      </c>
      <c r="EP212" s="71">
        <v>19436.84</v>
      </c>
      <c r="EQ212" s="71">
        <v>19235.31</v>
      </c>
      <c r="ER212" s="71">
        <v>7628.95</v>
      </c>
      <c r="ES212" s="71">
        <v>2524.227</v>
      </c>
      <c r="ET212" s="71">
        <v>2477.496</v>
      </c>
      <c r="EU212" s="71">
        <v>2403.334</v>
      </c>
      <c r="EV212" s="71">
        <v>2342.676</v>
      </c>
      <c r="EW212" s="71">
        <v>2503.598</v>
      </c>
      <c r="EX212" s="71">
        <v>2458.432</v>
      </c>
      <c r="EY212" s="71">
        <v>2402.984</v>
      </c>
      <c r="EZ212" s="71">
        <v>2365.558</v>
      </c>
      <c r="FA212" s="71">
        <v>2343.578</v>
      </c>
      <c r="FB212" s="71">
        <v>2357.46</v>
      </c>
      <c r="FC212" s="71">
        <v>2454.802</v>
      </c>
      <c r="FD212" s="71">
        <v>2572.296</v>
      </c>
      <c r="FE212" s="71">
        <v>2682.942</v>
      </c>
      <c r="FF212" s="71">
        <v>2775.01</v>
      </c>
      <c r="FG212" s="71">
        <v>8505.261</v>
      </c>
      <c r="FH212" s="71">
        <v>19933.68</v>
      </c>
      <c r="FI212" s="71">
        <v>19957.01</v>
      </c>
      <c r="FJ212" s="71">
        <v>20150.7</v>
      </c>
      <c r="FK212" s="71">
        <v>20358</v>
      </c>
      <c r="FL212" s="71">
        <v>20431.23</v>
      </c>
      <c r="FM212" s="71">
        <v>20272.28</v>
      </c>
      <c r="FN212" s="71">
        <v>20074.82</v>
      </c>
      <c r="FO212" s="71">
        <v>19866.68</v>
      </c>
      <c r="FP212" s="71">
        <v>8485.994</v>
      </c>
      <c r="FQ212" s="71">
        <v>2838.579</v>
      </c>
      <c r="FR212" s="71">
        <v>2786.029</v>
      </c>
      <c r="FS212" s="71">
        <v>2702.631</v>
      </c>
      <c r="FT212" s="71">
        <v>2634.418</v>
      </c>
      <c r="FU212" s="71">
        <v>64.0958</v>
      </c>
      <c r="FV212" s="71">
        <v>61.9257</v>
      </c>
      <c r="FW212" s="71">
        <v>60.26043</v>
      </c>
      <c r="FX212" s="71">
        <v>60.49527</v>
      </c>
      <c r="FY212" s="71">
        <v>59.32742</v>
      </c>
      <c r="FZ212" s="71">
        <v>57.16527</v>
      </c>
      <c r="GA212" s="71">
        <v>58.41269</v>
      </c>
      <c r="GB212" s="71">
        <v>62.99753</v>
      </c>
      <c r="GC212" s="71">
        <v>68.57226</v>
      </c>
      <c r="GD212" s="71">
        <v>73.21032</v>
      </c>
      <c r="GE212" s="71">
        <v>76.9643</v>
      </c>
      <c r="GF212" s="71">
        <v>79.16666</v>
      </c>
      <c r="GG212" s="71">
        <v>81.54409</v>
      </c>
      <c r="GH212" s="71">
        <v>83.18065</v>
      </c>
      <c r="GI212" s="71">
        <v>84.98387</v>
      </c>
      <c r="GJ212" s="71">
        <v>86.01613</v>
      </c>
      <c r="GK212" s="71">
        <v>85.64516</v>
      </c>
      <c r="GL212" s="71">
        <v>84.24215</v>
      </c>
      <c r="GM212" s="71">
        <v>82.76688</v>
      </c>
      <c r="GN212" s="71">
        <v>79.76322</v>
      </c>
      <c r="GO212" s="71">
        <v>76.10495</v>
      </c>
      <c r="GP212" s="71">
        <v>73.82086</v>
      </c>
      <c r="GQ212" s="71">
        <v>72.51226</v>
      </c>
      <c r="GR212" s="71">
        <v>70.44613</v>
      </c>
    </row>
    <row r="213" spans="1:200" ht="12.75">
      <c r="A213" s="69" t="s">
        <v>246</v>
      </c>
      <c r="B213" s="69" t="s">
        <v>31</v>
      </c>
      <c r="C213" s="69">
        <v>2011</v>
      </c>
      <c r="D213" s="69" t="s">
        <v>6</v>
      </c>
      <c r="E213" s="69" t="s">
        <v>229</v>
      </c>
      <c r="F213" s="71">
        <v>216</v>
      </c>
      <c r="G213" s="71">
        <v>216</v>
      </c>
      <c r="H213" s="71">
        <v>216</v>
      </c>
      <c r="I213" s="71">
        <v>82690.97</v>
      </c>
      <c r="J213" s="71">
        <v>80401.46</v>
      </c>
      <c r="K213" s="71">
        <v>77595.27</v>
      </c>
      <c r="L213" s="71">
        <v>76014.02</v>
      </c>
      <c r="M213" s="71">
        <v>75370.14</v>
      </c>
      <c r="N213" s="71">
        <v>76290.75</v>
      </c>
      <c r="O213" s="71">
        <v>81235.72</v>
      </c>
      <c r="P213" s="71">
        <v>86436.51</v>
      </c>
      <c r="Q213" s="71">
        <v>90497.16</v>
      </c>
      <c r="R213" s="71">
        <v>93427.64</v>
      </c>
      <c r="S213" s="71">
        <v>96330.7</v>
      </c>
      <c r="T213" s="71">
        <v>97965.18</v>
      </c>
      <c r="U213" s="71">
        <v>98085.91</v>
      </c>
      <c r="V213" s="71">
        <v>99844.25</v>
      </c>
      <c r="W213" s="71">
        <v>100763.4</v>
      </c>
      <c r="X213" s="71">
        <v>101317.1</v>
      </c>
      <c r="Y213" s="71">
        <v>100702.4</v>
      </c>
      <c r="Z213" s="71">
        <v>99365.31</v>
      </c>
      <c r="AA213" s="71">
        <v>97095.09</v>
      </c>
      <c r="AB213" s="71">
        <v>96763.8</v>
      </c>
      <c r="AC213" s="71">
        <v>95753.39</v>
      </c>
      <c r="AD213" s="71">
        <v>94038.48</v>
      </c>
      <c r="AE213" s="71">
        <v>90607.42</v>
      </c>
      <c r="AF213" s="71">
        <v>87534.13</v>
      </c>
      <c r="AG213" s="71">
        <v>80538.2</v>
      </c>
      <c r="AH213" s="71">
        <v>78308.29</v>
      </c>
      <c r="AI213" s="71">
        <v>75575.16</v>
      </c>
      <c r="AJ213" s="71">
        <v>74035.08</v>
      </c>
      <c r="AK213" s="71">
        <v>73407.96</v>
      </c>
      <c r="AL213" s="71">
        <v>74304.6</v>
      </c>
      <c r="AM213" s="71">
        <v>79120.84</v>
      </c>
      <c r="AN213" s="71">
        <v>84186.23</v>
      </c>
      <c r="AO213" s="71">
        <v>88141.16</v>
      </c>
      <c r="AP213" s="71">
        <v>90995.35</v>
      </c>
      <c r="AQ213" s="71">
        <v>88729.98</v>
      </c>
      <c r="AR213" s="71">
        <v>77460.55</v>
      </c>
      <c r="AS213" s="71">
        <v>77556.01</v>
      </c>
      <c r="AT213" s="71">
        <v>78946.32</v>
      </c>
      <c r="AU213" s="71">
        <v>79673.05</v>
      </c>
      <c r="AV213" s="71">
        <v>80110.85</v>
      </c>
      <c r="AW213" s="71">
        <v>79624.84</v>
      </c>
      <c r="AX213" s="71">
        <v>78567.63</v>
      </c>
      <c r="AY213" s="71">
        <v>76772.57</v>
      </c>
      <c r="AZ213" s="71">
        <v>89128.91</v>
      </c>
      <c r="BA213" s="71">
        <v>93260.55</v>
      </c>
      <c r="BB213" s="71">
        <v>91590.29</v>
      </c>
      <c r="BC213" s="71">
        <v>88248.55</v>
      </c>
      <c r="BD213" s="71">
        <v>85255.27</v>
      </c>
      <c r="BE213" s="71">
        <v>1650.143</v>
      </c>
      <c r="BF213" s="71">
        <v>1604.455</v>
      </c>
      <c r="BG213" s="71">
        <v>1548.456</v>
      </c>
      <c r="BH213" s="71">
        <v>1516.901</v>
      </c>
      <c r="BI213" s="71">
        <v>1504.052</v>
      </c>
      <c r="BJ213" s="71">
        <v>1522.423</v>
      </c>
      <c r="BK213" s="71">
        <v>1621.103</v>
      </c>
      <c r="BL213" s="71">
        <v>1724.888</v>
      </c>
      <c r="BM213" s="71">
        <v>1805.92</v>
      </c>
      <c r="BN213" s="71">
        <v>1864.4</v>
      </c>
      <c r="BO213" s="71">
        <v>5978.676</v>
      </c>
      <c r="BP213" s="71">
        <v>19306.58</v>
      </c>
      <c r="BQ213" s="71">
        <v>19330.38</v>
      </c>
      <c r="BR213" s="71">
        <v>19676.9</v>
      </c>
      <c r="BS213" s="71">
        <v>19858.04</v>
      </c>
      <c r="BT213" s="71">
        <v>19967.16</v>
      </c>
      <c r="BU213" s="71">
        <v>19846.02</v>
      </c>
      <c r="BV213" s="71">
        <v>19582.52</v>
      </c>
      <c r="BW213" s="71">
        <v>19135.11</v>
      </c>
      <c r="BX213" s="71">
        <v>6005.556</v>
      </c>
      <c r="BY213" s="71">
        <v>1910.811</v>
      </c>
      <c r="BZ213" s="71">
        <v>1876.589</v>
      </c>
      <c r="CA213" s="71">
        <v>1808.12</v>
      </c>
      <c r="CB213" s="71">
        <v>1746.791</v>
      </c>
      <c r="CC213" s="71">
        <v>1947.687</v>
      </c>
      <c r="CD213" s="71">
        <v>1893.76</v>
      </c>
      <c r="CE213" s="71">
        <v>1827.664</v>
      </c>
      <c r="CF213" s="71">
        <v>1790.419</v>
      </c>
      <c r="CG213" s="71">
        <v>1775.254</v>
      </c>
      <c r="CH213" s="71">
        <v>1796.937</v>
      </c>
      <c r="CI213" s="71">
        <v>1913.41</v>
      </c>
      <c r="CJ213" s="71">
        <v>2035.908</v>
      </c>
      <c r="CK213" s="71">
        <v>2131.552</v>
      </c>
      <c r="CL213" s="71">
        <v>2200.576</v>
      </c>
      <c r="CM213" s="71">
        <v>6942.435</v>
      </c>
      <c r="CN213" s="71">
        <v>20017.68</v>
      </c>
      <c r="CO213" s="71">
        <v>20042.35</v>
      </c>
      <c r="CP213" s="71">
        <v>20401.64</v>
      </c>
      <c r="CQ213" s="71">
        <v>20589.45</v>
      </c>
      <c r="CR213" s="71">
        <v>20702.58</v>
      </c>
      <c r="CS213" s="71">
        <v>20576.99</v>
      </c>
      <c r="CT213" s="71">
        <v>20303.78</v>
      </c>
      <c r="CU213" s="71">
        <v>19839.89</v>
      </c>
      <c r="CV213" s="71">
        <v>6973.647</v>
      </c>
      <c r="CW213" s="71">
        <v>2255.356</v>
      </c>
      <c r="CX213" s="71">
        <v>2214.964</v>
      </c>
      <c r="CY213" s="71">
        <v>2134.149</v>
      </c>
      <c r="CZ213" s="71">
        <v>2061.762</v>
      </c>
      <c r="DA213" s="71">
        <v>2152.772</v>
      </c>
      <c r="DB213" s="71">
        <v>2093.167</v>
      </c>
      <c r="DC213" s="71">
        <v>2020.111</v>
      </c>
      <c r="DD213" s="71">
        <v>1978.945</v>
      </c>
      <c r="DE213" s="71">
        <v>1962.182</v>
      </c>
      <c r="DF213" s="71">
        <v>1986.149</v>
      </c>
      <c r="DG213" s="71">
        <v>2114.886</v>
      </c>
      <c r="DH213" s="71">
        <v>2250.283</v>
      </c>
      <c r="DI213" s="71">
        <v>2355.998</v>
      </c>
      <c r="DJ213" s="71">
        <v>2432.29</v>
      </c>
      <c r="DK213" s="71">
        <v>7600.72</v>
      </c>
      <c r="DL213" s="71">
        <v>20504.63</v>
      </c>
      <c r="DM213" s="71">
        <v>20529.9</v>
      </c>
      <c r="DN213" s="71">
        <v>20897.93</v>
      </c>
      <c r="DO213" s="71">
        <v>21090.31</v>
      </c>
      <c r="DP213" s="71">
        <v>21206.2</v>
      </c>
      <c r="DQ213" s="71">
        <v>21077.54</v>
      </c>
      <c r="DR213" s="71">
        <v>20797.69</v>
      </c>
      <c r="DS213" s="71">
        <v>20322.52</v>
      </c>
      <c r="DT213" s="71">
        <v>7634.893</v>
      </c>
      <c r="DU213" s="71">
        <v>2492.839</v>
      </c>
      <c r="DV213" s="71">
        <v>2448.193</v>
      </c>
      <c r="DW213" s="71">
        <v>2358.869</v>
      </c>
      <c r="DX213" s="71">
        <v>2278.859</v>
      </c>
      <c r="DY213" s="71">
        <v>2357.051</v>
      </c>
      <c r="DZ213" s="71">
        <v>2291.79</v>
      </c>
      <c r="EA213" s="71">
        <v>2211.802</v>
      </c>
      <c r="EB213" s="71">
        <v>2166.729</v>
      </c>
      <c r="EC213" s="71">
        <v>2148.376</v>
      </c>
      <c r="ED213" s="71">
        <v>2174.617</v>
      </c>
      <c r="EE213" s="71">
        <v>2315.57</v>
      </c>
      <c r="EF213" s="71">
        <v>2463.815</v>
      </c>
      <c r="EG213" s="71">
        <v>2579.562</v>
      </c>
      <c r="EH213" s="71">
        <v>2663.093</v>
      </c>
      <c r="EI213" s="71">
        <v>8251.614</v>
      </c>
      <c r="EJ213" s="71">
        <v>20987.12</v>
      </c>
      <c r="EK213" s="71">
        <v>21012.98</v>
      </c>
      <c r="EL213" s="71">
        <v>21389.67</v>
      </c>
      <c r="EM213" s="71">
        <v>21586.57</v>
      </c>
      <c r="EN213" s="71">
        <v>21705.19</v>
      </c>
      <c r="EO213" s="71">
        <v>21573.51</v>
      </c>
      <c r="EP213" s="71">
        <v>21287.07</v>
      </c>
      <c r="EQ213" s="71">
        <v>20800.71</v>
      </c>
      <c r="ER213" s="71">
        <v>8288.713</v>
      </c>
      <c r="ES213" s="71">
        <v>2729.387</v>
      </c>
      <c r="ET213" s="71">
        <v>2680.505</v>
      </c>
      <c r="EU213" s="71">
        <v>2582.704</v>
      </c>
      <c r="EV213" s="71">
        <v>2495.102</v>
      </c>
      <c r="EW213" s="71">
        <v>2650.584</v>
      </c>
      <c r="EX213" s="71">
        <v>2577.196</v>
      </c>
      <c r="EY213" s="71">
        <v>2487.246</v>
      </c>
      <c r="EZ213" s="71">
        <v>2436.56</v>
      </c>
      <c r="FA213" s="71">
        <v>2415.921</v>
      </c>
      <c r="FB213" s="71">
        <v>2445.431</v>
      </c>
      <c r="FC213" s="71">
        <v>2603.937</v>
      </c>
      <c r="FD213" s="71">
        <v>2770.644</v>
      </c>
      <c r="FE213" s="71">
        <v>2900.804</v>
      </c>
      <c r="FF213" s="71">
        <v>2994.738</v>
      </c>
      <c r="FG213" s="71">
        <v>9178.608</v>
      </c>
      <c r="FH213" s="71">
        <v>21675.98</v>
      </c>
      <c r="FI213" s="71">
        <v>21702.7</v>
      </c>
      <c r="FJ213" s="71">
        <v>22091.75</v>
      </c>
      <c r="FK213" s="71">
        <v>22295.12</v>
      </c>
      <c r="FL213" s="71">
        <v>22417.63</v>
      </c>
      <c r="FM213" s="71">
        <v>22281.62</v>
      </c>
      <c r="FN213" s="71">
        <v>21985.78</v>
      </c>
      <c r="FO213" s="71">
        <v>21483.46</v>
      </c>
      <c r="FP213" s="71">
        <v>9219.875</v>
      </c>
      <c r="FQ213" s="71">
        <v>3069.288</v>
      </c>
      <c r="FR213" s="71">
        <v>3014.318</v>
      </c>
      <c r="FS213" s="71">
        <v>2904.339</v>
      </c>
      <c r="FT213" s="71">
        <v>2805.827</v>
      </c>
      <c r="FU213" s="71">
        <v>67.13258</v>
      </c>
      <c r="FV213" s="71">
        <v>65.17753</v>
      </c>
      <c r="FW213" s="71">
        <v>63.61301</v>
      </c>
      <c r="FX213" s="71">
        <v>63.4529</v>
      </c>
      <c r="FY213" s="71">
        <v>62.47247</v>
      </c>
      <c r="FZ213" s="71">
        <v>60.68419</v>
      </c>
      <c r="GA213" s="71">
        <v>62.49914</v>
      </c>
      <c r="GB213" s="71">
        <v>67.18053</v>
      </c>
      <c r="GC213" s="71">
        <v>72.21452</v>
      </c>
      <c r="GD213" s="71">
        <v>75.67247</v>
      </c>
      <c r="GE213" s="71">
        <v>79.12753</v>
      </c>
      <c r="GF213" s="71">
        <v>82.18666</v>
      </c>
      <c r="GG213" s="71">
        <v>85.63677</v>
      </c>
      <c r="GH213" s="71">
        <v>89.08065</v>
      </c>
      <c r="GI213" s="71">
        <v>90.06043</v>
      </c>
      <c r="GJ213" s="71">
        <v>90.23592</v>
      </c>
      <c r="GK213" s="71">
        <v>89.87204</v>
      </c>
      <c r="GL213" s="71">
        <v>88.2514</v>
      </c>
      <c r="GM213" s="71">
        <v>85.28118</v>
      </c>
      <c r="GN213" s="71">
        <v>82.30032</v>
      </c>
      <c r="GO213" s="71">
        <v>78.74097</v>
      </c>
      <c r="GP213" s="71">
        <v>76.05129</v>
      </c>
      <c r="GQ213" s="71">
        <v>74.38248</v>
      </c>
      <c r="GR213" s="71">
        <v>72.75591</v>
      </c>
    </row>
    <row r="214" spans="1:200" ht="12.75">
      <c r="A214" s="69" t="s">
        <v>246</v>
      </c>
      <c r="B214" s="69" t="s">
        <v>32</v>
      </c>
      <c r="C214" s="69">
        <v>2011</v>
      </c>
      <c r="D214" s="69" t="s">
        <v>6</v>
      </c>
      <c r="E214" s="69" t="s">
        <v>229</v>
      </c>
      <c r="F214" s="71">
        <v>217</v>
      </c>
      <c r="G214" s="71">
        <v>217</v>
      </c>
      <c r="H214" s="71">
        <v>217</v>
      </c>
      <c r="I214" s="71">
        <v>92685.25</v>
      </c>
      <c r="J214" s="71">
        <v>90904.66</v>
      </c>
      <c r="K214" s="71">
        <v>88512.37</v>
      </c>
      <c r="L214" s="71">
        <v>86351.05</v>
      </c>
      <c r="M214" s="71">
        <v>85883.63</v>
      </c>
      <c r="N214" s="71">
        <v>87221.91</v>
      </c>
      <c r="O214" s="71">
        <v>91036.72</v>
      </c>
      <c r="P214" s="71">
        <v>97147.47</v>
      </c>
      <c r="Q214" s="71">
        <v>101420.6</v>
      </c>
      <c r="R214" s="71">
        <v>105016.4</v>
      </c>
      <c r="S214" s="71">
        <v>107628.9</v>
      </c>
      <c r="T214" s="71">
        <v>108808.4</v>
      </c>
      <c r="U214" s="71">
        <v>108593.3</v>
      </c>
      <c r="V214" s="71">
        <v>110234.5</v>
      </c>
      <c r="W214" s="71">
        <v>111803.1</v>
      </c>
      <c r="X214" s="71">
        <v>112966.8</v>
      </c>
      <c r="Y214" s="71">
        <v>111757.6</v>
      </c>
      <c r="Z214" s="71">
        <v>109898.4</v>
      </c>
      <c r="AA214" s="71">
        <v>109598.5</v>
      </c>
      <c r="AB214" s="71">
        <v>109842.8</v>
      </c>
      <c r="AC214" s="71">
        <v>108394.2</v>
      </c>
      <c r="AD214" s="71">
        <v>105147.1</v>
      </c>
      <c r="AE214" s="71">
        <v>100790.1</v>
      </c>
      <c r="AF214" s="71">
        <v>97968.6</v>
      </c>
      <c r="AG214" s="71">
        <v>90272.28</v>
      </c>
      <c r="AH214" s="71">
        <v>88538.05</v>
      </c>
      <c r="AI214" s="71">
        <v>86208.04</v>
      </c>
      <c r="AJ214" s="71">
        <v>84102.99</v>
      </c>
      <c r="AK214" s="71">
        <v>83647.73</v>
      </c>
      <c r="AL214" s="71">
        <v>84951.18</v>
      </c>
      <c r="AM214" s="71">
        <v>88666.67</v>
      </c>
      <c r="AN214" s="71">
        <v>94618.33</v>
      </c>
      <c r="AO214" s="71">
        <v>98780.27</v>
      </c>
      <c r="AP214" s="71">
        <v>102282.4</v>
      </c>
      <c r="AQ214" s="71">
        <v>99136.76</v>
      </c>
      <c r="AR214" s="71">
        <v>86034.22</v>
      </c>
      <c r="AS214" s="71">
        <v>85864.17</v>
      </c>
      <c r="AT214" s="71">
        <v>87161.81</v>
      </c>
      <c r="AU214" s="71">
        <v>88402.13</v>
      </c>
      <c r="AV214" s="71">
        <v>89322.23</v>
      </c>
      <c r="AW214" s="71">
        <v>88366.12</v>
      </c>
      <c r="AX214" s="71">
        <v>86896.11</v>
      </c>
      <c r="AY214" s="71">
        <v>86658.91</v>
      </c>
      <c r="AZ214" s="71">
        <v>101175.9</v>
      </c>
      <c r="BA214" s="71">
        <v>105572.3</v>
      </c>
      <c r="BB214" s="71">
        <v>102409.7</v>
      </c>
      <c r="BC214" s="71">
        <v>98166.16</v>
      </c>
      <c r="BD214" s="71">
        <v>95418.09</v>
      </c>
      <c r="BE214" s="71">
        <v>1849.585</v>
      </c>
      <c r="BF214" s="71">
        <v>1814.052</v>
      </c>
      <c r="BG214" s="71">
        <v>1766.313</v>
      </c>
      <c r="BH214" s="71">
        <v>1723.182</v>
      </c>
      <c r="BI214" s="71">
        <v>1713.855</v>
      </c>
      <c r="BJ214" s="71">
        <v>1740.561</v>
      </c>
      <c r="BK214" s="71">
        <v>1816.687</v>
      </c>
      <c r="BL214" s="71">
        <v>1938.631</v>
      </c>
      <c r="BM214" s="71">
        <v>2023.904</v>
      </c>
      <c r="BN214" s="71">
        <v>2095.66</v>
      </c>
      <c r="BO214" s="71">
        <v>6679.89</v>
      </c>
      <c r="BP214" s="71">
        <v>21443.52</v>
      </c>
      <c r="BQ214" s="71">
        <v>21401.14</v>
      </c>
      <c r="BR214" s="71">
        <v>21724.57</v>
      </c>
      <c r="BS214" s="71">
        <v>22033.71</v>
      </c>
      <c r="BT214" s="71">
        <v>22263.04</v>
      </c>
      <c r="BU214" s="71">
        <v>22024.73</v>
      </c>
      <c r="BV214" s="71">
        <v>21658.34</v>
      </c>
      <c r="BW214" s="71">
        <v>21599.22</v>
      </c>
      <c r="BX214" s="71">
        <v>6817.288</v>
      </c>
      <c r="BY214" s="71">
        <v>2163.066</v>
      </c>
      <c r="BZ214" s="71">
        <v>2098.268</v>
      </c>
      <c r="CA214" s="71">
        <v>2011.322</v>
      </c>
      <c r="CB214" s="71">
        <v>1955.017</v>
      </c>
      <c r="CC214" s="71">
        <v>2183.09</v>
      </c>
      <c r="CD214" s="71">
        <v>2141.15</v>
      </c>
      <c r="CE214" s="71">
        <v>2084.803</v>
      </c>
      <c r="CF214" s="71">
        <v>2033.896</v>
      </c>
      <c r="CG214" s="71">
        <v>2022.886</v>
      </c>
      <c r="CH214" s="71">
        <v>2054.408</v>
      </c>
      <c r="CI214" s="71">
        <v>2144.261</v>
      </c>
      <c r="CJ214" s="71">
        <v>2288.192</v>
      </c>
      <c r="CK214" s="71">
        <v>2388.842</v>
      </c>
      <c r="CL214" s="71">
        <v>2473.536</v>
      </c>
      <c r="CM214" s="71">
        <v>7756.684</v>
      </c>
      <c r="CN214" s="71">
        <v>22233.32</v>
      </c>
      <c r="CO214" s="71">
        <v>22189.38</v>
      </c>
      <c r="CP214" s="71">
        <v>22524.72</v>
      </c>
      <c r="CQ214" s="71">
        <v>22845.25</v>
      </c>
      <c r="CR214" s="71">
        <v>23083.03</v>
      </c>
      <c r="CS214" s="71">
        <v>22835.94</v>
      </c>
      <c r="CT214" s="71">
        <v>22456.06</v>
      </c>
      <c r="CU214" s="71">
        <v>22394.76</v>
      </c>
      <c r="CV214" s="71">
        <v>7916.23</v>
      </c>
      <c r="CW214" s="71">
        <v>2553.096</v>
      </c>
      <c r="CX214" s="71">
        <v>2476.614</v>
      </c>
      <c r="CY214" s="71">
        <v>2373.991</v>
      </c>
      <c r="CZ214" s="71">
        <v>2307.533</v>
      </c>
      <c r="DA214" s="71">
        <v>2412.963</v>
      </c>
      <c r="DB214" s="71">
        <v>2366.607</v>
      </c>
      <c r="DC214" s="71">
        <v>2304.326</v>
      </c>
      <c r="DD214" s="71">
        <v>2248.059</v>
      </c>
      <c r="DE214" s="71">
        <v>2235.89</v>
      </c>
      <c r="DF214" s="71">
        <v>2270.731</v>
      </c>
      <c r="DG214" s="71">
        <v>2370.045</v>
      </c>
      <c r="DH214" s="71">
        <v>2529.132</v>
      </c>
      <c r="DI214" s="71">
        <v>2640.38</v>
      </c>
      <c r="DJ214" s="71">
        <v>2733.992</v>
      </c>
      <c r="DK214" s="71">
        <v>8492.177</v>
      </c>
      <c r="DL214" s="71">
        <v>22774.17</v>
      </c>
      <c r="DM214" s="71">
        <v>22729.16</v>
      </c>
      <c r="DN214" s="71">
        <v>23072.66</v>
      </c>
      <c r="DO214" s="71">
        <v>23400.98</v>
      </c>
      <c r="DP214" s="71">
        <v>23644.55</v>
      </c>
      <c r="DQ214" s="71">
        <v>23391.45</v>
      </c>
      <c r="DR214" s="71">
        <v>23002.33</v>
      </c>
      <c r="DS214" s="71">
        <v>22939.54</v>
      </c>
      <c r="DT214" s="71">
        <v>8666.853</v>
      </c>
      <c r="DU214" s="71">
        <v>2821.93</v>
      </c>
      <c r="DV214" s="71">
        <v>2737.394</v>
      </c>
      <c r="DW214" s="71">
        <v>2623.965</v>
      </c>
      <c r="DX214" s="71">
        <v>2550.509</v>
      </c>
      <c r="DY214" s="71">
        <v>2641.932</v>
      </c>
      <c r="DZ214" s="71">
        <v>2591.177</v>
      </c>
      <c r="EA214" s="71">
        <v>2522.986</v>
      </c>
      <c r="EB214" s="71">
        <v>2461.379</v>
      </c>
      <c r="EC214" s="71">
        <v>2448.056</v>
      </c>
      <c r="ED214" s="71">
        <v>2486.203</v>
      </c>
      <c r="EE214" s="71">
        <v>2594.941</v>
      </c>
      <c r="EF214" s="71">
        <v>2769.124</v>
      </c>
      <c r="EG214" s="71">
        <v>2890.928</v>
      </c>
      <c r="EH214" s="71">
        <v>2993.423</v>
      </c>
      <c r="EI214" s="71">
        <v>9219.411</v>
      </c>
      <c r="EJ214" s="71">
        <v>23310.06</v>
      </c>
      <c r="EK214" s="71">
        <v>23263.99</v>
      </c>
      <c r="EL214" s="71">
        <v>23615.57</v>
      </c>
      <c r="EM214" s="71">
        <v>23951.62</v>
      </c>
      <c r="EN214" s="71">
        <v>24200.91</v>
      </c>
      <c r="EO214" s="71">
        <v>23941.86</v>
      </c>
      <c r="EP214" s="71">
        <v>23543.58</v>
      </c>
      <c r="EQ214" s="71">
        <v>23479.31</v>
      </c>
      <c r="ER214" s="71">
        <v>9409.045</v>
      </c>
      <c r="ES214" s="71">
        <v>3089.706</v>
      </c>
      <c r="ET214" s="71">
        <v>2997.148</v>
      </c>
      <c r="EU214" s="71">
        <v>2872.956</v>
      </c>
      <c r="EV214" s="71">
        <v>2792.53</v>
      </c>
      <c r="EW214" s="71">
        <v>2970.942</v>
      </c>
      <c r="EX214" s="71">
        <v>2913.866</v>
      </c>
      <c r="EY214" s="71">
        <v>2837.184</v>
      </c>
      <c r="EZ214" s="71">
        <v>2767.905</v>
      </c>
      <c r="FA214" s="71">
        <v>2752.922</v>
      </c>
      <c r="FB214" s="71">
        <v>2795.819</v>
      </c>
      <c r="FC214" s="71">
        <v>2918.099</v>
      </c>
      <c r="FD214" s="71">
        <v>3113.974</v>
      </c>
      <c r="FE214" s="71">
        <v>3250.947</v>
      </c>
      <c r="FF214" s="71">
        <v>3366.206</v>
      </c>
      <c r="FG214" s="71">
        <v>10255.13</v>
      </c>
      <c r="FH214" s="71">
        <v>24075.17</v>
      </c>
      <c r="FI214" s="71">
        <v>24027.59</v>
      </c>
      <c r="FJ214" s="71">
        <v>24390.71</v>
      </c>
      <c r="FK214" s="71">
        <v>24737.79</v>
      </c>
      <c r="FL214" s="71">
        <v>24995.27</v>
      </c>
      <c r="FM214" s="71">
        <v>24727.71</v>
      </c>
      <c r="FN214" s="71">
        <v>24316.36</v>
      </c>
      <c r="FO214" s="71">
        <v>24249.98</v>
      </c>
      <c r="FP214" s="71">
        <v>10466.07</v>
      </c>
      <c r="FQ214" s="71">
        <v>3474.479</v>
      </c>
      <c r="FR214" s="71">
        <v>3370.395</v>
      </c>
      <c r="FS214" s="71">
        <v>3230.736</v>
      </c>
      <c r="FT214" s="71">
        <v>3140.294</v>
      </c>
      <c r="FU214" s="71">
        <v>73.17947</v>
      </c>
      <c r="FV214" s="71">
        <v>71.68226</v>
      </c>
      <c r="FW214" s="71">
        <v>70.17043</v>
      </c>
      <c r="FX214" s="71">
        <v>69.20107</v>
      </c>
      <c r="FY214" s="71">
        <v>68.23914</v>
      </c>
      <c r="FZ214" s="71">
        <v>66.18667</v>
      </c>
      <c r="GA214" s="71">
        <v>65.67473</v>
      </c>
      <c r="GB214" s="71">
        <v>70.67269</v>
      </c>
      <c r="GC214" s="71">
        <v>76.23763</v>
      </c>
      <c r="GD214" s="71">
        <v>80.29462</v>
      </c>
      <c r="GE214" s="71">
        <v>83.34946</v>
      </c>
      <c r="GF214" s="71">
        <v>86.22796</v>
      </c>
      <c r="GG214" s="71">
        <v>88.51075</v>
      </c>
      <c r="GH214" s="71">
        <v>90.48387</v>
      </c>
      <c r="GI214" s="71">
        <v>92.27097</v>
      </c>
      <c r="GJ214" s="71">
        <v>93.57204</v>
      </c>
      <c r="GK214" s="71">
        <v>94.31398</v>
      </c>
      <c r="GL214" s="71">
        <v>93.14838</v>
      </c>
      <c r="GM214" s="71">
        <v>91.83656</v>
      </c>
      <c r="GN214" s="71">
        <v>87.97269</v>
      </c>
      <c r="GO214" s="71">
        <v>83.35785</v>
      </c>
      <c r="GP214" s="71">
        <v>80.60065</v>
      </c>
      <c r="GQ214" s="71">
        <v>77.88731</v>
      </c>
      <c r="GR214" s="71">
        <v>76.09193</v>
      </c>
    </row>
    <row r="215" spans="1:200" ht="12.75">
      <c r="A215" s="69" t="s">
        <v>246</v>
      </c>
      <c r="B215" s="69" t="s">
        <v>33</v>
      </c>
      <c r="C215" s="69">
        <v>2011</v>
      </c>
      <c r="D215" s="69" t="s">
        <v>6</v>
      </c>
      <c r="E215" s="69" t="s">
        <v>229</v>
      </c>
      <c r="F215" s="71">
        <v>218</v>
      </c>
      <c r="G215" s="71">
        <v>218</v>
      </c>
      <c r="H215" s="71">
        <v>218</v>
      </c>
      <c r="I215" s="71">
        <v>99146.16</v>
      </c>
      <c r="J215" s="71">
        <v>97019.94</v>
      </c>
      <c r="K215" s="71">
        <v>94830.74</v>
      </c>
      <c r="L215" s="71">
        <v>92563.34</v>
      </c>
      <c r="M215" s="71">
        <v>91841.62</v>
      </c>
      <c r="N215" s="71">
        <v>93232.73</v>
      </c>
      <c r="O215" s="71">
        <v>96272.09</v>
      </c>
      <c r="P215" s="71">
        <v>102698.2</v>
      </c>
      <c r="Q215" s="71">
        <v>108751</v>
      </c>
      <c r="R215" s="71">
        <v>112284.9</v>
      </c>
      <c r="S215" s="71">
        <v>115890</v>
      </c>
      <c r="T215" s="71">
        <v>117480.6</v>
      </c>
      <c r="U215" s="71">
        <v>117795.6</v>
      </c>
      <c r="V215" s="71">
        <v>119924</v>
      </c>
      <c r="W215" s="71">
        <v>121642.8</v>
      </c>
      <c r="X215" s="71">
        <v>120912.7</v>
      </c>
      <c r="Y215" s="71">
        <v>118961.4</v>
      </c>
      <c r="Z215" s="71">
        <v>116423.4</v>
      </c>
      <c r="AA215" s="71">
        <v>114070.1</v>
      </c>
      <c r="AB215" s="71">
        <v>112951.6</v>
      </c>
      <c r="AC215" s="71">
        <v>112591.1</v>
      </c>
      <c r="AD215" s="71">
        <v>110699.6</v>
      </c>
      <c r="AE215" s="71">
        <v>107001.7</v>
      </c>
      <c r="AF215" s="71">
        <v>103685.9</v>
      </c>
      <c r="AG215" s="71">
        <v>96564.99</v>
      </c>
      <c r="AH215" s="71">
        <v>94494.13</v>
      </c>
      <c r="AI215" s="71">
        <v>92361.92</v>
      </c>
      <c r="AJ215" s="71">
        <v>90153.55</v>
      </c>
      <c r="AK215" s="71">
        <v>89450.61</v>
      </c>
      <c r="AL215" s="71">
        <v>90805.51</v>
      </c>
      <c r="AM215" s="71">
        <v>93765.75</v>
      </c>
      <c r="AN215" s="71">
        <v>100024.6</v>
      </c>
      <c r="AO215" s="71">
        <v>105919.8</v>
      </c>
      <c r="AP215" s="71">
        <v>109361.6</v>
      </c>
      <c r="AQ215" s="71">
        <v>106746</v>
      </c>
      <c r="AR215" s="71">
        <v>92891.32</v>
      </c>
      <c r="AS215" s="71">
        <v>93140.38</v>
      </c>
      <c r="AT215" s="71">
        <v>94823.3</v>
      </c>
      <c r="AU215" s="71">
        <v>96182.35</v>
      </c>
      <c r="AV215" s="71">
        <v>95605.05</v>
      </c>
      <c r="AW215" s="71">
        <v>94062.11</v>
      </c>
      <c r="AX215" s="71">
        <v>92055.32</v>
      </c>
      <c r="AY215" s="71">
        <v>90194.59</v>
      </c>
      <c r="AZ215" s="71">
        <v>104039.4</v>
      </c>
      <c r="BA215" s="71">
        <v>109659.9</v>
      </c>
      <c r="BB215" s="71">
        <v>107817.7</v>
      </c>
      <c r="BC215" s="71">
        <v>104216</v>
      </c>
      <c r="BD215" s="71">
        <v>100986.6</v>
      </c>
      <c r="BE215" s="71">
        <v>1978.516</v>
      </c>
      <c r="BF215" s="71">
        <v>1936.086</v>
      </c>
      <c r="BG215" s="71">
        <v>1892.399</v>
      </c>
      <c r="BH215" s="71">
        <v>1847.152</v>
      </c>
      <c r="BI215" s="71">
        <v>1832.75</v>
      </c>
      <c r="BJ215" s="71">
        <v>1860.51</v>
      </c>
      <c r="BK215" s="71">
        <v>1921.162</v>
      </c>
      <c r="BL215" s="71">
        <v>2049.399</v>
      </c>
      <c r="BM215" s="71">
        <v>2170.186</v>
      </c>
      <c r="BN215" s="71">
        <v>2240.705</v>
      </c>
      <c r="BO215" s="71">
        <v>7192.609</v>
      </c>
      <c r="BP215" s="71">
        <v>23152.61</v>
      </c>
      <c r="BQ215" s="71">
        <v>23214.69</v>
      </c>
      <c r="BR215" s="71">
        <v>23634.15</v>
      </c>
      <c r="BS215" s="71">
        <v>23972.88</v>
      </c>
      <c r="BT215" s="71">
        <v>23829</v>
      </c>
      <c r="BU215" s="71">
        <v>23444.43</v>
      </c>
      <c r="BV215" s="71">
        <v>22944.25</v>
      </c>
      <c r="BW215" s="71">
        <v>22480.47</v>
      </c>
      <c r="BX215" s="71">
        <v>7010.234</v>
      </c>
      <c r="BY215" s="71">
        <v>2246.817</v>
      </c>
      <c r="BZ215" s="71">
        <v>2209.071</v>
      </c>
      <c r="CA215" s="71">
        <v>2135.276</v>
      </c>
      <c r="CB215" s="71">
        <v>2069.109</v>
      </c>
      <c r="CC215" s="71">
        <v>2335.269</v>
      </c>
      <c r="CD215" s="71">
        <v>2285.188</v>
      </c>
      <c r="CE215" s="71">
        <v>2233.625</v>
      </c>
      <c r="CF215" s="71">
        <v>2180.219</v>
      </c>
      <c r="CG215" s="71">
        <v>2163.219</v>
      </c>
      <c r="CH215" s="71">
        <v>2195.985</v>
      </c>
      <c r="CI215" s="71">
        <v>2267.574</v>
      </c>
      <c r="CJ215" s="71">
        <v>2418.934</v>
      </c>
      <c r="CK215" s="71">
        <v>2561.5</v>
      </c>
      <c r="CL215" s="71">
        <v>2644.735</v>
      </c>
      <c r="CM215" s="71">
        <v>8352.052</v>
      </c>
      <c r="CN215" s="71">
        <v>24005.37</v>
      </c>
      <c r="CO215" s="71">
        <v>24069.73</v>
      </c>
      <c r="CP215" s="71">
        <v>24504.63</v>
      </c>
      <c r="CQ215" s="71">
        <v>24855.85</v>
      </c>
      <c r="CR215" s="71">
        <v>24706.66</v>
      </c>
      <c r="CS215" s="71">
        <v>24307.93</v>
      </c>
      <c r="CT215" s="71">
        <v>23789.32</v>
      </c>
      <c r="CU215" s="71">
        <v>23308.46</v>
      </c>
      <c r="CV215" s="71">
        <v>8140.278</v>
      </c>
      <c r="CW215" s="71">
        <v>2651.949</v>
      </c>
      <c r="CX215" s="71">
        <v>2607.397</v>
      </c>
      <c r="CY215" s="71">
        <v>2520.296</v>
      </c>
      <c r="CZ215" s="71">
        <v>2442.198</v>
      </c>
      <c r="DA215" s="71">
        <v>2581.166</v>
      </c>
      <c r="DB215" s="71">
        <v>2525.812</v>
      </c>
      <c r="DC215" s="71">
        <v>2468.819</v>
      </c>
      <c r="DD215" s="71">
        <v>2409.789</v>
      </c>
      <c r="DE215" s="71">
        <v>2391</v>
      </c>
      <c r="DF215" s="71">
        <v>2427.216</v>
      </c>
      <c r="DG215" s="71">
        <v>2506.343</v>
      </c>
      <c r="DH215" s="71">
        <v>2673.64</v>
      </c>
      <c r="DI215" s="71">
        <v>2831.218</v>
      </c>
      <c r="DJ215" s="71">
        <v>2923.218</v>
      </c>
      <c r="DK215" s="71">
        <v>9143.998</v>
      </c>
      <c r="DL215" s="71">
        <v>24589.32</v>
      </c>
      <c r="DM215" s="71">
        <v>24655.25</v>
      </c>
      <c r="DN215" s="71">
        <v>25100.74</v>
      </c>
      <c r="DO215" s="71">
        <v>25460.49</v>
      </c>
      <c r="DP215" s="71">
        <v>25307.68</v>
      </c>
      <c r="DQ215" s="71">
        <v>24899.24</v>
      </c>
      <c r="DR215" s="71">
        <v>24368.03</v>
      </c>
      <c r="DS215" s="71">
        <v>23875.47</v>
      </c>
      <c r="DT215" s="71">
        <v>8912.145</v>
      </c>
      <c r="DU215" s="71">
        <v>2931.191</v>
      </c>
      <c r="DV215" s="71">
        <v>2881.948</v>
      </c>
      <c r="DW215" s="71">
        <v>2785.676</v>
      </c>
      <c r="DX215" s="71">
        <v>2699.354</v>
      </c>
      <c r="DY215" s="71">
        <v>2826.095</v>
      </c>
      <c r="DZ215" s="71">
        <v>2765.489</v>
      </c>
      <c r="EA215" s="71">
        <v>2703.087</v>
      </c>
      <c r="EB215" s="71">
        <v>2638.457</v>
      </c>
      <c r="EC215" s="71">
        <v>2617.884</v>
      </c>
      <c r="ED215" s="71">
        <v>2657.537</v>
      </c>
      <c r="EE215" s="71">
        <v>2744.172</v>
      </c>
      <c r="EF215" s="71">
        <v>2927.345</v>
      </c>
      <c r="EG215" s="71">
        <v>3099.876</v>
      </c>
      <c r="EH215" s="71">
        <v>3200.605</v>
      </c>
      <c r="EI215" s="71">
        <v>9927.052</v>
      </c>
      <c r="EJ215" s="71">
        <v>25167.92</v>
      </c>
      <c r="EK215" s="71">
        <v>25235.4</v>
      </c>
      <c r="EL215" s="71">
        <v>25691.37</v>
      </c>
      <c r="EM215" s="71">
        <v>26059.59</v>
      </c>
      <c r="EN215" s="71">
        <v>25903.18</v>
      </c>
      <c r="EO215" s="71">
        <v>25485.13</v>
      </c>
      <c r="EP215" s="71">
        <v>24941.42</v>
      </c>
      <c r="EQ215" s="71">
        <v>24437.27</v>
      </c>
      <c r="ER215" s="71">
        <v>9675.344</v>
      </c>
      <c r="ES215" s="71">
        <v>3209.335</v>
      </c>
      <c r="ET215" s="71">
        <v>3155.419</v>
      </c>
      <c r="EU215" s="71">
        <v>3050.011</v>
      </c>
      <c r="EV215" s="71">
        <v>2955.499</v>
      </c>
      <c r="EW215" s="71">
        <v>3178.04</v>
      </c>
      <c r="EX215" s="71">
        <v>3109.886</v>
      </c>
      <c r="EY215" s="71">
        <v>3039.713</v>
      </c>
      <c r="EZ215" s="71">
        <v>2967.034</v>
      </c>
      <c r="FA215" s="71">
        <v>2943.9</v>
      </c>
      <c r="FB215" s="71">
        <v>2988.491</v>
      </c>
      <c r="FC215" s="71">
        <v>3085.915</v>
      </c>
      <c r="FD215" s="71">
        <v>3291.899</v>
      </c>
      <c r="FE215" s="71">
        <v>3485.915</v>
      </c>
      <c r="FF215" s="71">
        <v>3599.189</v>
      </c>
      <c r="FG215" s="71">
        <v>11042.27</v>
      </c>
      <c r="FH215" s="71">
        <v>25994.02</v>
      </c>
      <c r="FI215" s="71">
        <v>26063.71</v>
      </c>
      <c r="FJ215" s="71">
        <v>26534.64</v>
      </c>
      <c r="FK215" s="71">
        <v>26914.95</v>
      </c>
      <c r="FL215" s="71">
        <v>26753.41</v>
      </c>
      <c r="FM215" s="71">
        <v>26321.64</v>
      </c>
      <c r="FN215" s="71">
        <v>25760.08</v>
      </c>
      <c r="FO215" s="71">
        <v>25239.38</v>
      </c>
      <c r="FP215" s="71">
        <v>10762.28</v>
      </c>
      <c r="FQ215" s="71">
        <v>3609.006</v>
      </c>
      <c r="FR215" s="71">
        <v>3548.375</v>
      </c>
      <c r="FS215" s="71">
        <v>3429.841</v>
      </c>
      <c r="FT215" s="71">
        <v>3323.558</v>
      </c>
      <c r="FU215" s="71">
        <v>68.99871</v>
      </c>
      <c r="FV215" s="71">
        <v>66.25279</v>
      </c>
      <c r="FW215" s="71">
        <v>64.77796</v>
      </c>
      <c r="FX215" s="71">
        <v>64.5543</v>
      </c>
      <c r="FY215" s="71">
        <v>62.95151</v>
      </c>
      <c r="FZ215" s="71">
        <v>61.67914</v>
      </c>
      <c r="GA215" s="71">
        <v>60.72634</v>
      </c>
      <c r="GB215" s="71">
        <v>66.67484</v>
      </c>
      <c r="GC215" s="71">
        <v>74.2972</v>
      </c>
      <c r="GD215" s="71">
        <v>78.17204</v>
      </c>
      <c r="GE215" s="71">
        <v>82.31506</v>
      </c>
      <c r="GF215" s="71">
        <v>85.23119</v>
      </c>
      <c r="GG215" s="71">
        <v>88.52473</v>
      </c>
      <c r="GH215" s="71">
        <v>90.97742</v>
      </c>
      <c r="GI215" s="71">
        <v>93.04623</v>
      </c>
      <c r="GJ215" s="71">
        <v>93.23225</v>
      </c>
      <c r="GK215" s="71">
        <v>92.35591</v>
      </c>
      <c r="GL215" s="71">
        <v>90.30022</v>
      </c>
      <c r="GM215" s="71">
        <v>87.54516</v>
      </c>
      <c r="GN215" s="71">
        <v>83.73495</v>
      </c>
      <c r="GO215" s="71">
        <v>80.05022</v>
      </c>
      <c r="GP215" s="71">
        <v>77.80645</v>
      </c>
      <c r="GQ215" s="71">
        <v>75.65237</v>
      </c>
      <c r="GR215" s="71">
        <v>72.98366</v>
      </c>
    </row>
    <row r="216" spans="1:200" ht="12.75">
      <c r="A216" s="69" t="s">
        <v>246</v>
      </c>
      <c r="B216" s="69" t="s">
        <v>34</v>
      </c>
      <c r="C216" s="69">
        <v>2011</v>
      </c>
      <c r="D216" s="69" t="s">
        <v>6</v>
      </c>
      <c r="E216" s="69" t="s">
        <v>229</v>
      </c>
      <c r="F216" s="71">
        <v>218</v>
      </c>
      <c r="G216" s="71">
        <v>218</v>
      </c>
      <c r="H216" s="71">
        <v>218</v>
      </c>
      <c r="I216" s="71">
        <v>96818.02</v>
      </c>
      <c r="J216" s="71">
        <v>97244.31</v>
      </c>
      <c r="K216" s="71">
        <v>94456.98</v>
      </c>
      <c r="L216" s="71">
        <v>92556.55</v>
      </c>
      <c r="M216" s="71">
        <v>91499.27</v>
      </c>
      <c r="N216" s="71">
        <v>92897.34</v>
      </c>
      <c r="O216" s="71">
        <v>94382.41</v>
      </c>
      <c r="P216" s="71">
        <v>101903.3</v>
      </c>
      <c r="Q216" s="71">
        <v>108237</v>
      </c>
      <c r="R216" s="71">
        <v>111841.4</v>
      </c>
      <c r="S216" s="71">
        <v>117243.8</v>
      </c>
      <c r="T216" s="71">
        <v>119361.1</v>
      </c>
      <c r="U216" s="71">
        <v>118631.9</v>
      </c>
      <c r="V216" s="71">
        <v>118315.4</v>
      </c>
      <c r="W216" s="71">
        <v>118904.4</v>
      </c>
      <c r="X216" s="71">
        <v>119116.9</v>
      </c>
      <c r="Y216" s="71">
        <v>117610.3</v>
      </c>
      <c r="Z216" s="71">
        <v>116029.6</v>
      </c>
      <c r="AA216" s="71">
        <v>114036.8</v>
      </c>
      <c r="AB216" s="71">
        <v>114874.7</v>
      </c>
      <c r="AC216" s="71">
        <v>114972.5</v>
      </c>
      <c r="AD216" s="71">
        <v>110654.6</v>
      </c>
      <c r="AE216" s="71">
        <v>106642.5</v>
      </c>
      <c r="AF216" s="71">
        <v>104295.7</v>
      </c>
      <c r="AG216" s="71">
        <v>94297.46</v>
      </c>
      <c r="AH216" s="71">
        <v>94712.66</v>
      </c>
      <c r="AI216" s="71">
        <v>91997.9</v>
      </c>
      <c r="AJ216" s="71">
        <v>90146.95</v>
      </c>
      <c r="AK216" s="71">
        <v>89117.18</v>
      </c>
      <c r="AL216" s="71">
        <v>90478.85</v>
      </c>
      <c r="AM216" s="71">
        <v>91925.27</v>
      </c>
      <c r="AN216" s="71">
        <v>99250.33</v>
      </c>
      <c r="AO216" s="71">
        <v>105419.1</v>
      </c>
      <c r="AP216" s="71">
        <v>108929.7</v>
      </c>
      <c r="AQ216" s="71">
        <v>107993</v>
      </c>
      <c r="AR216" s="71">
        <v>94378.2</v>
      </c>
      <c r="AS216" s="71">
        <v>93801.59</v>
      </c>
      <c r="AT216" s="71">
        <v>93551.38</v>
      </c>
      <c r="AU216" s="71">
        <v>94017.09</v>
      </c>
      <c r="AV216" s="71">
        <v>94185.14</v>
      </c>
      <c r="AW216" s="71">
        <v>92993.84</v>
      </c>
      <c r="AX216" s="71">
        <v>91743.98</v>
      </c>
      <c r="AY216" s="71">
        <v>90168.31</v>
      </c>
      <c r="AZ216" s="71">
        <v>105810.8</v>
      </c>
      <c r="BA216" s="71">
        <v>111979.3</v>
      </c>
      <c r="BB216" s="71">
        <v>107773.8</v>
      </c>
      <c r="BC216" s="71">
        <v>103866.2</v>
      </c>
      <c r="BD216" s="71">
        <v>101580.5</v>
      </c>
      <c r="BE216" s="71">
        <v>1932.056</v>
      </c>
      <c r="BF216" s="71">
        <v>1940.563</v>
      </c>
      <c r="BG216" s="71">
        <v>1884.941</v>
      </c>
      <c r="BH216" s="71">
        <v>1847.017</v>
      </c>
      <c r="BI216" s="71">
        <v>1825.918</v>
      </c>
      <c r="BJ216" s="71">
        <v>1853.817</v>
      </c>
      <c r="BK216" s="71">
        <v>1883.453</v>
      </c>
      <c r="BL216" s="71">
        <v>2033.535</v>
      </c>
      <c r="BM216" s="71">
        <v>2159.927</v>
      </c>
      <c r="BN216" s="71">
        <v>2231.855</v>
      </c>
      <c r="BO216" s="71">
        <v>7276.625</v>
      </c>
      <c r="BP216" s="71">
        <v>23523.21</v>
      </c>
      <c r="BQ216" s="71">
        <v>23379.49</v>
      </c>
      <c r="BR216" s="71">
        <v>23317.13</v>
      </c>
      <c r="BS216" s="71">
        <v>23433.2</v>
      </c>
      <c r="BT216" s="71">
        <v>23475.09</v>
      </c>
      <c r="BU216" s="71">
        <v>23178.17</v>
      </c>
      <c r="BV216" s="71">
        <v>22866.64</v>
      </c>
      <c r="BW216" s="71">
        <v>22473.92</v>
      </c>
      <c r="BX216" s="71">
        <v>7129.594</v>
      </c>
      <c r="BY216" s="71">
        <v>2294.338</v>
      </c>
      <c r="BZ216" s="71">
        <v>2208.172</v>
      </c>
      <c r="CA216" s="71">
        <v>2128.109</v>
      </c>
      <c r="CB216" s="71">
        <v>2081.278</v>
      </c>
      <c r="CC216" s="71">
        <v>2280.432</v>
      </c>
      <c r="CD216" s="71">
        <v>2290.473</v>
      </c>
      <c r="CE216" s="71">
        <v>2224.821</v>
      </c>
      <c r="CF216" s="71">
        <v>2180.059</v>
      </c>
      <c r="CG216" s="71">
        <v>2155.156</v>
      </c>
      <c r="CH216" s="71">
        <v>2188.085</v>
      </c>
      <c r="CI216" s="71">
        <v>2223.065</v>
      </c>
      <c r="CJ216" s="71">
        <v>2400.209</v>
      </c>
      <c r="CK216" s="71">
        <v>2549.392</v>
      </c>
      <c r="CL216" s="71">
        <v>2634.29</v>
      </c>
      <c r="CM216" s="71">
        <v>8449.612</v>
      </c>
      <c r="CN216" s="71">
        <v>24389.61</v>
      </c>
      <c r="CO216" s="71">
        <v>24240.6</v>
      </c>
      <c r="CP216" s="71">
        <v>24175.94</v>
      </c>
      <c r="CQ216" s="71">
        <v>24296.29</v>
      </c>
      <c r="CR216" s="71">
        <v>24339.72</v>
      </c>
      <c r="CS216" s="71">
        <v>24031.86</v>
      </c>
      <c r="CT216" s="71">
        <v>23708.87</v>
      </c>
      <c r="CU216" s="71">
        <v>23301.68</v>
      </c>
      <c r="CV216" s="71">
        <v>8278.879</v>
      </c>
      <c r="CW216" s="71">
        <v>2708.039</v>
      </c>
      <c r="CX216" s="71">
        <v>2606.336</v>
      </c>
      <c r="CY216" s="71">
        <v>2511.837</v>
      </c>
      <c r="CZ216" s="71">
        <v>2456.56</v>
      </c>
      <c r="DA216" s="71">
        <v>2520.555</v>
      </c>
      <c r="DB216" s="71">
        <v>2531.653</v>
      </c>
      <c r="DC216" s="71">
        <v>2459.088</v>
      </c>
      <c r="DD216" s="71">
        <v>2409.613</v>
      </c>
      <c r="DE216" s="71">
        <v>2382.087</v>
      </c>
      <c r="DF216" s="71">
        <v>2418.484</v>
      </c>
      <c r="DG216" s="71">
        <v>2457.147</v>
      </c>
      <c r="DH216" s="71">
        <v>2652.944</v>
      </c>
      <c r="DI216" s="71">
        <v>2817.835</v>
      </c>
      <c r="DJ216" s="71">
        <v>2911.672</v>
      </c>
      <c r="DK216" s="71">
        <v>9250.811</v>
      </c>
      <c r="DL216" s="71">
        <v>24982.91</v>
      </c>
      <c r="DM216" s="71">
        <v>24830.28</v>
      </c>
      <c r="DN216" s="71">
        <v>24764.05</v>
      </c>
      <c r="DO216" s="71">
        <v>24887.33</v>
      </c>
      <c r="DP216" s="71">
        <v>24931.81</v>
      </c>
      <c r="DQ216" s="71">
        <v>24616.46</v>
      </c>
      <c r="DR216" s="71">
        <v>24285.61</v>
      </c>
      <c r="DS216" s="71">
        <v>23868.52</v>
      </c>
      <c r="DT216" s="71">
        <v>9063.888</v>
      </c>
      <c r="DU216" s="71">
        <v>2993.187</v>
      </c>
      <c r="DV216" s="71">
        <v>2880.775</v>
      </c>
      <c r="DW216" s="71">
        <v>2776.325</v>
      </c>
      <c r="DX216" s="71">
        <v>2715.229</v>
      </c>
      <c r="DY216" s="71">
        <v>2759.733</v>
      </c>
      <c r="DZ216" s="71">
        <v>2771.885</v>
      </c>
      <c r="EA216" s="71">
        <v>2692.434</v>
      </c>
      <c r="EB216" s="71">
        <v>2638.263</v>
      </c>
      <c r="EC216" s="71">
        <v>2608.126</v>
      </c>
      <c r="ED216" s="71">
        <v>2647.977</v>
      </c>
      <c r="EE216" s="71">
        <v>2690.308</v>
      </c>
      <c r="EF216" s="71">
        <v>2904.685</v>
      </c>
      <c r="EG216" s="71">
        <v>3085.223</v>
      </c>
      <c r="EH216" s="71">
        <v>3187.964</v>
      </c>
      <c r="EI216" s="71">
        <v>10043.01</v>
      </c>
      <c r="EJ216" s="71">
        <v>25570.77</v>
      </c>
      <c r="EK216" s="71">
        <v>25414.55</v>
      </c>
      <c r="EL216" s="71">
        <v>25346.76</v>
      </c>
      <c r="EM216" s="71">
        <v>25472.94</v>
      </c>
      <c r="EN216" s="71">
        <v>25518.46</v>
      </c>
      <c r="EO216" s="71">
        <v>25195.7</v>
      </c>
      <c r="EP216" s="71">
        <v>24857.06</v>
      </c>
      <c r="EQ216" s="71">
        <v>24430.15</v>
      </c>
      <c r="ER216" s="71">
        <v>9840.081</v>
      </c>
      <c r="ES216" s="71">
        <v>3277.214</v>
      </c>
      <c r="ET216" s="71">
        <v>3154.135</v>
      </c>
      <c r="EU216" s="71">
        <v>3039.774</v>
      </c>
      <c r="EV216" s="71">
        <v>2972.88</v>
      </c>
      <c r="EW216" s="71">
        <v>3103.414</v>
      </c>
      <c r="EX216" s="71">
        <v>3117.078</v>
      </c>
      <c r="EY216" s="71">
        <v>3027.733</v>
      </c>
      <c r="EZ216" s="71">
        <v>2966.816</v>
      </c>
      <c r="FA216" s="71">
        <v>2932.926</v>
      </c>
      <c r="FB216" s="71">
        <v>2977.74</v>
      </c>
      <c r="FC216" s="71">
        <v>3025.343</v>
      </c>
      <c r="FD216" s="71">
        <v>3266.417</v>
      </c>
      <c r="FE216" s="71">
        <v>3469.438</v>
      </c>
      <c r="FF216" s="71">
        <v>3584.973</v>
      </c>
      <c r="FG216" s="71">
        <v>11171.25</v>
      </c>
      <c r="FH216" s="71">
        <v>26410.09</v>
      </c>
      <c r="FI216" s="71">
        <v>26248.74</v>
      </c>
      <c r="FJ216" s="71">
        <v>26178.72</v>
      </c>
      <c r="FK216" s="71">
        <v>26309.04</v>
      </c>
      <c r="FL216" s="71">
        <v>26356.07</v>
      </c>
      <c r="FM216" s="71">
        <v>26022.71</v>
      </c>
      <c r="FN216" s="71">
        <v>25672.95</v>
      </c>
      <c r="FO216" s="71">
        <v>25232.03</v>
      </c>
      <c r="FP216" s="71">
        <v>10945.53</v>
      </c>
      <c r="FQ216" s="71">
        <v>3685.338</v>
      </c>
      <c r="FR216" s="71">
        <v>3546.932</v>
      </c>
      <c r="FS216" s="71">
        <v>3418.329</v>
      </c>
      <c r="FT216" s="71">
        <v>3343.104</v>
      </c>
      <c r="FU216" s="71">
        <v>66.98108</v>
      </c>
      <c r="FV216" s="71">
        <v>66.80258</v>
      </c>
      <c r="FW216" s="71">
        <v>65.86333</v>
      </c>
      <c r="FX216" s="71">
        <v>66.10387</v>
      </c>
      <c r="FY216" s="71">
        <v>63.66</v>
      </c>
      <c r="FZ216" s="71">
        <v>62.00925</v>
      </c>
      <c r="GA216" s="71">
        <v>61.34505</v>
      </c>
      <c r="GB216" s="71">
        <v>64.9399</v>
      </c>
      <c r="GC216" s="71">
        <v>71.43441</v>
      </c>
      <c r="GD216" s="71">
        <v>77.0172</v>
      </c>
      <c r="GE216" s="71">
        <v>83.40108</v>
      </c>
      <c r="GF216" s="71">
        <v>86.56774</v>
      </c>
      <c r="GG216" s="71">
        <v>88.20645</v>
      </c>
      <c r="GH216" s="71">
        <v>88.34516</v>
      </c>
      <c r="GI216" s="71">
        <v>88.86881</v>
      </c>
      <c r="GJ216" s="71">
        <v>89.59785</v>
      </c>
      <c r="GK216" s="71">
        <v>89.21183</v>
      </c>
      <c r="GL216" s="71">
        <v>88.10645</v>
      </c>
      <c r="GM216" s="71">
        <v>85.48602</v>
      </c>
      <c r="GN216" s="71">
        <v>82.36774</v>
      </c>
      <c r="GO216" s="71">
        <v>79.74129</v>
      </c>
      <c r="GP216" s="71">
        <v>77.74924</v>
      </c>
      <c r="GQ216" s="71">
        <v>75.32764</v>
      </c>
      <c r="GR216" s="71">
        <v>74.55129</v>
      </c>
    </row>
    <row r="217" spans="1:200" ht="12.75">
      <c r="A217" s="69" t="s">
        <v>246</v>
      </c>
      <c r="B217" s="69" t="s">
        <v>35</v>
      </c>
      <c r="C217" s="69">
        <v>2011</v>
      </c>
      <c r="D217" s="69" t="s">
        <v>6</v>
      </c>
      <c r="E217" s="69" t="s">
        <v>229</v>
      </c>
      <c r="F217" s="71">
        <v>219</v>
      </c>
      <c r="G217" s="71">
        <v>219</v>
      </c>
      <c r="H217" s="71">
        <v>219</v>
      </c>
      <c r="I217" s="71">
        <v>109258.1</v>
      </c>
      <c r="J217" s="71">
        <v>109597.9</v>
      </c>
      <c r="K217" s="71">
        <v>108229.2</v>
      </c>
      <c r="L217" s="71">
        <v>105591.5</v>
      </c>
      <c r="M217" s="71">
        <v>104335.6</v>
      </c>
      <c r="N217" s="71">
        <v>105108.2</v>
      </c>
      <c r="O217" s="71">
        <v>104324.7</v>
      </c>
      <c r="P217" s="71">
        <v>110380</v>
      </c>
      <c r="Q217" s="71">
        <v>115283.8</v>
      </c>
      <c r="R217" s="71">
        <v>120413.7</v>
      </c>
      <c r="S217" s="71">
        <v>125624.7</v>
      </c>
      <c r="T217" s="71">
        <v>128132.5</v>
      </c>
      <c r="U217" s="71">
        <v>128857.6</v>
      </c>
      <c r="V217" s="71">
        <v>131235</v>
      </c>
      <c r="W217" s="71">
        <v>132497.8</v>
      </c>
      <c r="X217" s="71">
        <v>133059.4</v>
      </c>
      <c r="Y217" s="71">
        <v>131398.8</v>
      </c>
      <c r="Z217" s="71">
        <v>130015.1</v>
      </c>
      <c r="AA217" s="71">
        <v>125411.2</v>
      </c>
      <c r="AB217" s="71">
        <v>122395.7</v>
      </c>
      <c r="AC217" s="71">
        <v>122710.4</v>
      </c>
      <c r="AD217" s="71">
        <v>119782.3</v>
      </c>
      <c r="AE217" s="71">
        <v>114256.5</v>
      </c>
      <c r="AF217" s="71">
        <v>111626.4</v>
      </c>
      <c r="AG217" s="71">
        <v>106413.7</v>
      </c>
      <c r="AH217" s="71">
        <v>106744.6</v>
      </c>
      <c r="AI217" s="71">
        <v>105411.6</v>
      </c>
      <c r="AJ217" s="71">
        <v>102842.5</v>
      </c>
      <c r="AK217" s="71">
        <v>101619.4</v>
      </c>
      <c r="AL217" s="71">
        <v>102371.9</v>
      </c>
      <c r="AM217" s="71">
        <v>101608.7</v>
      </c>
      <c r="AN217" s="71">
        <v>107506.4</v>
      </c>
      <c r="AO217" s="71">
        <v>112282.5</v>
      </c>
      <c r="AP217" s="71">
        <v>117278.9</v>
      </c>
      <c r="AQ217" s="71">
        <v>115712.6</v>
      </c>
      <c r="AR217" s="71">
        <v>101313.7</v>
      </c>
      <c r="AS217" s="71">
        <v>101887</v>
      </c>
      <c r="AT217" s="71">
        <v>103766.8</v>
      </c>
      <c r="AU217" s="71">
        <v>104765.3</v>
      </c>
      <c r="AV217" s="71">
        <v>105209.3</v>
      </c>
      <c r="AW217" s="71">
        <v>103896.3</v>
      </c>
      <c r="AX217" s="71">
        <v>102802.3</v>
      </c>
      <c r="AY217" s="71">
        <v>99161.97</v>
      </c>
      <c r="AZ217" s="71">
        <v>112738.4</v>
      </c>
      <c r="BA217" s="71">
        <v>119515.8</v>
      </c>
      <c r="BB217" s="71">
        <v>116663.8</v>
      </c>
      <c r="BC217" s="71">
        <v>111282</v>
      </c>
      <c r="BD217" s="71">
        <v>108720.4</v>
      </c>
      <c r="BE217" s="71">
        <v>2180.305</v>
      </c>
      <c r="BF217" s="71">
        <v>2187.086</v>
      </c>
      <c r="BG217" s="71">
        <v>2159.773</v>
      </c>
      <c r="BH217" s="71">
        <v>2107.136</v>
      </c>
      <c r="BI217" s="71">
        <v>2082.075</v>
      </c>
      <c r="BJ217" s="71">
        <v>2097.492</v>
      </c>
      <c r="BK217" s="71">
        <v>2081.855</v>
      </c>
      <c r="BL217" s="71">
        <v>2202.693</v>
      </c>
      <c r="BM217" s="71">
        <v>2300.551</v>
      </c>
      <c r="BN217" s="71">
        <v>2402.921</v>
      </c>
      <c r="BO217" s="71">
        <v>7796.781</v>
      </c>
      <c r="BP217" s="71">
        <v>25251.85</v>
      </c>
      <c r="BQ217" s="71">
        <v>25394.75</v>
      </c>
      <c r="BR217" s="71">
        <v>25863.27</v>
      </c>
      <c r="BS217" s="71">
        <v>26112.13</v>
      </c>
      <c r="BT217" s="71">
        <v>26222.8</v>
      </c>
      <c r="BU217" s="71">
        <v>25895.54</v>
      </c>
      <c r="BV217" s="71">
        <v>25622.86</v>
      </c>
      <c r="BW217" s="71">
        <v>24715.54</v>
      </c>
      <c r="BX217" s="71">
        <v>7596.373</v>
      </c>
      <c r="BY217" s="71">
        <v>2448.754</v>
      </c>
      <c r="BZ217" s="71">
        <v>2390.32</v>
      </c>
      <c r="CA217" s="71">
        <v>2280.051</v>
      </c>
      <c r="CB217" s="71">
        <v>2227.566</v>
      </c>
      <c r="CC217" s="71">
        <v>2573.444</v>
      </c>
      <c r="CD217" s="71">
        <v>2581.447</v>
      </c>
      <c r="CE217" s="71">
        <v>2549.209</v>
      </c>
      <c r="CF217" s="71">
        <v>2487.081</v>
      </c>
      <c r="CG217" s="71">
        <v>2457.501</v>
      </c>
      <c r="CH217" s="71">
        <v>2475.699</v>
      </c>
      <c r="CI217" s="71">
        <v>2457.242</v>
      </c>
      <c r="CJ217" s="71">
        <v>2599.869</v>
      </c>
      <c r="CK217" s="71">
        <v>2715.372</v>
      </c>
      <c r="CL217" s="71">
        <v>2836.201</v>
      </c>
      <c r="CM217" s="71">
        <v>9053.617</v>
      </c>
      <c r="CN217" s="71">
        <v>26181.92</v>
      </c>
      <c r="CO217" s="71">
        <v>26330.08</v>
      </c>
      <c r="CP217" s="71">
        <v>26815.86</v>
      </c>
      <c r="CQ217" s="71">
        <v>27073.88</v>
      </c>
      <c r="CR217" s="71">
        <v>27188.64</v>
      </c>
      <c r="CS217" s="71">
        <v>26849.32</v>
      </c>
      <c r="CT217" s="71">
        <v>26566.6</v>
      </c>
      <c r="CU217" s="71">
        <v>25625.85</v>
      </c>
      <c r="CV217" s="71">
        <v>8820.903</v>
      </c>
      <c r="CW217" s="71">
        <v>2890.297</v>
      </c>
      <c r="CX217" s="71">
        <v>2821.328</v>
      </c>
      <c r="CY217" s="71">
        <v>2691.176</v>
      </c>
      <c r="CZ217" s="71">
        <v>2629.227</v>
      </c>
      <c r="DA217" s="71">
        <v>2844.419</v>
      </c>
      <c r="DB217" s="71">
        <v>2853.266</v>
      </c>
      <c r="DC217" s="71">
        <v>2817.634</v>
      </c>
      <c r="DD217" s="71">
        <v>2748.963</v>
      </c>
      <c r="DE217" s="71">
        <v>2716.269</v>
      </c>
      <c r="DF217" s="71">
        <v>2736.382</v>
      </c>
      <c r="DG217" s="71">
        <v>2715.983</v>
      </c>
      <c r="DH217" s="71">
        <v>2873.627</v>
      </c>
      <c r="DI217" s="71">
        <v>3001.292</v>
      </c>
      <c r="DJ217" s="71">
        <v>3134.844</v>
      </c>
      <c r="DK217" s="71">
        <v>9912.088</v>
      </c>
      <c r="DL217" s="71">
        <v>26818.82</v>
      </c>
      <c r="DM217" s="71">
        <v>26970.59</v>
      </c>
      <c r="DN217" s="71">
        <v>27468.19</v>
      </c>
      <c r="DO217" s="71">
        <v>27732.48</v>
      </c>
      <c r="DP217" s="71">
        <v>27850.03</v>
      </c>
      <c r="DQ217" s="71">
        <v>27502.46</v>
      </c>
      <c r="DR217" s="71">
        <v>27212.86</v>
      </c>
      <c r="DS217" s="71">
        <v>26249.23</v>
      </c>
      <c r="DT217" s="71">
        <v>9657.307</v>
      </c>
      <c r="DU217" s="71">
        <v>3194.637</v>
      </c>
      <c r="DV217" s="71">
        <v>3118.405</v>
      </c>
      <c r="DW217" s="71">
        <v>2974.548</v>
      </c>
      <c r="DX217" s="71">
        <v>2906.077</v>
      </c>
      <c r="DY217" s="71">
        <v>3114.329</v>
      </c>
      <c r="DZ217" s="71">
        <v>3124.015</v>
      </c>
      <c r="EA217" s="71">
        <v>3085.002</v>
      </c>
      <c r="EB217" s="71">
        <v>3009.815</v>
      </c>
      <c r="EC217" s="71">
        <v>2974.018</v>
      </c>
      <c r="ED217" s="71">
        <v>2996.041</v>
      </c>
      <c r="EE217" s="71">
        <v>2973.705</v>
      </c>
      <c r="EF217" s="71">
        <v>3146.309</v>
      </c>
      <c r="EG217" s="71">
        <v>3286.088</v>
      </c>
      <c r="EH217" s="71">
        <v>3432.313</v>
      </c>
      <c r="EI217" s="71">
        <v>10760.92</v>
      </c>
      <c r="EJ217" s="71">
        <v>27449.88</v>
      </c>
      <c r="EK217" s="71">
        <v>27605.22</v>
      </c>
      <c r="EL217" s="71">
        <v>28114.53</v>
      </c>
      <c r="EM217" s="71">
        <v>28385.04</v>
      </c>
      <c r="EN217" s="71">
        <v>28505.36</v>
      </c>
      <c r="EO217" s="71">
        <v>28149.6</v>
      </c>
      <c r="EP217" s="71">
        <v>27853.19</v>
      </c>
      <c r="EQ217" s="71">
        <v>26866.88</v>
      </c>
      <c r="ER217" s="71">
        <v>10484.32</v>
      </c>
      <c r="ES217" s="71">
        <v>3497.779</v>
      </c>
      <c r="ET217" s="71">
        <v>3414.314</v>
      </c>
      <c r="EU217" s="71">
        <v>3256.806</v>
      </c>
      <c r="EV217" s="71">
        <v>3181.837</v>
      </c>
      <c r="EW217" s="71">
        <v>3502.169</v>
      </c>
      <c r="EX217" s="71">
        <v>3513.061</v>
      </c>
      <c r="EY217" s="71">
        <v>3469.189</v>
      </c>
      <c r="EZ217" s="71">
        <v>3384.639</v>
      </c>
      <c r="FA217" s="71">
        <v>3344.385</v>
      </c>
      <c r="FB217" s="71">
        <v>3369.149</v>
      </c>
      <c r="FC217" s="71">
        <v>3344.032</v>
      </c>
      <c r="FD217" s="71">
        <v>3538.131</v>
      </c>
      <c r="FE217" s="71">
        <v>3695.317</v>
      </c>
      <c r="FF217" s="71">
        <v>3859.753</v>
      </c>
      <c r="FG217" s="71">
        <v>11969.81</v>
      </c>
      <c r="FH217" s="71">
        <v>28350.88</v>
      </c>
      <c r="FI217" s="71">
        <v>28511.31</v>
      </c>
      <c r="FJ217" s="71">
        <v>29037.34</v>
      </c>
      <c r="FK217" s="71">
        <v>29316.73</v>
      </c>
      <c r="FL217" s="71">
        <v>29441</v>
      </c>
      <c r="FM217" s="71">
        <v>29073.57</v>
      </c>
      <c r="FN217" s="71">
        <v>28767.43</v>
      </c>
      <c r="FO217" s="71">
        <v>27748.75</v>
      </c>
      <c r="FP217" s="71">
        <v>11662.14</v>
      </c>
      <c r="FQ217" s="71">
        <v>3933.371</v>
      </c>
      <c r="FR217" s="71">
        <v>3839.511</v>
      </c>
      <c r="FS217" s="71">
        <v>3662.389</v>
      </c>
      <c r="FT217" s="71">
        <v>3578.084</v>
      </c>
      <c r="FU217" s="71">
        <v>59.55409</v>
      </c>
      <c r="FV217" s="71">
        <v>58.38183</v>
      </c>
      <c r="FW217" s="71">
        <v>58.33495</v>
      </c>
      <c r="FX217" s="71">
        <v>58.11914</v>
      </c>
      <c r="FY217" s="71">
        <v>57.43946</v>
      </c>
      <c r="FZ217" s="71">
        <v>56.19753</v>
      </c>
      <c r="GA217" s="71">
        <v>55.15183</v>
      </c>
      <c r="GB217" s="71">
        <v>56.15054</v>
      </c>
      <c r="GC217" s="71">
        <v>60.49516</v>
      </c>
      <c r="GD217" s="71">
        <v>65.92968</v>
      </c>
      <c r="GE217" s="71">
        <v>70.63377</v>
      </c>
      <c r="GF217" s="71">
        <v>75.09827</v>
      </c>
      <c r="GG217" s="71">
        <v>78.37731</v>
      </c>
      <c r="GH217" s="71">
        <v>80.33613</v>
      </c>
      <c r="GI217" s="71">
        <v>82.39656</v>
      </c>
      <c r="GJ217" s="71">
        <v>83.06161</v>
      </c>
      <c r="GK217" s="71">
        <v>82.14699</v>
      </c>
      <c r="GL217" s="71">
        <v>80.21226</v>
      </c>
      <c r="GM217" s="71">
        <v>75.97796</v>
      </c>
      <c r="GN217" s="71">
        <v>71.19183</v>
      </c>
      <c r="GO217" s="71">
        <v>67.60925</v>
      </c>
      <c r="GP217" s="71">
        <v>64.68785</v>
      </c>
      <c r="GQ217" s="71">
        <v>61.96376</v>
      </c>
      <c r="GR217" s="71">
        <v>61.16516</v>
      </c>
    </row>
    <row r="218" spans="1:200" ht="12.75">
      <c r="A218" s="69" t="s">
        <v>246</v>
      </c>
      <c r="B218" s="69" t="s">
        <v>8</v>
      </c>
      <c r="C218" s="69">
        <v>2011</v>
      </c>
      <c r="D218" s="69" t="s">
        <v>6</v>
      </c>
      <c r="E218" s="69" t="s">
        <v>229</v>
      </c>
      <c r="F218" s="71">
        <v>218</v>
      </c>
      <c r="G218" s="71">
        <v>218</v>
      </c>
      <c r="H218" s="71">
        <v>218</v>
      </c>
      <c r="I218" s="71">
        <v>99186.41</v>
      </c>
      <c r="J218" s="71">
        <v>97738.98</v>
      </c>
      <c r="K218" s="71">
        <v>95185.84</v>
      </c>
      <c r="L218" s="71">
        <v>93202.12</v>
      </c>
      <c r="M218" s="71">
        <v>92504.63</v>
      </c>
      <c r="N218" s="71">
        <v>93847.34</v>
      </c>
      <c r="O218" s="71">
        <v>97134.66</v>
      </c>
      <c r="P218" s="71">
        <v>103342.5</v>
      </c>
      <c r="Q218" s="71">
        <v>108547.6</v>
      </c>
      <c r="R218" s="71">
        <v>111980.7</v>
      </c>
      <c r="S218" s="71">
        <v>115620.3</v>
      </c>
      <c r="T218" s="71">
        <v>117267.1</v>
      </c>
      <c r="U218" s="71">
        <v>117155.3</v>
      </c>
      <c r="V218" s="71">
        <v>118483.8</v>
      </c>
      <c r="W218" s="71">
        <v>119689.2</v>
      </c>
      <c r="X218" s="71">
        <v>120016</v>
      </c>
      <c r="Y218" s="71">
        <v>118718.5</v>
      </c>
      <c r="Z218" s="71">
        <v>116890</v>
      </c>
      <c r="AA218" s="71">
        <v>115146.8</v>
      </c>
      <c r="AB218" s="71">
        <v>115038.8</v>
      </c>
      <c r="AC218" s="71">
        <v>114332.8</v>
      </c>
      <c r="AD218" s="71">
        <v>111540.7</v>
      </c>
      <c r="AE218" s="71">
        <v>107637.2</v>
      </c>
      <c r="AF218" s="71">
        <v>104744.5</v>
      </c>
      <c r="AG218" s="71">
        <v>96604.19</v>
      </c>
      <c r="AH218" s="71">
        <v>95194.45</v>
      </c>
      <c r="AI218" s="71">
        <v>92707.77</v>
      </c>
      <c r="AJ218" s="71">
        <v>90775.7</v>
      </c>
      <c r="AK218" s="71">
        <v>90096.37</v>
      </c>
      <c r="AL218" s="71">
        <v>91404.12</v>
      </c>
      <c r="AM218" s="71">
        <v>94605.87</v>
      </c>
      <c r="AN218" s="71">
        <v>100652.1</v>
      </c>
      <c r="AO218" s="71">
        <v>105721.7</v>
      </c>
      <c r="AP218" s="71">
        <v>109065.4</v>
      </c>
      <c r="AQ218" s="71">
        <v>106497.6</v>
      </c>
      <c r="AR218" s="71">
        <v>92722.48</v>
      </c>
      <c r="AS218" s="71">
        <v>92634.06</v>
      </c>
      <c r="AT218" s="71">
        <v>93684.48</v>
      </c>
      <c r="AU218" s="71">
        <v>94637.65</v>
      </c>
      <c r="AV218" s="71">
        <v>94896.04</v>
      </c>
      <c r="AW218" s="71">
        <v>93870.12</v>
      </c>
      <c r="AX218" s="71">
        <v>92424.34</v>
      </c>
      <c r="AY218" s="71">
        <v>91045.94</v>
      </c>
      <c r="AZ218" s="71">
        <v>105961.9</v>
      </c>
      <c r="BA218" s="71">
        <v>111356.2</v>
      </c>
      <c r="BB218" s="71">
        <v>108636.9</v>
      </c>
      <c r="BC218" s="71">
        <v>104835</v>
      </c>
      <c r="BD218" s="71">
        <v>102017.6</v>
      </c>
      <c r="BE218" s="71">
        <v>1979.319</v>
      </c>
      <c r="BF218" s="71">
        <v>1950.435</v>
      </c>
      <c r="BG218" s="71">
        <v>1899.485</v>
      </c>
      <c r="BH218" s="71">
        <v>1859.899</v>
      </c>
      <c r="BI218" s="71">
        <v>1845.98</v>
      </c>
      <c r="BJ218" s="71">
        <v>1872.775</v>
      </c>
      <c r="BK218" s="71">
        <v>1938.375</v>
      </c>
      <c r="BL218" s="71">
        <v>2062.256</v>
      </c>
      <c r="BM218" s="71">
        <v>2166.126</v>
      </c>
      <c r="BN218" s="71">
        <v>2234.635</v>
      </c>
      <c r="BO218" s="71">
        <v>7175.867</v>
      </c>
      <c r="BP218" s="71">
        <v>23110.53</v>
      </c>
      <c r="BQ218" s="71">
        <v>23088.49</v>
      </c>
      <c r="BR218" s="71">
        <v>23350.3</v>
      </c>
      <c r="BS218" s="71">
        <v>23587.87</v>
      </c>
      <c r="BT218" s="71">
        <v>23652.28</v>
      </c>
      <c r="BU218" s="71">
        <v>23396.57</v>
      </c>
      <c r="BV218" s="71">
        <v>23036.22</v>
      </c>
      <c r="BW218" s="71">
        <v>22692.66</v>
      </c>
      <c r="BX218" s="71">
        <v>7139.774</v>
      </c>
      <c r="BY218" s="71">
        <v>2281.573</v>
      </c>
      <c r="BZ218" s="71">
        <v>2225.855</v>
      </c>
      <c r="CA218" s="71">
        <v>2147.959</v>
      </c>
      <c r="CB218" s="71">
        <v>2090.235</v>
      </c>
      <c r="CC218" s="71">
        <v>2336.217</v>
      </c>
      <c r="CD218" s="71">
        <v>2302.125</v>
      </c>
      <c r="CE218" s="71">
        <v>2241.988</v>
      </c>
      <c r="CF218" s="71">
        <v>2195.264</v>
      </c>
      <c r="CG218" s="71">
        <v>2178.836</v>
      </c>
      <c r="CH218" s="71">
        <v>2210.462</v>
      </c>
      <c r="CI218" s="71">
        <v>2287.891</v>
      </c>
      <c r="CJ218" s="71">
        <v>2434.109</v>
      </c>
      <c r="CK218" s="71">
        <v>2556.709</v>
      </c>
      <c r="CL218" s="71">
        <v>2637.571</v>
      </c>
      <c r="CM218" s="71">
        <v>8332.611</v>
      </c>
      <c r="CN218" s="71">
        <v>23961.73</v>
      </c>
      <c r="CO218" s="71">
        <v>23938.88</v>
      </c>
      <c r="CP218" s="71">
        <v>24210.34</v>
      </c>
      <c r="CQ218" s="71">
        <v>24456.66</v>
      </c>
      <c r="CR218" s="71">
        <v>24523.44</v>
      </c>
      <c r="CS218" s="71">
        <v>24258.31</v>
      </c>
      <c r="CT218" s="71">
        <v>23884.69</v>
      </c>
      <c r="CU218" s="71">
        <v>23528.47</v>
      </c>
      <c r="CV218" s="71">
        <v>8290.701</v>
      </c>
      <c r="CW218" s="71">
        <v>2692.971</v>
      </c>
      <c r="CX218" s="71">
        <v>2627.208</v>
      </c>
      <c r="CY218" s="71">
        <v>2535.265</v>
      </c>
      <c r="CZ218" s="71">
        <v>2467.133</v>
      </c>
      <c r="DA218" s="71">
        <v>2582.214</v>
      </c>
      <c r="DB218" s="71">
        <v>2544.531</v>
      </c>
      <c r="DC218" s="71">
        <v>2478.063</v>
      </c>
      <c r="DD218" s="71">
        <v>2426.419</v>
      </c>
      <c r="DE218" s="71">
        <v>2408.26</v>
      </c>
      <c r="DF218" s="71">
        <v>2443.217</v>
      </c>
      <c r="DG218" s="71">
        <v>2528.799</v>
      </c>
      <c r="DH218" s="71">
        <v>2690.413</v>
      </c>
      <c r="DI218" s="71">
        <v>2825.922</v>
      </c>
      <c r="DJ218" s="71">
        <v>2915.299</v>
      </c>
      <c r="DK218" s="71">
        <v>9122.715</v>
      </c>
      <c r="DL218" s="71">
        <v>24544.63</v>
      </c>
      <c r="DM218" s="71">
        <v>24521.22</v>
      </c>
      <c r="DN218" s="71">
        <v>24799.28</v>
      </c>
      <c r="DO218" s="71">
        <v>25051.59</v>
      </c>
      <c r="DP218" s="71">
        <v>25119.99</v>
      </c>
      <c r="DQ218" s="71">
        <v>24848.42</v>
      </c>
      <c r="DR218" s="71">
        <v>24465.71</v>
      </c>
      <c r="DS218" s="71">
        <v>24100.83</v>
      </c>
      <c r="DT218" s="71">
        <v>9076.83</v>
      </c>
      <c r="DU218" s="71">
        <v>2976.533</v>
      </c>
      <c r="DV218" s="71">
        <v>2903.844</v>
      </c>
      <c r="DW218" s="71">
        <v>2802.221</v>
      </c>
      <c r="DX218" s="71">
        <v>2726.914</v>
      </c>
      <c r="DY218" s="71">
        <v>2827.243</v>
      </c>
      <c r="DZ218" s="71">
        <v>2785.985</v>
      </c>
      <c r="EA218" s="71">
        <v>2713.209</v>
      </c>
      <c r="EB218" s="71">
        <v>2656.665</v>
      </c>
      <c r="EC218" s="71">
        <v>2636.783</v>
      </c>
      <c r="ED218" s="71">
        <v>2675.056</v>
      </c>
      <c r="EE218" s="71">
        <v>2768.759</v>
      </c>
      <c r="EF218" s="71">
        <v>2945.709</v>
      </c>
      <c r="EG218" s="71">
        <v>3094.077</v>
      </c>
      <c r="EH218" s="71">
        <v>3191.935</v>
      </c>
      <c r="EI218" s="71">
        <v>9903.945</v>
      </c>
      <c r="EJ218" s="71">
        <v>25122.18</v>
      </c>
      <c r="EK218" s="71">
        <v>25098.22</v>
      </c>
      <c r="EL218" s="71">
        <v>25382.82</v>
      </c>
      <c r="EM218" s="71">
        <v>25641.07</v>
      </c>
      <c r="EN218" s="71">
        <v>25711.08</v>
      </c>
      <c r="EO218" s="71">
        <v>25433.12</v>
      </c>
      <c r="EP218" s="71">
        <v>25041.4</v>
      </c>
      <c r="EQ218" s="71">
        <v>24667.93</v>
      </c>
      <c r="ER218" s="71">
        <v>9854.132</v>
      </c>
      <c r="ES218" s="71">
        <v>3258.979</v>
      </c>
      <c r="ET218" s="71">
        <v>3179.393</v>
      </c>
      <c r="EU218" s="71">
        <v>3068.127</v>
      </c>
      <c r="EV218" s="71">
        <v>2985.674</v>
      </c>
      <c r="EW218" s="71">
        <v>3179.33</v>
      </c>
      <c r="EX218" s="71">
        <v>3132.934</v>
      </c>
      <c r="EY218" s="71">
        <v>3051.096</v>
      </c>
      <c r="EZ218" s="71">
        <v>2987.509</v>
      </c>
      <c r="FA218" s="71">
        <v>2965.152</v>
      </c>
      <c r="FB218" s="71">
        <v>3008.191</v>
      </c>
      <c r="FC218" s="71">
        <v>3113.564</v>
      </c>
      <c r="FD218" s="71">
        <v>3312.55</v>
      </c>
      <c r="FE218" s="71">
        <v>3479.395</v>
      </c>
      <c r="FF218" s="71">
        <v>3589.439</v>
      </c>
      <c r="FG218" s="71">
        <v>11016.57</v>
      </c>
      <c r="FH218" s="71">
        <v>25946.77</v>
      </c>
      <c r="FI218" s="71">
        <v>25922.03</v>
      </c>
      <c r="FJ218" s="71">
        <v>26215.97</v>
      </c>
      <c r="FK218" s="71">
        <v>26482.69</v>
      </c>
      <c r="FL218" s="71">
        <v>26555</v>
      </c>
      <c r="FM218" s="71">
        <v>26267.91</v>
      </c>
      <c r="FN218" s="71">
        <v>25863.34</v>
      </c>
      <c r="FO218" s="71">
        <v>25477.62</v>
      </c>
      <c r="FP218" s="71">
        <v>10961.16</v>
      </c>
      <c r="FQ218" s="71">
        <v>3664.833</v>
      </c>
      <c r="FR218" s="71">
        <v>3575.335</v>
      </c>
      <c r="FS218" s="71">
        <v>3450.213</v>
      </c>
      <c r="FT218" s="71">
        <v>3357.491</v>
      </c>
      <c r="FU218" s="71">
        <v>69.07296</v>
      </c>
      <c r="FV218" s="71">
        <v>67.47879</v>
      </c>
      <c r="FW218" s="71">
        <v>66.10618</v>
      </c>
      <c r="FX218" s="71">
        <v>65.82803</v>
      </c>
      <c r="FY218" s="71">
        <v>64.33078</v>
      </c>
      <c r="FZ218" s="71">
        <v>62.63981</v>
      </c>
      <c r="GA218" s="71">
        <v>62.56132</v>
      </c>
      <c r="GB218" s="71">
        <v>67.36699</v>
      </c>
      <c r="GC218" s="71">
        <v>73.54594</v>
      </c>
      <c r="GD218" s="71">
        <v>77.78909</v>
      </c>
      <c r="GE218" s="71">
        <v>82.04828</v>
      </c>
      <c r="GF218" s="71">
        <v>85.05339</v>
      </c>
      <c r="GG218" s="71">
        <v>87.71968</v>
      </c>
      <c r="GH218" s="71">
        <v>89.72178</v>
      </c>
      <c r="GI218" s="71">
        <v>91.06161</v>
      </c>
      <c r="GJ218" s="71">
        <v>91.65952</v>
      </c>
      <c r="GK218" s="71">
        <v>91.43844</v>
      </c>
      <c r="GL218" s="71">
        <v>89.95161</v>
      </c>
      <c r="GM218" s="71">
        <v>87.53723</v>
      </c>
      <c r="GN218" s="71">
        <v>84.09393</v>
      </c>
      <c r="GO218" s="71">
        <v>80.47258</v>
      </c>
      <c r="GP218" s="71">
        <v>78.05191</v>
      </c>
      <c r="GQ218" s="71">
        <v>75.81245</v>
      </c>
      <c r="GR218" s="71">
        <v>74.0957</v>
      </c>
    </row>
    <row r="219" spans="1:200" ht="12.75">
      <c r="A219" s="69" t="s">
        <v>246</v>
      </c>
      <c r="B219" s="69" t="s">
        <v>30</v>
      </c>
      <c r="C219" s="69">
        <v>2011</v>
      </c>
      <c r="D219" s="69" t="s">
        <v>7</v>
      </c>
      <c r="E219" s="69" t="s">
        <v>229</v>
      </c>
      <c r="F219" s="71">
        <v>156</v>
      </c>
      <c r="G219" s="71">
        <v>156</v>
      </c>
      <c r="H219" s="71">
        <v>156</v>
      </c>
      <c r="I219" s="71">
        <v>81512.84</v>
      </c>
      <c r="J219" s="71">
        <v>80436.05</v>
      </c>
      <c r="K219" s="71">
        <v>78702.48</v>
      </c>
      <c r="L219" s="71">
        <v>76777.94</v>
      </c>
      <c r="M219" s="71">
        <v>75909.95</v>
      </c>
      <c r="N219" s="71">
        <v>76834.53</v>
      </c>
      <c r="O219" s="71">
        <v>79507.36</v>
      </c>
      <c r="P219" s="71">
        <v>83245.58</v>
      </c>
      <c r="Q219" s="71">
        <v>86171.11</v>
      </c>
      <c r="R219" s="71">
        <v>88493.66</v>
      </c>
      <c r="S219" s="71">
        <v>90667.38</v>
      </c>
      <c r="T219" s="71">
        <v>92251.8</v>
      </c>
      <c r="U219" s="71">
        <v>91868.24</v>
      </c>
      <c r="V219" s="71">
        <v>92264.76</v>
      </c>
      <c r="W219" s="71">
        <v>92949.63</v>
      </c>
      <c r="X219" s="71">
        <v>92687.27</v>
      </c>
      <c r="Y219" s="71">
        <v>91991.84</v>
      </c>
      <c r="Z219" s="71">
        <v>90316.08</v>
      </c>
      <c r="AA219" s="71">
        <v>88272.97</v>
      </c>
      <c r="AB219" s="71">
        <v>87313.8</v>
      </c>
      <c r="AC219" s="71">
        <v>87457.59</v>
      </c>
      <c r="AD219" s="71">
        <v>87461.84</v>
      </c>
      <c r="AE219" s="71">
        <v>84987.44</v>
      </c>
      <c r="AF219" s="71">
        <v>82921.78</v>
      </c>
      <c r="AG219" s="71">
        <v>79390.75</v>
      </c>
      <c r="AH219" s="71">
        <v>78341.98</v>
      </c>
      <c r="AI219" s="71">
        <v>76653.54</v>
      </c>
      <c r="AJ219" s="71">
        <v>74779.11</v>
      </c>
      <c r="AK219" s="71">
        <v>73933.72</v>
      </c>
      <c r="AL219" s="71">
        <v>74834.22</v>
      </c>
      <c r="AM219" s="71">
        <v>77437.47</v>
      </c>
      <c r="AN219" s="71">
        <v>81078.36</v>
      </c>
      <c r="AO219" s="71">
        <v>83927.73</v>
      </c>
      <c r="AP219" s="71">
        <v>86189.82</v>
      </c>
      <c r="AQ219" s="71">
        <v>83513.51</v>
      </c>
      <c r="AR219" s="71">
        <v>72943.01</v>
      </c>
      <c r="AS219" s="71">
        <v>72639.73</v>
      </c>
      <c r="AT219" s="71">
        <v>72953.25</v>
      </c>
      <c r="AU219" s="71">
        <v>73494.77</v>
      </c>
      <c r="AV219" s="71">
        <v>73287.33</v>
      </c>
      <c r="AW219" s="71">
        <v>72737.46</v>
      </c>
      <c r="AX219" s="71">
        <v>71412.45</v>
      </c>
      <c r="AY219" s="71">
        <v>69796.97</v>
      </c>
      <c r="AZ219" s="71">
        <v>80424.53</v>
      </c>
      <c r="BA219" s="71">
        <v>85180.72</v>
      </c>
      <c r="BB219" s="71">
        <v>85184.87</v>
      </c>
      <c r="BC219" s="71">
        <v>82774.88</v>
      </c>
      <c r="BD219" s="71">
        <v>80763</v>
      </c>
      <c r="BE219" s="71">
        <v>1626.633</v>
      </c>
      <c r="BF219" s="71">
        <v>1605.145</v>
      </c>
      <c r="BG219" s="71">
        <v>1570.551</v>
      </c>
      <c r="BH219" s="71">
        <v>1532.146</v>
      </c>
      <c r="BI219" s="71">
        <v>1514.825</v>
      </c>
      <c r="BJ219" s="71">
        <v>1533.275</v>
      </c>
      <c r="BK219" s="71">
        <v>1586.613</v>
      </c>
      <c r="BL219" s="71">
        <v>1661.211</v>
      </c>
      <c r="BM219" s="71">
        <v>1719.592</v>
      </c>
      <c r="BN219" s="71">
        <v>1765.939</v>
      </c>
      <c r="BO219" s="71">
        <v>5627.187</v>
      </c>
      <c r="BP219" s="71">
        <v>18180.61</v>
      </c>
      <c r="BQ219" s="71">
        <v>18105.02</v>
      </c>
      <c r="BR219" s="71">
        <v>18183.17</v>
      </c>
      <c r="BS219" s="71">
        <v>18318.14</v>
      </c>
      <c r="BT219" s="71">
        <v>18266.43</v>
      </c>
      <c r="BU219" s="71">
        <v>18129.38</v>
      </c>
      <c r="BV219" s="71">
        <v>17799.13</v>
      </c>
      <c r="BW219" s="71">
        <v>17396.48</v>
      </c>
      <c r="BX219" s="71">
        <v>5419.05</v>
      </c>
      <c r="BY219" s="71">
        <v>1745.264</v>
      </c>
      <c r="BZ219" s="71">
        <v>1745.349</v>
      </c>
      <c r="CA219" s="71">
        <v>1695.971</v>
      </c>
      <c r="CB219" s="71">
        <v>1654.749</v>
      </c>
      <c r="CC219" s="71">
        <v>1919.938</v>
      </c>
      <c r="CD219" s="71">
        <v>1894.575</v>
      </c>
      <c r="CE219" s="71">
        <v>1853.743</v>
      </c>
      <c r="CF219" s="71">
        <v>1808.413</v>
      </c>
      <c r="CG219" s="71">
        <v>1787.968</v>
      </c>
      <c r="CH219" s="71">
        <v>1809.745</v>
      </c>
      <c r="CI219" s="71">
        <v>1872.701</v>
      </c>
      <c r="CJ219" s="71">
        <v>1960.75</v>
      </c>
      <c r="CK219" s="71">
        <v>2029.657</v>
      </c>
      <c r="CL219" s="71">
        <v>2084.362</v>
      </c>
      <c r="CM219" s="71">
        <v>6534.286</v>
      </c>
      <c r="CN219" s="71">
        <v>18850.24</v>
      </c>
      <c r="CO219" s="71">
        <v>18771.87</v>
      </c>
      <c r="CP219" s="71">
        <v>18852.89</v>
      </c>
      <c r="CQ219" s="71">
        <v>18992.83</v>
      </c>
      <c r="CR219" s="71">
        <v>18939.22</v>
      </c>
      <c r="CS219" s="71">
        <v>18797.12</v>
      </c>
      <c r="CT219" s="71">
        <v>18454.7</v>
      </c>
      <c r="CU219" s="71">
        <v>18037.22</v>
      </c>
      <c r="CV219" s="71">
        <v>6292.597</v>
      </c>
      <c r="CW219" s="71">
        <v>2059.959</v>
      </c>
      <c r="CX219" s="71">
        <v>2060.059</v>
      </c>
      <c r="CY219" s="71">
        <v>2001.777</v>
      </c>
      <c r="CZ219" s="71">
        <v>1953.123</v>
      </c>
      <c r="DA219" s="71">
        <v>2122.101</v>
      </c>
      <c r="DB219" s="71">
        <v>2094.068</v>
      </c>
      <c r="DC219" s="71">
        <v>2048.936</v>
      </c>
      <c r="DD219" s="71">
        <v>1998.833</v>
      </c>
      <c r="DE219" s="71">
        <v>1976.236</v>
      </c>
      <c r="DF219" s="71">
        <v>2000.306</v>
      </c>
      <c r="DG219" s="71">
        <v>2069.89</v>
      </c>
      <c r="DH219" s="71">
        <v>2167.211</v>
      </c>
      <c r="DI219" s="71">
        <v>2243.374</v>
      </c>
      <c r="DJ219" s="71">
        <v>2303.839</v>
      </c>
      <c r="DK219" s="71">
        <v>7153.871</v>
      </c>
      <c r="DL219" s="71">
        <v>19308.79</v>
      </c>
      <c r="DM219" s="71">
        <v>19228.51</v>
      </c>
      <c r="DN219" s="71">
        <v>19311.5</v>
      </c>
      <c r="DO219" s="71">
        <v>19454.85</v>
      </c>
      <c r="DP219" s="71">
        <v>19399.94</v>
      </c>
      <c r="DQ219" s="71">
        <v>19254.38</v>
      </c>
      <c r="DR219" s="71">
        <v>18903.63</v>
      </c>
      <c r="DS219" s="71">
        <v>18476</v>
      </c>
      <c r="DT219" s="71">
        <v>6889.265</v>
      </c>
      <c r="DU219" s="71">
        <v>2276.866</v>
      </c>
      <c r="DV219" s="71">
        <v>2276.977</v>
      </c>
      <c r="DW219" s="71">
        <v>2212.559</v>
      </c>
      <c r="DX219" s="71">
        <v>2158.781</v>
      </c>
      <c r="DY219" s="71">
        <v>2323.47</v>
      </c>
      <c r="DZ219" s="71">
        <v>2292.776</v>
      </c>
      <c r="EA219" s="71">
        <v>2243.362</v>
      </c>
      <c r="EB219" s="71">
        <v>2188.504</v>
      </c>
      <c r="EC219" s="71">
        <v>2163.763</v>
      </c>
      <c r="ED219" s="71">
        <v>2190.117</v>
      </c>
      <c r="EE219" s="71">
        <v>2266.304</v>
      </c>
      <c r="EF219" s="71">
        <v>2372.86</v>
      </c>
      <c r="EG219" s="71">
        <v>2456.25</v>
      </c>
      <c r="EH219" s="71">
        <v>2522.453</v>
      </c>
      <c r="EI219" s="71">
        <v>7766.498</v>
      </c>
      <c r="EJ219" s="71">
        <v>19763.14</v>
      </c>
      <c r="EK219" s="71">
        <v>19680.97</v>
      </c>
      <c r="EL219" s="71">
        <v>19765.91</v>
      </c>
      <c r="EM219" s="71">
        <v>19912.63</v>
      </c>
      <c r="EN219" s="71">
        <v>19856.43</v>
      </c>
      <c r="EO219" s="71">
        <v>19707.45</v>
      </c>
      <c r="EP219" s="71">
        <v>19348.45</v>
      </c>
      <c r="EQ219" s="71">
        <v>18910.75</v>
      </c>
      <c r="ER219" s="71">
        <v>7479.233</v>
      </c>
      <c r="ES219" s="71">
        <v>2492.92</v>
      </c>
      <c r="ET219" s="71">
        <v>2493.042</v>
      </c>
      <c r="EU219" s="71">
        <v>2422.51</v>
      </c>
      <c r="EV219" s="71">
        <v>2363.63</v>
      </c>
      <c r="EW219" s="71">
        <v>2612.82</v>
      </c>
      <c r="EX219" s="71">
        <v>2578.305</v>
      </c>
      <c r="EY219" s="71">
        <v>2522.736</v>
      </c>
      <c r="EZ219" s="71">
        <v>2461.047</v>
      </c>
      <c r="FA219" s="71">
        <v>2433.225</v>
      </c>
      <c r="FB219" s="71">
        <v>2462.861</v>
      </c>
      <c r="FC219" s="71">
        <v>2548.536</v>
      </c>
      <c r="FD219" s="71">
        <v>2668.362</v>
      </c>
      <c r="FE219" s="71">
        <v>2762.137</v>
      </c>
      <c r="FF219" s="71">
        <v>2836.584</v>
      </c>
      <c r="FG219" s="71">
        <v>8638.995</v>
      </c>
      <c r="FH219" s="71">
        <v>20411.83</v>
      </c>
      <c r="FI219" s="71">
        <v>20326.96</v>
      </c>
      <c r="FJ219" s="71">
        <v>20414.7</v>
      </c>
      <c r="FK219" s="71">
        <v>20566.23</v>
      </c>
      <c r="FL219" s="71">
        <v>20508.18</v>
      </c>
      <c r="FM219" s="71">
        <v>20354.31</v>
      </c>
      <c r="FN219" s="71">
        <v>19983.53</v>
      </c>
      <c r="FO219" s="71">
        <v>19531.46</v>
      </c>
      <c r="FP219" s="71">
        <v>8319.458</v>
      </c>
      <c r="FQ219" s="71">
        <v>2803.374</v>
      </c>
      <c r="FR219" s="71">
        <v>2803.51</v>
      </c>
      <c r="FS219" s="71">
        <v>2724.195</v>
      </c>
      <c r="FT219" s="71">
        <v>2657.982</v>
      </c>
      <c r="FU219" s="71">
        <v>76.63215</v>
      </c>
      <c r="FV219" s="71">
        <v>75.5257</v>
      </c>
      <c r="FW219" s="71">
        <v>73.88377</v>
      </c>
      <c r="FX219" s="71">
        <v>72.72764</v>
      </c>
      <c r="FY219" s="71">
        <v>69.82634</v>
      </c>
      <c r="FZ219" s="71">
        <v>68.18398</v>
      </c>
      <c r="GA219" s="71">
        <v>67.85204</v>
      </c>
      <c r="GB219" s="71">
        <v>72.72796</v>
      </c>
      <c r="GC219" s="71">
        <v>77.93785</v>
      </c>
      <c r="GD219" s="71">
        <v>81.29172</v>
      </c>
      <c r="GE219" s="71">
        <v>84.27742</v>
      </c>
      <c r="GF219" s="71">
        <v>87.25053</v>
      </c>
      <c r="GG219" s="71">
        <v>88.94516</v>
      </c>
      <c r="GH219" s="71">
        <v>89.55592</v>
      </c>
      <c r="GI219" s="71">
        <v>90.90667</v>
      </c>
      <c r="GJ219" s="71">
        <v>90.23334</v>
      </c>
      <c r="GK219" s="71">
        <v>88.79226</v>
      </c>
      <c r="GL219" s="71">
        <v>87.27742</v>
      </c>
      <c r="GM219" s="71">
        <v>85.0257</v>
      </c>
      <c r="GN219" s="71">
        <v>81.70559</v>
      </c>
      <c r="GO219" s="71">
        <v>78.56538</v>
      </c>
      <c r="GP219" s="71">
        <v>77.21226</v>
      </c>
      <c r="GQ219" s="71">
        <v>75.73409</v>
      </c>
      <c r="GR219" s="71">
        <v>74.33925</v>
      </c>
    </row>
    <row r="220" spans="1:200" ht="12.75">
      <c r="A220" s="69" t="s">
        <v>246</v>
      </c>
      <c r="B220" s="69" t="s">
        <v>31</v>
      </c>
      <c r="C220" s="69">
        <v>2011</v>
      </c>
      <c r="D220" s="69" t="s">
        <v>7</v>
      </c>
      <c r="E220" s="69" t="s">
        <v>229</v>
      </c>
      <c r="F220" s="71">
        <v>216</v>
      </c>
      <c r="G220" s="71">
        <v>216</v>
      </c>
      <c r="H220" s="71">
        <v>216</v>
      </c>
      <c r="I220" s="71">
        <v>87262.92</v>
      </c>
      <c r="J220" s="71">
        <v>86434.72</v>
      </c>
      <c r="K220" s="71">
        <v>83178.61</v>
      </c>
      <c r="L220" s="71">
        <v>79616.7</v>
      </c>
      <c r="M220" s="71">
        <v>79095.88</v>
      </c>
      <c r="N220" s="71">
        <v>81176.22</v>
      </c>
      <c r="O220" s="71">
        <v>84795.82</v>
      </c>
      <c r="P220" s="71">
        <v>90853.13</v>
      </c>
      <c r="Q220" s="71">
        <v>94290.2</v>
      </c>
      <c r="R220" s="71">
        <v>98031.56</v>
      </c>
      <c r="S220" s="71">
        <v>101956.4</v>
      </c>
      <c r="T220" s="71">
        <v>102627.1</v>
      </c>
      <c r="U220" s="71">
        <v>101918.2</v>
      </c>
      <c r="V220" s="71">
        <v>103681.3</v>
      </c>
      <c r="W220" s="71">
        <v>105525.9</v>
      </c>
      <c r="X220" s="71">
        <v>106078.9</v>
      </c>
      <c r="Y220" s="71">
        <v>104675.4</v>
      </c>
      <c r="Z220" s="71">
        <v>102348.6</v>
      </c>
      <c r="AA220" s="71">
        <v>100518.8</v>
      </c>
      <c r="AB220" s="71">
        <v>99518.52</v>
      </c>
      <c r="AC220" s="71">
        <v>99347.46</v>
      </c>
      <c r="AD220" s="71">
        <v>97841.19</v>
      </c>
      <c r="AE220" s="71">
        <v>94271.79</v>
      </c>
      <c r="AF220" s="71">
        <v>91723.36</v>
      </c>
      <c r="AG220" s="71">
        <v>84991.13</v>
      </c>
      <c r="AH220" s="71">
        <v>84184.48</v>
      </c>
      <c r="AI220" s="71">
        <v>81013.14</v>
      </c>
      <c r="AJ220" s="71">
        <v>77543.95</v>
      </c>
      <c r="AK220" s="71">
        <v>77036.7</v>
      </c>
      <c r="AL220" s="71">
        <v>79062.88</v>
      </c>
      <c r="AM220" s="71">
        <v>82588.25</v>
      </c>
      <c r="AN220" s="71">
        <v>88487.86</v>
      </c>
      <c r="AO220" s="71">
        <v>91835.46</v>
      </c>
      <c r="AP220" s="71">
        <v>95479.41</v>
      </c>
      <c r="AQ220" s="71">
        <v>93911.76</v>
      </c>
      <c r="AR220" s="71">
        <v>81146.7</v>
      </c>
      <c r="AS220" s="71">
        <v>80586.2</v>
      </c>
      <c r="AT220" s="71">
        <v>81980.23</v>
      </c>
      <c r="AU220" s="71">
        <v>83438.79</v>
      </c>
      <c r="AV220" s="71">
        <v>83876.06</v>
      </c>
      <c r="AW220" s="71">
        <v>82766.3</v>
      </c>
      <c r="AX220" s="71">
        <v>80926.52</v>
      </c>
      <c r="AY220" s="71">
        <v>79479.67</v>
      </c>
      <c r="AZ220" s="71">
        <v>91666.27</v>
      </c>
      <c r="BA220" s="71">
        <v>96761.06</v>
      </c>
      <c r="BB220" s="71">
        <v>95293.99</v>
      </c>
      <c r="BC220" s="71">
        <v>91817.52</v>
      </c>
      <c r="BD220" s="71">
        <v>89335.44</v>
      </c>
      <c r="BE220" s="71">
        <v>1741.379</v>
      </c>
      <c r="BF220" s="71">
        <v>1724.852</v>
      </c>
      <c r="BG220" s="71">
        <v>1659.875</v>
      </c>
      <c r="BH220" s="71">
        <v>1588.795</v>
      </c>
      <c r="BI220" s="71">
        <v>1578.401</v>
      </c>
      <c r="BJ220" s="71">
        <v>1619.916</v>
      </c>
      <c r="BK220" s="71">
        <v>1692.147</v>
      </c>
      <c r="BL220" s="71">
        <v>1813.024</v>
      </c>
      <c r="BM220" s="71">
        <v>1881.612</v>
      </c>
      <c r="BN220" s="71">
        <v>1956.273</v>
      </c>
      <c r="BO220" s="71">
        <v>6327.826</v>
      </c>
      <c r="BP220" s="71">
        <v>20225.34</v>
      </c>
      <c r="BQ220" s="71">
        <v>20085.63</v>
      </c>
      <c r="BR220" s="71">
        <v>20433.09</v>
      </c>
      <c r="BS220" s="71">
        <v>20796.63</v>
      </c>
      <c r="BT220" s="71">
        <v>20905.61</v>
      </c>
      <c r="BU220" s="71">
        <v>20629.01</v>
      </c>
      <c r="BV220" s="71">
        <v>20170.46</v>
      </c>
      <c r="BW220" s="71">
        <v>19809.84</v>
      </c>
      <c r="BX220" s="71">
        <v>6176.524</v>
      </c>
      <c r="BY220" s="71">
        <v>1982.533</v>
      </c>
      <c r="BZ220" s="71">
        <v>1952.474</v>
      </c>
      <c r="CA220" s="71">
        <v>1881.245</v>
      </c>
      <c r="CB220" s="71">
        <v>1830.39</v>
      </c>
      <c r="CC220" s="71">
        <v>2055.374</v>
      </c>
      <c r="CD220" s="71">
        <v>2035.866</v>
      </c>
      <c r="CE220" s="71">
        <v>1959.173</v>
      </c>
      <c r="CF220" s="71">
        <v>1875.276</v>
      </c>
      <c r="CG220" s="71">
        <v>1863.009</v>
      </c>
      <c r="CH220" s="71">
        <v>1912.009</v>
      </c>
      <c r="CI220" s="71">
        <v>1997.264</v>
      </c>
      <c r="CJ220" s="71">
        <v>2139.937</v>
      </c>
      <c r="CK220" s="71">
        <v>2220.893</v>
      </c>
      <c r="CL220" s="71">
        <v>2309.016</v>
      </c>
      <c r="CM220" s="71">
        <v>7347.868</v>
      </c>
      <c r="CN220" s="71">
        <v>20970.27</v>
      </c>
      <c r="CO220" s="71">
        <v>20825.42</v>
      </c>
      <c r="CP220" s="71">
        <v>21185.67</v>
      </c>
      <c r="CQ220" s="71">
        <v>21562.6</v>
      </c>
      <c r="CR220" s="71">
        <v>21675.61</v>
      </c>
      <c r="CS220" s="71">
        <v>21388.81</v>
      </c>
      <c r="CT220" s="71">
        <v>20913.37</v>
      </c>
      <c r="CU220" s="71">
        <v>20539.47</v>
      </c>
      <c r="CV220" s="71">
        <v>7172.176</v>
      </c>
      <c r="CW220" s="71">
        <v>2340.011</v>
      </c>
      <c r="CX220" s="71">
        <v>2304.532</v>
      </c>
      <c r="CY220" s="71">
        <v>2220.459</v>
      </c>
      <c r="CZ220" s="71">
        <v>2160.434</v>
      </c>
      <c r="DA220" s="71">
        <v>2271.798</v>
      </c>
      <c r="DB220" s="71">
        <v>2250.237</v>
      </c>
      <c r="DC220" s="71">
        <v>2165.468</v>
      </c>
      <c r="DD220" s="71">
        <v>2072.737</v>
      </c>
      <c r="DE220" s="71">
        <v>2059.178</v>
      </c>
      <c r="DF220" s="71">
        <v>2113.337</v>
      </c>
      <c r="DG220" s="71">
        <v>2207.57</v>
      </c>
      <c r="DH220" s="71">
        <v>2365.265</v>
      </c>
      <c r="DI220" s="71">
        <v>2454.746</v>
      </c>
      <c r="DJ220" s="71">
        <v>2552.148</v>
      </c>
      <c r="DK220" s="71">
        <v>8044.597</v>
      </c>
      <c r="DL220" s="71">
        <v>21480.4</v>
      </c>
      <c r="DM220" s="71">
        <v>21332.03</v>
      </c>
      <c r="DN220" s="71">
        <v>21701.04</v>
      </c>
      <c r="DO220" s="71">
        <v>22087.13</v>
      </c>
      <c r="DP220" s="71">
        <v>22202.89</v>
      </c>
      <c r="DQ220" s="71">
        <v>21909.12</v>
      </c>
      <c r="DR220" s="71">
        <v>21422.11</v>
      </c>
      <c r="DS220" s="71">
        <v>21039.12</v>
      </c>
      <c r="DT220" s="71">
        <v>7852.246</v>
      </c>
      <c r="DU220" s="71">
        <v>2586.407</v>
      </c>
      <c r="DV220" s="71">
        <v>2547.192</v>
      </c>
      <c r="DW220" s="71">
        <v>2454.267</v>
      </c>
      <c r="DX220" s="71">
        <v>2387.921</v>
      </c>
      <c r="DY220" s="71">
        <v>2487.372</v>
      </c>
      <c r="DZ220" s="71">
        <v>2463.764</v>
      </c>
      <c r="EA220" s="71">
        <v>2370.951</v>
      </c>
      <c r="EB220" s="71">
        <v>2269.421</v>
      </c>
      <c r="EC220" s="71">
        <v>2254.575</v>
      </c>
      <c r="ED220" s="71">
        <v>2313.874</v>
      </c>
      <c r="EE220" s="71">
        <v>2417.049</v>
      </c>
      <c r="EF220" s="71">
        <v>2589.708</v>
      </c>
      <c r="EG220" s="71">
        <v>2687.68</v>
      </c>
      <c r="EH220" s="71">
        <v>2794.325</v>
      </c>
      <c r="EI220" s="71">
        <v>8733.502</v>
      </c>
      <c r="EJ220" s="71">
        <v>21985.84</v>
      </c>
      <c r="EK220" s="71">
        <v>21833.98</v>
      </c>
      <c r="EL220" s="71">
        <v>22211.67</v>
      </c>
      <c r="EM220" s="71">
        <v>22606.86</v>
      </c>
      <c r="EN220" s="71">
        <v>22725.33</v>
      </c>
      <c r="EO220" s="71">
        <v>22424.65</v>
      </c>
      <c r="EP220" s="71">
        <v>21926.19</v>
      </c>
      <c r="EQ220" s="71">
        <v>21534.18</v>
      </c>
      <c r="ER220" s="71">
        <v>8524.679</v>
      </c>
      <c r="ES220" s="71">
        <v>2831.833</v>
      </c>
      <c r="ET220" s="71">
        <v>2788.898</v>
      </c>
      <c r="EU220" s="71">
        <v>2687.155</v>
      </c>
      <c r="EV220" s="71">
        <v>2614.513</v>
      </c>
      <c r="EW220" s="71">
        <v>2797.134</v>
      </c>
      <c r="EX220" s="71">
        <v>2770.586</v>
      </c>
      <c r="EY220" s="71">
        <v>2666.215</v>
      </c>
      <c r="EZ220" s="71">
        <v>2552.041</v>
      </c>
      <c r="FA220" s="71">
        <v>2535.346</v>
      </c>
      <c r="FB220" s="71">
        <v>2602.03</v>
      </c>
      <c r="FC220" s="71">
        <v>2718.053</v>
      </c>
      <c r="FD220" s="71">
        <v>2912.215</v>
      </c>
      <c r="FE220" s="71">
        <v>3022.387</v>
      </c>
      <c r="FF220" s="71">
        <v>3142.313</v>
      </c>
      <c r="FG220" s="71">
        <v>9714.634</v>
      </c>
      <c r="FH220" s="71">
        <v>22707.49</v>
      </c>
      <c r="FI220" s="71">
        <v>22550.64</v>
      </c>
      <c r="FJ220" s="71">
        <v>22940.73</v>
      </c>
      <c r="FK220" s="71">
        <v>23348.89</v>
      </c>
      <c r="FL220" s="71">
        <v>23471.25</v>
      </c>
      <c r="FM220" s="71">
        <v>23160.71</v>
      </c>
      <c r="FN220" s="71">
        <v>22645.88</v>
      </c>
      <c r="FO220" s="71">
        <v>22241</v>
      </c>
      <c r="FP220" s="71">
        <v>9482.351</v>
      </c>
      <c r="FQ220" s="71">
        <v>3184.493</v>
      </c>
      <c r="FR220" s="71">
        <v>3136.21</v>
      </c>
      <c r="FS220" s="71">
        <v>3021.796</v>
      </c>
      <c r="FT220" s="71">
        <v>2940.109</v>
      </c>
      <c r="FU220" s="71">
        <v>77.13591</v>
      </c>
      <c r="FV220" s="71">
        <v>76.50172</v>
      </c>
      <c r="FW220" s="71">
        <v>74.50967</v>
      </c>
      <c r="FX220" s="71">
        <v>71.26032</v>
      </c>
      <c r="FY220" s="71">
        <v>70.72021</v>
      </c>
      <c r="FZ220" s="71">
        <v>71.8028</v>
      </c>
      <c r="GA220" s="71">
        <v>72.47516</v>
      </c>
      <c r="GB220" s="71">
        <v>75.6142</v>
      </c>
      <c r="GC220" s="71">
        <v>80.55376</v>
      </c>
      <c r="GD220" s="71">
        <v>85.05742</v>
      </c>
      <c r="GE220" s="71">
        <v>89.99355</v>
      </c>
      <c r="GF220" s="71">
        <v>92.16236</v>
      </c>
      <c r="GG220" s="71">
        <v>93.7699</v>
      </c>
      <c r="GH220" s="71">
        <v>94.76989</v>
      </c>
      <c r="GI220" s="71">
        <v>96.14194</v>
      </c>
      <c r="GJ220" s="71">
        <v>96.41828</v>
      </c>
      <c r="GK220" s="71">
        <v>96.04194</v>
      </c>
      <c r="GL220" s="71">
        <v>94.22258</v>
      </c>
      <c r="GM220" s="71">
        <v>92.46796</v>
      </c>
      <c r="GN220" s="71">
        <v>89.48882</v>
      </c>
      <c r="GO220" s="71">
        <v>85.77548</v>
      </c>
      <c r="GP220" s="71">
        <v>83.91193</v>
      </c>
      <c r="GQ220" s="71">
        <v>82.1586</v>
      </c>
      <c r="GR220" s="71">
        <v>80.78732</v>
      </c>
    </row>
    <row r="221" spans="1:200" ht="12.75">
      <c r="A221" s="69" t="s">
        <v>246</v>
      </c>
      <c r="B221" s="69" t="s">
        <v>32</v>
      </c>
      <c r="C221" s="69">
        <v>2011</v>
      </c>
      <c r="D221" s="69" t="s">
        <v>7</v>
      </c>
      <c r="E221" s="69" t="s">
        <v>229</v>
      </c>
      <c r="F221" s="71">
        <v>217</v>
      </c>
      <c r="G221" s="71">
        <v>217</v>
      </c>
      <c r="H221" s="71">
        <v>217</v>
      </c>
      <c r="I221" s="71">
        <v>95644.63</v>
      </c>
      <c r="J221" s="71">
        <v>94400.11</v>
      </c>
      <c r="K221" s="71">
        <v>92421.53</v>
      </c>
      <c r="L221" s="71">
        <v>89284.15</v>
      </c>
      <c r="M221" s="71">
        <v>88606.46</v>
      </c>
      <c r="N221" s="71">
        <v>90513.13</v>
      </c>
      <c r="O221" s="71">
        <v>93890.49</v>
      </c>
      <c r="P221" s="71">
        <v>100253.8</v>
      </c>
      <c r="Q221" s="71">
        <v>102738.9</v>
      </c>
      <c r="R221" s="71">
        <v>105371.9</v>
      </c>
      <c r="S221" s="71">
        <v>108528.6</v>
      </c>
      <c r="T221" s="71">
        <v>110333.1</v>
      </c>
      <c r="U221" s="71">
        <v>110114.1</v>
      </c>
      <c r="V221" s="71">
        <v>111425.2</v>
      </c>
      <c r="W221" s="71">
        <v>112394.2</v>
      </c>
      <c r="X221" s="71">
        <v>112785.9</v>
      </c>
      <c r="Y221" s="71">
        <v>112022.7</v>
      </c>
      <c r="Z221" s="71">
        <v>110052.7</v>
      </c>
      <c r="AA221" s="71">
        <v>108985.5</v>
      </c>
      <c r="AB221" s="71">
        <v>108690.3</v>
      </c>
      <c r="AC221" s="71">
        <v>107699.6</v>
      </c>
      <c r="AD221" s="71">
        <v>105464.6</v>
      </c>
      <c r="AE221" s="71">
        <v>101823.5</v>
      </c>
      <c r="AF221" s="71">
        <v>99340.64</v>
      </c>
      <c r="AG221" s="71">
        <v>93154.62</v>
      </c>
      <c r="AH221" s="71">
        <v>91942.5</v>
      </c>
      <c r="AI221" s="71">
        <v>90015.43</v>
      </c>
      <c r="AJ221" s="71">
        <v>86959.73</v>
      </c>
      <c r="AK221" s="71">
        <v>86299.69</v>
      </c>
      <c r="AL221" s="71">
        <v>88156.72</v>
      </c>
      <c r="AM221" s="71">
        <v>91446.15</v>
      </c>
      <c r="AN221" s="71">
        <v>97643.84</v>
      </c>
      <c r="AO221" s="71">
        <v>100064.2</v>
      </c>
      <c r="AP221" s="71">
        <v>102628.6</v>
      </c>
      <c r="AQ221" s="71">
        <v>99965.4</v>
      </c>
      <c r="AR221" s="71">
        <v>87239.8</v>
      </c>
      <c r="AS221" s="71">
        <v>87066.66</v>
      </c>
      <c r="AT221" s="71">
        <v>88103.29</v>
      </c>
      <c r="AU221" s="71">
        <v>88869.52</v>
      </c>
      <c r="AV221" s="71">
        <v>89179.2</v>
      </c>
      <c r="AW221" s="71">
        <v>88575.74</v>
      </c>
      <c r="AX221" s="71">
        <v>87018.1</v>
      </c>
      <c r="AY221" s="71">
        <v>86174.23</v>
      </c>
      <c r="AZ221" s="71">
        <v>100114.4</v>
      </c>
      <c r="BA221" s="71">
        <v>104895.7</v>
      </c>
      <c r="BB221" s="71">
        <v>102719</v>
      </c>
      <c r="BC221" s="71">
        <v>99172.66</v>
      </c>
      <c r="BD221" s="71">
        <v>96754.41</v>
      </c>
      <c r="BE221" s="71">
        <v>1908.641</v>
      </c>
      <c r="BF221" s="71">
        <v>1883.806</v>
      </c>
      <c r="BG221" s="71">
        <v>1844.322</v>
      </c>
      <c r="BH221" s="71">
        <v>1781.714</v>
      </c>
      <c r="BI221" s="71">
        <v>1768.19</v>
      </c>
      <c r="BJ221" s="71">
        <v>1806.239</v>
      </c>
      <c r="BK221" s="71">
        <v>1873.636</v>
      </c>
      <c r="BL221" s="71">
        <v>2000.62</v>
      </c>
      <c r="BM221" s="71">
        <v>2050.211</v>
      </c>
      <c r="BN221" s="71">
        <v>2102.753</v>
      </c>
      <c r="BO221" s="71">
        <v>6735.725</v>
      </c>
      <c r="BP221" s="71">
        <v>21744</v>
      </c>
      <c r="BQ221" s="71">
        <v>21700.85</v>
      </c>
      <c r="BR221" s="71">
        <v>21959.22</v>
      </c>
      <c r="BS221" s="71">
        <v>22150.2</v>
      </c>
      <c r="BT221" s="71">
        <v>22227.39</v>
      </c>
      <c r="BU221" s="71">
        <v>22076.98</v>
      </c>
      <c r="BV221" s="71">
        <v>21688.75</v>
      </c>
      <c r="BW221" s="71">
        <v>21478.42</v>
      </c>
      <c r="BX221" s="71">
        <v>6745.766</v>
      </c>
      <c r="BY221" s="71">
        <v>2149.204</v>
      </c>
      <c r="BZ221" s="71">
        <v>2104.604</v>
      </c>
      <c r="CA221" s="71">
        <v>2031.944</v>
      </c>
      <c r="CB221" s="71">
        <v>1982.397</v>
      </c>
      <c r="CC221" s="71">
        <v>2252.795</v>
      </c>
      <c r="CD221" s="71">
        <v>2223.482</v>
      </c>
      <c r="CE221" s="71">
        <v>2176.878</v>
      </c>
      <c r="CF221" s="71">
        <v>2102.981</v>
      </c>
      <c r="CG221" s="71">
        <v>2087.019</v>
      </c>
      <c r="CH221" s="71">
        <v>2131.928</v>
      </c>
      <c r="CI221" s="71">
        <v>2211.478</v>
      </c>
      <c r="CJ221" s="71">
        <v>2361.359</v>
      </c>
      <c r="CK221" s="71">
        <v>2419.892</v>
      </c>
      <c r="CL221" s="71">
        <v>2481.909</v>
      </c>
      <c r="CM221" s="71">
        <v>7821.519</v>
      </c>
      <c r="CN221" s="71">
        <v>22544.88</v>
      </c>
      <c r="CO221" s="71">
        <v>22500.13</v>
      </c>
      <c r="CP221" s="71">
        <v>22768.02</v>
      </c>
      <c r="CQ221" s="71">
        <v>22966.04</v>
      </c>
      <c r="CR221" s="71">
        <v>23046.07</v>
      </c>
      <c r="CS221" s="71">
        <v>22890.12</v>
      </c>
      <c r="CT221" s="71">
        <v>22487.58</v>
      </c>
      <c r="CU221" s="71">
        <v>22269.51</v>
      </c>
      <c r="CV221" s="71">
        <v>7833.178</v>
      </c>
      <c r="CW221" s="71">
        <v>2536.735</v>
      </c>
      <c r="CX221" s="71">
        <v>2484.093</v>
      </c>
      <c r="CY221" s="71">
        <v>2398.331</v>
      </c>
      <c r="CZ221" s="71">
        <v>2339.85</v>
      </c>
      <c r="DA221" s="71">
        <v>2490.007</v>
      </c>
      <c r="DB221" s="71">
        <v>2457.607</v>
      </c>
      <c r="DC221" s="71">
        <v>2406.097</v>
      </c>
      <c r="DD221" s="71">
        <v>2324.419</v>
      </c>
      <c r="DE221" s="71">
        <v>2306.776</v>
      </c>
      <c r="DF221" s="71">
        <v>2356.414</v>
      </c>
      <c r="DG221" s="71">
        <v>2444.34</v>
      </c>
      <c r="DH221" s="71">
        <v>2610.003</v>
      </c>
      <c r="DI221" s="71">
        <v>2674.699</v>
      </c>
      <c r="DJ221" s="71">
        <v>2743.246</v>
      </c>
      <c r="DK221" s="71">
        <v>8563.16</v>
      </c>
      <c r="DL221" s="71">
        <v>23093.3</v>
      </c>
      <c r="DM221" s="71">
        <v>23047.47</v>
      </c>
      <c r="DN221" s="71">
        <v>23321.88</v>
      </c>
      <c r="DO221" s="71">
        <v>23524.71</v>
      </c>
      <c r="DP221" s="71">
        <v>23606.69</v>
      </c>
      <c r="DQ221" s="71">
        <v>23446.94</v>
      </c>
      <c r="DR221" s="71">
        <v>23034.62</v>
      </c>
      <c r="DS221" s="71">
        <v>22811.24</v>
      </c>
      <c r="DT221" s="71">
        <v>8575.926</v>
      </c>
      <c r="DU221" s="71">
        <v>2803.845</v>
      </c>
      <c r="DV221" s="71">
        <v>2745.661</v>
      </c>
      <c r="DW221" s="71">
        <v>2650.868</v>
      </c>
      <c r="DX221" s="71">
        <v>2586.229</v>
      </c>
      <c r="DY221" s="71">
        <v>2726.287</v>
      </c>
      <c r="DZ221" s="71">
        <v>2690.812</v>
      </c>
      <c r="EA221" s="71">
        <v>2634.414</v>
      </c>
      <c r="EB221" s="71">
        <v>2544.985</v>
      </c>
      <c r="EC221" s="71">
        <v>2525.668</v>
      </c>
      <c r="ED221" s="71">
        <v>2580.017</v>
      </c>
      <c r="EE221" s="71">
        <v>2676.286</v>
      </c>
      <c r="EF221" s="71">
        <v>2857.669</v>
      </c>
      <c r="EG221" s="71">
        <v>2928.504</v>
      </c>
      <c r="EH221" s="71">
        <v>3003.556</v>
      </c>
      <c r="EI221" s="71">
        <v>9296.473</v>
      </c>
      <c r="EJ221" s="71">
        <v>23636.7</v>
      </c>
      <c r="EK221" s="71">
        <v>23589.79</v>
      </c>
      <c r="EL221" s="71">
        <v>23870.65</v>
      </c>
      <c r="EM221" s="71">
        <v>24078.26</v>
      </c>
      <c r="EN221" s="71">
        <v>24162.16</v>
      </c>
      <c r="EO221" s="71">
        <v>23998.66</v>
      </c>
      <c r="EP221" s="71">
        <v>23576.63</v>
      </c>
      <c r="EQ221" s="71">
        <v>23348</v>
      </c>
      <c r="ER221" s="71">
        <v>9310.331</v>
      </c>
      <c r="ES221" s="71">
        <v>3069.905</v>
      </c>
      <c r="ET221" s="71">
        <v>3006.199</v>
      </c>
      <c r="EU221" s="71">
        <v>2902.412</v>
      </c>
      <c r="EV221" s="71">
        <v>2831.639</v>
      </c>
      <c r="EW221" s="71">
        <v>3065.802</v>
      </c>
      <c r="EX221" s="71">
        <v>3025.91</v>
      </c>
      <c r="EY221" s="71">
        <v>2962.488</v>
      </c>
      <c r="EZ221" s="71">
        <v>2861.922</v>
      </c>
      <c r="FA221" s="71">
        <v>2840.2</v>
      </c>
      <c r="FB221" s="71">
        <v>2901.316</v>
      </c>
      <c r="FC221" s="71">
        <v>3009.574</v>
      </c>
      <c r="FD221" s="71">
        <v>3213.546</v>
      </c>
      <c r="FE221" s="71">
        <v>3293.202</v>
      </c>
      <c r="FF221" s="71">
        <v>3377.6</v>
      </c>
      <c r="FG221" s="71">
        <v>10340.85</v>
      </c>
      <c r="FH221" s="71">
        <v>24412.54</v>
      </c>
      <c r="FI221" s="71">
        <v>24364.08</v>
      </c>
      <c r="FJ221" s="71">
        <v>24654.17</v>
      </c>
      <c r="FK221" s="71">
        <v>24868.58</v>
      </c>
      <c r="FL221" s="71">
        <v>24955.24</v>
      </c>
      <c r="FM221" s="71">
        <v>24786.38</v>
      </c>
      <c r="FN221" s="71">
        <v>24350.5</v>
      </c>
      <c r="FO221" s="71">
        <v>24114.36</v>
      </c>
      <c r="FP221" s="71">
        <v>10356.26</v>
      </c>
      <c r="FQ221" s="71">
        <v>3452.212</v>
      </c>
      <c r="FR221" s="71">
        <v>3380.573</v>
      </c>
      <c r="FS221" s="71">
        <v>3263.861</v>
      </c>
      <c r="FT221" s="71">
        <v>3184.274</v>
      </c>
      <c r="FU221" s="71">
        <v>78.43764</v>
      </c>
      <c r="FV221" s="71">
        <v>76.85258</v>
      </c>
      <c r="FW221" s="71">
        <v>75.66108</v>
      </c>
      <c r="FX221" s="71">
        <v>74.52602</v>
      </c>
      <c r="FY221" s="71">
        <v>73.30527</v>
      </c>
      <c r="FZ221" s="71">
        <v>72.36011</v>
      </c>
      <c r="GA221" s="71">
        <v>72.47871</v>
      </c>
      <c r="GB221" s="71">
        <v>75.3885</v>
      </c>
      <c r="GC221" s="71">
        <v>79.37204</v>
      </c>
      <c r="GD221" s="71">
        <v>82.64838</v>
      </c>
      <c r="GE221" s="71">
        <v>85.9957</v>
      </c>
      <c r="GF221" s="71">
        <v>88.75269</v>
      </c>
      <c r="GG221" s="71">
        <v>90.66882</v>
      </c>
      <c r="GH221" s="71">
        <v>91.8129</v>
      </c>
      <c r="GI221" s="71">
        <v>92.54516</v>
      </c>
      <c r="GJ221" s="71">
        <v>93.12688</v>
      </c>
      <c r="GK221" s="71">
        <v>92.75591</v>
      </c>
      <c r="GL221" s="71">
        <v>91.30108</v>
      </c>
      <c r="GM221" s="71">
        <v>89.81613</v>
      </c>
      <c r="GN221" s="71">
        <v>87.24323</v>
      </c>
      <c r="GO221" s="71">
        <v>83.72075</v>
      </c>
      <c r="GP221" s="71">
        <v>82.30473</v>
      </c>
      <c r="GQ221" s="71">
        <v>80.65645</v>
      </c>
      <c r="GR221" s="71">
        <v>79.52054</v>
      </c>
    </row>
    <row r="222" spans="1:200" ht="12.75">
      <c r="A222" s="69" t="s">
        <v>246</v>
      </c>
      <c r="B222" s="69" t="s">
        <v>33</v>
      </c>
      <c r="C222" s="69">
        <v>2011</v>
      </c>
      <c r="D222" s="69" t="s">
        <v>7</v>
      </c>
      <c r="E222" s="69" t="s">
        <v>229</v>
      </c>
      <c r="F222" s="71">
        <v>218</v>
      </c>
      <c r="G222" s="71">
        <v>218</v>
      </c>
      <c r="H222" s="71">
        <v>218</v>
      </c>
      <c r="I222" s="71">
        <v>104024.9</v>
      </c>
      <c r="J222" s="71">
        <v>103175.1</v>
      </c>
      <c r="K222" s="71">
        <v>101046.4</v>
      </c>
      <c r="L222" s="71">
        <v>98009.02</v>
      </c>
      <c r="M222" s="71">
        <v>97485.66</v>
      </c>
      <c r="N222" s="71">
        <v>99264.08</v>
      </c>
      <c r="O222" s="71">
        <v>102687.1</v>
      </c>
      <c r="P222" s="71">
        <v>108031.8</v>
      </c>
      <c r="Q222" s="71">
        <v>112189.9</v>
      </c>
      <c r="R222" s="71">
        <v>116009</v>
      </c>
      <c r="S222" s="71">
        <v>119095.7</v>
      </c>
      <c r="T222" s="71">
        <v>120653.1</v>
      </c>
      <c r="U222" s="71">
        <v>121106.8</v>
      </c>
      <c r="V222" s="71">
        <v>123055.6</v>
      </c>
      <c r="W222" s="71">
        <v>123950.4</v>
      </c>
      <c r="X222" s="71">
        <v>124336.9</v>
      </c>
      <c r="Y222" s="71">
        <v>123417.9</v>
      </c>
      <c r="Z222" s="71">
        <v>122954.2</v>
      </c>
      <c r="AA222" s="71">
        <v>121992.7</v>
      </c>
      <c r="AB222" s="71">
        <v>120072.4</v>
      </c>
      <c r="AC222" s="71">
        <v>118358.3</v>
      </c>
      <c r="AD222" s="71">
        <v>115324.5</v>
      </c>
      <c r="AE222" s="71">
        <v>110751.2</v>
      </c>
      <c r="AF222" s="71">
        <v>107933.8</v>
      </c>
      <c r="AG222" s="71">
        <v>101316.7</v>
      </c>
      <c r="AH222" s="71">
        <v>100489.1</v>
      </c>
      <c r="AI222" s="71">
        <v>98415.76</v>
      </c>
      <c r="AJ222" s="71">
        <v>95457.45</v>
      </c>
      <c r="AK222" s="71">
        <v>94947.73</v>
      </c>
      <c r="AL222" s="71">
        <v>96679.84</v>
      </c>
      <c r="AM222" s="71">
        <v>100013.8</v>
      </c>
      <c r="AN222" s="71">
        <v>105219.3</v>
      </c>
      <c r="AO222" s="71">
        <v>109269.1</v>
      </c>
      <c r="AP222" s="71">
        <v>112988.8</v>
      </c>
      <c r="AQ222" s="71">
        <v>109698.8</v>
      </c>
      <c r="AR222" s="71">
        <v>95399.77</v>
      </c>
      <c r="AS222" s="71">
        <v>95758.53</v>
      </c>
      <c r="AT222" s="71">
        <v>97299.42</v>
      </c>
      <c r="AU222" s="71">
        <v>98006.96</v>
      </c>
      <c r="AV222" s="71">
        <v>98312.53</v>
      </c>
      <c r="AW222" s="71">
        <v>97585.9</v>
      </c>
      <c r="AX222" s="71">
        <v>97219.2</v>
      </c>
      <c r="AY222" s="71">
        <v>96458.99</v>
      </c>
      <c r="AZ222" s="71">
        <v>110598.4</v>
      </c>
      <c r="BA222" s="71">
        <v>115277</v>
      </c>
      <c r="BB222" s="71">
        <v>112322.1</v>
      </c>
      <c r="BC222" s="71">
        <v>107868</v>
      </c>
      <c r="BD222" s="71">
        <v>105123.8</v>
      </c>
      <c r="BE222" s="71">
        <v>2075.874</v>
      </c>
      <c r="BF222" s="71">
        <v>2058.916</v>
      </c>
      <c r="BG222" s="71">
        <v>2016.436</v>
      </c>
      <c r="BH222" s="71">
        <v>1955.823</v>
      </c>
      <c r="BI222" s="71">
        <v>1945.38</v>
      </c>
      <c r="BJ222" s="71">
        <v>1980.869</v>
      </c>
      <c r="BK222" s="71">
        <v>2049.178</v>
      </c>
      <c r="BL222" s="71">
        <v>2155.833</v>
      </c>
      <c r="BM222" s="71">
        <v>2238.81</v>
      </c>
      <c r="BN222" s="71">
        <v>2315.023</v>
      </c>
      <c r="BO222" s="71">
        <v>7391.565</v>
      </c>
      <c r="BP222" s="71">
        <v>23777.83</v>
      </c>
      <c r="BQ222" s="71">
        <v>23867.25</v>
      </c>
      <c r="BR222" s="71">
        <v>24251.3</v>
      </c>
      <c r="BS222" s="71">
        <v>24427.65</v>
      </c>
      <c r="BT222" s="71">
        <v>24503.82</v>
      </c>
      <c r="BU222" s="71">
        <v>24322.71</v>
      </c>
      <c r="BV222" s="71">
        <v>24231.31</v>
      </c>
      <c r="BW222" s="71">
        <v>24041.83</v>
      </c>
      <c r="BX222" s="71">
        <v>7452.18</v>
      </c>
      <c r="BY222" s="71">
        <v>2361.905</v>
      </c>
      <c r="BZ222" s="71">
        <v>2301.363</v>
      </c>
      <c r="CA222" s="71">
        <v>2210.102</v>
      </c>
      <c r="CB222" s="71">
        <v>2153.877</v>
      </c>
      <c r="CC222" s="71">
        <v>2450.182</v>
      </c>
      <c r="CD222" s="71">
        <v>2430.167</v>
      </c>
      <c r="CE222" s="71">
        <v>2380.027</v>
      </c>
      <c r="CF222" s="71">
        <v>2308.485</v>
      </c>
      <c r="CG222" s="71">
        <v>2296.158</v>
      </c>
      <c r="CH222" s="71">
        <v>2338.047</v>
      </c>
      <c r="CI222" s="71">
        <v>2418.673</v>
      </c>
      <c r="CJ222" s="71">
        <v>2544.559</v>
      </c>
      <c r="CK222" s="71">
        <v>2642.498</v>
      </c>
      <c r="CL222" s="71">
        <v>2732.453</v>
      </c>
      <c r="CM222" s="71">
        <v>8583.08</v>
      </c>
      <c r="CN222" s="71">
        <v>24653.61</v>
      </c>
      <c r="CO222" s="71">
        <v>24746.32</v>
      </c>
      <c r="CP222" s="71">
        <v>25144.53</v>
      </c>
      <c r="CQ222" s="71">
        <v>25327.37</v>
      </c>
      <c r="CR222" s="71">
        <v>25406.34</v>
      </c>
      <c r="CS222" s="71">
        <v>25218.56</v>
      </c>
      <c r="CT222" s="71">
        <v>25123.8</v>
      </c>
      <c r="CU222" s="71">
        <v>24927.34</v>
      </c>
      <c r="CV222" s="71">
        <v>8653.466</v>
      </c>
      <c r="CW222" s="71">
        <v>2787.788</v>
      </c>
      <c r="CX222" s="71">
        <v>2716.33</v>
      </c>
      <c r="CY222" s="71">
        <v>2608.613</v>
      </c>
      <c r="CZ222" s="71">
        <v>2542.251</v>
      </c>
      <c r="DA222" s="71">
        <v>2708.179</v>
      </c>
      <c r="DB222" s="71">
        <v>2686.055</v>
      </c>
      <c r="DC222" s="71">
        <v>2630.636</v>
      </c>
      <c r="DD222" s="71">
        <v>2551.562</v>
      </c>
      <c r="DE222" s="71">
        <v>2537.937</v>
      </c>
      <c r="DF222" s="71">
        <v>2584.236</v>
      </c>
      <c r="DG222" s="71">
        <v>2673.351</v>
      </c>
      <c r="DH222" s="71">
        <v>2812.493</v>
      </c>
      <c r="DI222" s="71">
        <v>2920.745</v>
      </c>
      <c r="DJ222" s="71">
        <v>3020.172</v>
      </c>
      <c r="DK222" s="71">
        <v>9396.934</v>
      </c>
      <c r="DL222" s="71">
        <v>25253.34</v>
      </c>
      <c r="DM222" s="71">
        <v>25348.3</v>
      </c>
      <c r="DN222" s="71">
        <v>25756.19</v>
      </c>
      <c r="DO222" s="71">
        <v>25943.49</v>
      </c>
      <c r="DP222" s="71">
        <v>26024.38</v>
      </c>
      <c r="DQ222" s="71">
        <v>25832.03</v>
      </c>
      <c r="DR222" s="71">
        <v>25734.96</v>
      </c>
      <c r="DS222" s="71">
        <v>25533.72</v>
      </c>
      <c r="DT222" s="71">
        <v>9473.993</v>
      </c>
      <c r="DU222" s="71">
        <v>3081.334</v>
      </c>
      <c r="DV222" s="71">
        <v>3002.352</v>
      </c>
      <c r="DW222" s="71">
        <v>2883.292</v>
      </c>
      <c r="DX222" s="71">
        <v>2809.942</v>
      </c>
      <c r="DY222" s="71">
        <v>2965.161</v>
      </c>
      <c r="DZ222" s="71">
        <v>2940.938</v>
      </c>
      <c r="EA222" s="71">
        <v>2880.26</v>
      </c>
      <c r="EB222" s="71">
        <v>2793.682</v>
      </c>
      <c r="EC222" s="71">
        <v>2778.764</v>
      </c>
      <c r="ED222" s="71">
        <v>2829.457</v>
      </c>
      <c r="EE222" s="71">
        <v>2927.029</v>
      </c>
      <c r="EF222" s="71">
        <v>3079.374</v>
      </c>
      <c r="EG222" s="71">
        <v>3197.898</v>
      </c>
      <c r="EH222" s="71">
        <v>3306.759</v>
      </c>
      <c r="EI222" s="71">
        <v>10201.65</v>
      </c>
      <c r="EJ222" s="71">
        <v>25847.56</v>
      </c>
      <c r="EK222" s="71">
        <v>25944.76</v>
      </c>
      <c r="EL222" s="71">
        <v>26362.25</v>
      </c>
      <c r="EM222" s="71">
        <v>26553.95</v>
      </c>
      <c r="EN222" s="71">
        <v>26636.74</v>
      </c>
      <c r="EO222" s="71">
        <v>26439.87</v>
      </c>
      <c r="EP222" s="71">
        <v>26340.52</v>
      </c>
      <c r="EQ222" s="71">
        <v>26134.54</v>
      </c>
      <c r="ER222" s="71">
        <v>10285.31</v>
      </c>
      <c r="ES222" s="71">
        <v>3373.725</v>
      </c>
      <c r="ET222" s="71">
        <v>3287.248</v>
      </c>
      <c r="EU222" s="71">
        <v>3156.891</v>
      </c>
      <c r="EV222" s="71">
        <v>3076.581</v>
      </c>
      <c r="EW222" s="71">
        <v>3334.424</v>
      </c>
      <c r="EX222" s="71">
        <v>3307.185</v>
      </c>
      <c r="EY222" s="71">
        <v>3238.95</v>
      </c>
      <c r="EZ222" s="71">
        <v>3141.59</v>
      </c>
      <c r="FA222" s="71">
        <v>3124.815</v>
      </c>
      <c r="FB222" s="71">
        <v>3181.82</v>
      </c>
      <c r="FC222" s="71">
        <v>3291.543</v>
      </c>
      <c r="FD222" s="71">
        <v>3462.86</v>
      </c>
      <c r="FE222" s="71">
        <v>3596.145</v>
      </c>
      <c r="FF222" s="71">
        <v>3718.563</v>
      </c>
      <c r="FG222" s="71">
        <v>11347.71</v>
      </c>
      <c r="FH222" s="71">
        <v>26695.96</v>
      </c>
      <c r="FI222" s="71">
        <v>26796.36</v>
      </c>
      <c r="FJ222" s="71">
        <v>27227.54</v>
      </c>
      <c r="FK222" s="71">
        <v>27425.54</v>
      </c>
      <c r="FL222" s="71">
        <v>27511.05</v>
      </c>
      <c r="FM222" s="71">
        <v>27307.71</v>
      </c>
      <c r="FN222" s="71">
        <v>27205.1</v>
      </c>
      <c r="FO222" s="71">
        <v>26992.37</v>
      </c>
      <c r="FP222" s="71">
        <v>11440.77</v>
      </c>
      <c r="FQ222" s="71">
        <v>3793.868</v>
      </c>
      <c r="FR222" s="71">
        <v>3696.622</v>
      </c>
      <c r="FS222" s="71">
        <v>3550.031</v>
      </c>
      <c r="FT222" s="71">
        <v>3459.719</v>
      </c>
      <c r="FU222" s="71">
        <v>78.1914</v>
      </c>
      <c r="FV222" s="71">
        <v>77.66032</v>
      </c>
      <c r="FW222" s="71">
        <v>76.04441</v>
      </c>
      <c r="FX222" s="71">
        <v>74.30624</v>
      </c>
      <c r="FY222" s="71">
        <v>73.98505</v>
      </c>
      <c r="FZ222" s="71">
        <v>72.57838</v>
      </c>
      <c r="GA222" s="71">
        <v>73.09334</v>
      </c>
      <c r="GB222" s="71">
        <v>75.72591</v>
      </c>
      <c r="GC222" s="71">
        <v>81.68559</v>
      </c>
      <c r="GD222" s="71">
        <v>85.95592</v>
      </c>
      <c r="GE222" s="71">
        <v>88.93011</v>
      </c>
      <c r="GF222" s="71">
        <v>90.95699</v>
      </c>
      <c r="GG222" s="71">
        <v>93.47957</v>
      </c>
      <c r="GH222" s="71">
        <v>94.81075</v>
      </c>
      <c r="GI222" s="71">
        <v>95.7699</v>
      </c>
      <c r="GJ222" s="71">
        <v>96.36774</v>
      </c>
      <c r="GK222" s="71">
        <v>96.44946</v>
      </c>
      <c r="GL222" s="71">
        <v>94.83763</v>
      </c>
      <c r="GM222" s="71">
        <v>92.31721</v>
      </c>
      <c r="GN222" s="71">
        <v>88.37957</v>
      </c>
      <c r="GO222" s="71">
        <v>84.39333</v>
      </c>
      <c r="GP222" s="71">
        <v>83.26108</v>
      </c>
      <c r="GQ222" s="71">
        <v>80.84721</v>
      </c>
      <c r="GR222" s="71">
        <v>79.56398</v>
      </c>
    </row>
    <row r="223" spans="1:200" ht="12.75">
      <c r="A223" s="69" t="s">
        <v>246</v>
      </c>
      <c r="B223" s="69" t="s">
        <v>34</v>
      </c>
      <c r="C223" s="69">
        <v>2011</v>
      </c>
      <c r="D223" s="69" t="s">
        <v>7</v>
      </c>
      <c r="E223" s="69" t="s">
        <v>229</v>
      </c>
      <c r="F223" s="71">
        <v>218</v>
      </c>
      <c r="G223" s="71">
        <v>218</v>
      </c>
      <c r="H223" s="71">
        <v>218</v>
      </c>
      <c r="I223" s="71">
        <v>102757.4</v>
      </c>
      <c r="J223" s="71">
        <v>101609.6</v>
      </c>
      <c r="K223" s="71">
        <v>99480.83</v>
      </c>
      <c r="L223" s="71">
        <v>96064.48</v>
      </c>
      <c r="M223" s="71">
        <v>95389.61</v>
      </c>
      <c r="N223" s="71">
        <v>97278.89</v>
      </c>
      <c r="O223" s="71">
        <v>100335.6</v>
      </c>
      <c r="P223" s="71">
        <v>105217.2</v>
      </c>
      <c r="Q223" s="71">
        <v>108104.7</v>
      </c>
      <c r="R223" s="71">
        <v>110873.3</v>
      </c>
      <c r="S223" s="71">
        <v>114351.4</v>
      </c>
      <c r="T223" s="71">
        <v>116338.9</v>
      </c>
      <c r="U223" s="71">
        <v>115894.8</v>
      </c>
      <c r="V223" s="71">
        <v>117471.8</v>
      </c>
      <c r="W223" s="71">
        <v>119130</v>
      </c>
      <c r="X223" s="71">
        <v>118778</v>
      </c>
      <c r="Y223" s="71">
        <v>117534.7</v>
      </c>
      <c r="Z223" s="71">
        <v>116283</v>
      </c>
      <c r="AA223" s="71">
        <v>114825.4</v>
      </c>
      <c r="AB223" s="71">
        <v>113852.6</v>
      </c>
      <c r="AC223" s="71">
        <v>113283.8</v>
      </c>
      <c r="AD223" s="71">
        <v>110208.4</v>
      </c>
      <c r="AE223" s="71">
        <v>106119.8</v>
      </c>
      <c r="AF223" s="71">
        <v>103147.8</v>
      </c>
      <c r="AG223" s="71">
        <v>100082.3</v>
      </c>
      <c r="AH223" s="71">
        <v>98964.31</v>
      </c>
      <c r="AI223" s="71">
        <v>96890.95</v>
      </c>
      <c r="AJ223" s="71">
        <v>93563.55</v>
      </c>
      <c r="AK223" s="71">
        <v>92906.24</v>
      </c>
      <c r="AL223" s="71">
        <v>94746.34</v>
      </c>
      <c r="AM223" s="71">
        <v>97723.5</v>
      </c>
      <c r="AN223" s="71">
        <v>102478</v>
      </c>
      <c r="AO223" s="71">
        <v>105290.3</v>
      </c>
      <c r="AP223" s="71">
        <v>107986.9</v>
      </c>
      <c r="AQ223" s="71">
        <v>105328.8</v>
      </c>
      <c r="AR223" s="71">
        <v>91988.57</v>
      </c>
      <c r="AS223" s="71">
        <v>91637.4</v>
      </c>
      <c r="AT223" s="71">
        <v>92884.3</v>
      </c>
      <c r="AU223" s="71">
        <v>94195.44</v>
      </c>
      <c r="AV223" s="71">
        <v>93917.15</v>
      </c>
      <c r="AW223" s="71">
        <v>92934.05</v>
      </c>
      <c r="AX223" s="71">
        <v>91944.34</v>
      </c>
      <c r="AY223" s="71">
        <v>90791.8</v>
      </c>
      <c r="AZ223" s="71">
        <v>104869.3</v>
      </c>
      <c r="BA223" s="71">
        <v>110334.6</v>
      </c>
      <c r="BB223" s="71">
        <v>107339.2</v>
      </c>
      <c r="BC223" s="71">
        <v>103357.1</v>
      </c>
      <c r="BD223" s="71">
        <v>100462.5</v>
      </c>
      <c r="BE223" s="71">
        <v>2050.581</v>
      </c>
      <c r="BF223" s="71">
        <v>2027.675</v>
      </c>
      <c r="BG223" s="71">
        <v>1985.194</v>
      </c>
      <c r="BH223" s="71">
        <v>1917.019</v>
      </c>
      <c r="BI223" s="71">
        <v>1903.552</v>
      </c>
      <c r="BJ223" s="71">
        <v>1941.253</v>
      </c>
      <c r="BK223" s="71">
        <v>2002.252</v>
      </c>
      <c r="BL223" s="71">
        <v>2099.667</v>
      </c>
      <c r="BM223" s="71">
        <v>2157.288</v>
      </c>
      <c r="BN223" s="71">
        <v>2212.538</v>
      </c>
      <c r="BO223" s="71">
        <v>7097.115</v>
      </c>
      <c r="BP223" s="71">
        <v>22927.61</v>
      </c>
      <c r="BQ223" s="71">
        <v>22840.08</v>
      </c>
      <c r="BR223" s="71">
        <v>23150.86</v>
      </c>
      <c r="BS223" s="71">
        <v>23477.66</v>
      </c>
      <c r="BT223" s="71">
        <v>23408.29</v>
      </c>
      <c r="BU223" s="71">
        <v>23163.27</v>
      </c>
      <c r="BV223" s="71">
        <v>22916.58</v>
      </c>
      <c r="BW223" s="71">
        <v>22629.32</v>
      </c>
      <c r="BX223" s="71">
        <v>7066.155</v>
      </c>
      <c r="BY223" s="71">
        <v>2260.64</v>
      </c>
      <c r="BZ223" s="71">
        <v>2199.268</v>
      </c>
      <c r="CA223" s="71">
        <v>2117.678</v>
      </c>
      <c r="CB223" s="71">
        <v>2058.371</v>
      </c>
      <c r="CC223" s="71">
        <v>2420.329</v>
      </c>
      <c r="CD223" s="71">
        <v>2393.293</v>
      </c>
      <c r="CE223" s="71">
        <v>2343.152</v>
      </c>
      <c r="CF223" s="71">
        <v>2262.684</v>
      </c>
      <c r="CG223" s="71">
        <v>2246.788</v>
      </c>
      <c r="CH223" s="71">
        <v>2291.288</v>
      </c>
      <c r="CI223" s="71">
        <v>2363.286</v>
      </c>
      <c r="CJ223" s="71">
        <v>2478.265</v>
      </c>
      <c r="CK223" s="71">
        <v>2546.276</v>
      </c>
      <c r="CL223" s="71">
        <v>2611.489</v>
      </c>
      <c r="CM223" s="71">
        <v>8241.165</v>
      </c>
      <c r="CN223" s="71">
        <v>23772.07</v>
      </c>
      <c r="CO223" s="71">
        <v>23681.32</v>
      </c>
      <c r="CP223" s="71">
        <v>24003.55</v>
      </c>
      <c r="CQ223" s="71">
        <v>24342.38</v>
      </c>
      <c r="CR223" s="71">
        <v>24270.47</v>
      </c>
      <c r="CS223" s="71">
        <v>24016.41</v>
      </c>
      <c r="CT223" s="71">
        <v>23760.64</v>
      </c>
      <c r="CU223" s="71">
        <v>23462.8</v>
      </c>
      <c r="CV223" s="71">
        <v>8205.214</v>
      </c>
      <c r="CW223" s="71">
        <v>2668.265</v>
      </c>
      <c r="CX223" s="71">
        <v>2595.826</v>
      </c>
      <c r="CY223" s="71">
        <v>2499.525</v>
      </c>
      <c r="CZ223" s="71">
        <v>2429.523</v>
      </c>
      <c r="DA223" s="71">
        <v>2675.182</v>
      </c>
      <c r="DB223" s="71">
        <v>2645.299</v>
      </c>
      <c r="DC223" s="71">
        <v>2589.879</v>
      </c>
      <c r="DD223" s="71">
        <v>2500.938</v>
      </c>
      <c r="DE223" s="71">
        <v>2483.368</v>
      </c>
      <c r="DF223" s="71">
        <v>2532.553</v>
      </c>
      <c r="DG223" s="71">
        <v>2612.133</v>
      </c>
      <c r="DH223" s="71">
        <v>2739.219</v>
      </c>
      <c r="DI223" s="71">
        <v>2814.392</v>
      </c>
      <c r="DJ223" s="71">
        <v>2886.471</v>
      </c>
      <c r="DK223" s="71">
        <v>9022.598</v>
      </c>
      <c r="DL223" s="71">
        <v>24350.36</v>
      </c>
      <c r="DM223" s="71">
        <v>24257.4</v>
      </c>
      <c r="DN223" s="71">
        <v>24587.46</v>
      </c>
      <c r="DO223" s="71">
        <v>24934.54</v>
      </c>
      <c r="DP223" s="71">
        <v>24860.87</v>
      </c>
      <c r="DQ223" s="71">
        <v>24600.64</v>
      </c>
      <c r="DR223" s="71">
        <v>24338.65</v>
      </c>
      <c r="DS223" s="71">
        <v>24033.56</v>
      </c>
      <c r="DT223" s="71">
        <v>8983.237</v>
      </c>
      <c r="DU223" s="71">
        <v>2949.225</v>
      </c>
      <c r="DV223" s="71">
        <v>2869.158</v>
      </c>
      <c r="DW223" s="71">
        <v>2762.717</v>
      </c>
      <c r="DX223" s="71">
        <v>2685.345</v>
      </c>
      <c r="DY223" s="71">
        <v>2929.032</v>
      </c>
      <c r="DZ223" s="71">
        <v>2896.315</v>
      </c>
      <c r="EA223" s="71">
        <v>2835.635</v>
      </c>
      <c r="EB223" s="71">
        <v>2738.255</v>
      </c>
      <c r="EC223" s="71">
        <v>2719.017</v>
      </c>
      <c r="ED223" s="71">
        <v>2772.87</v>
      </c>
      <c r="EE223" s="71">
        <v>2860</v>
      </c>
      <c r="EF223" s="71">
        <v>2999.146</v>
      </c>
      <c r="EG223" s="71">
        <v>3081.452</v>
      </c>
      <c r="EH223" s="71">
        <v>3160.371</v>
      </c>
      <c r="EI223" s="71">
        <v>9795.254</v>
      </c>
      <c r="EJ223" s="71">
        <v>24923.33</v>
      </c>
      <c r="EK223" s="71">
        <v>24828.18</v>
      </c>
      <c r="EL223" s="71">
        <v>25166.02</v>
      </c>
      <c r="EM223" s="71">
        <v>25521.26</v>
      </c>
      <c r="EN223" s="71">
        <v>25445.86</v>
      </c>
      <c r="EO223" s="71">
        <v>25179.5</v>
      </c>
      <c r="EP223" s="71">
        <v>24911.35</v>
      </c>
      <c r="EQ223" s="71">
        <v>24599.08</v>
      </c>
      <c r="ER223" s="71">
        <v>9752.523</v>
      </c>
      <c r="ES223" s="71">
        <v>3229.08</v>
      </c>
      <c r="ET223" s="71">
        <v>3141.416</v>
      </c>
      <c r="EU223" s="71">
        <v>3024.875</v>
      </c>
      <c r="EV223" s="71">
        <v>2940.16</v>
      </c>
      <c r="EW223" s="71">
        <v>3293.797</v>
      </c>
      <c r="EX223" s="71">
        <v>3257.004</v>
      </c>
      <c r="EY223" s="71">
        <v>3188.768</v>
      </c>
      <c r="EZ223" s="71">
        <v>3079.26</v>
      </c>
      <c r="FA223" s="71">
        <v>3057.627</v>
      </c>
      <c r="FB223" s="71">
        <v>3118.187</v>
      </c>
      <c r="FC223" s="71">
        <v>3216.167</v>
      </c>
      <c r="FD223" s="71">
        <v>3372.641</v>
      </c>
      <c r="FE223" s="71">
        <v>3465.198</v>
      </c>
      <c r="FF223" s="71">
        <v>3553.944</v>
      </c>
      <c r="FG223" s="71">
        <v>10895.66</v>
      </c>
      <c r="FH223" s="71">
        <v>25741.4</v>
      </c>
      <c r="FI223" s="71">
        <v>25643.13</v>
      </c>
      <c r="FJ223" s="71">
        <v>25992.05</v>
      </c>
      <c r="FK223" s="71">
        <v>26358.95</v>
      </c>
      <c r="FL223" s="71">
        <v>26281.08</v>
      </c>
      <c r="FM223" s="71">
        <v>26005.97</v>
      </c>
      <c r="FN223" s="71">
        <v>25729.02</v>
      </c>
      <c r="FO223" s="71">
        <v>25406.5</v>
      </c>
      <c r="FP223" s="71">
        <v>10848.13</v>
      </c>
      <c r="FQ223" s="71">
        <v>3631.21</v>
      </c>
      <c r="FR223" s="71">
        <v>3532.629</v>
      </c>
      <c r="FS223" s="71">
        <v>3401.574</v>
      </c>
      <c r="FT223" s="71">
        <v>3306.31</v>
      </c>
      <c r="FU223" s="71">
        <v>78.97646</v>
      </c>
      <c r="FV223" s="71">
        <v>77.40376</v>
      </c>
      <c r="FW223" s="71">
        <v>75.8729</v>
      </c>
      <c r="FX223" s="71">
        <v>74.06097</v>
      </c>
      <c r="FY223" s="71">
        <v>72.34698</v>
      </c>
      <c r="FZ223" s="71">
        <v>71.15279</v>
      </c>
      <c r="GA223" s="71">
        <v>69.93903</v>
      </c>
      <c r="GB223" s="71">
        <v>71.82194</v>
      </c>
      <c r="GC223" s="71">
        <v>75.53785</v>
      </c>
      <c r="GD223" s="71">
        <v>79.26022</v>
      </c>
      <c r="GE223" s="71">
        <v>83.1043</v>
      </c>
      <c r="GF223" s="71">
        <v>86.23548</v>
      </c>
      <c r="GG223" s="71">
        <v>88.01075</v>
      </c>
      <c r="GH223" s="71">
        <v>89.05161</v>
      </c>
      <c r="GI223" s="71">
        <v>90.16022</v>
      </c>
      <c r="GJ223" s="71">
        <v>89.84946</v>
      </c>
      <c r="GK223" s="71">
        <v>88.96989</v>
      </c>
      <c r="GL223" s="71">
        <v>86.98817</v>
      </c>
      <c r="GM223" s="71">
        <v>83.84946</v>
      </c>
      <c r="GN223" s="71">
        <v>79.54602</v>
      </c>
      <c r="GO223" s="71">
        <v>77.29828</v>
      </c>
      <c r="GP223" s="71">
        <v>75.05247</v>
      </c>
      <c r="GQ223" s="71">
        <v>73.49527</v>
      </c>
      <c r="GR223" s="71">
        <v>72.09827</v>
      </c>
    </row>
    <row r="224" spans="1:200" ht="12.75">
      <c r="A224" s="69" t="s">
        <v>246</v>
      </c>
      <c r="B224" s="69" t="s">
        <v>35</v>
      </c>
      <c r="C224" s="69">
        <v>2011</v>
      </c>
      <c r="D224" s="69" t="s">
        <v>7</v>
      </c>
      <c r="E224" s="69" t="s">
        <v>229</v>
      </c>
      <c r="F224" s="71">
        <v>219</v>
      </c>
      <c r="G224" s="71">
        <v>219</v>
      </c>
      <c r="H224" s="71">
        <v>219</v>
      </c>
      <c r="I224" s="71">
        <v>109824.2</v>
      </c>
      <c r="J224" s="71">
        <v>109099.5</v>
      </c>
      <c r="K224" s="71">
        <v>106979.5</v>
      </c>
      <c r="L224" s="71">
        <v>104920.2</v>
      </c>
      <c r="M224" s="71">
        <v>104481.1</v>
      </c>
      <c r="N224" s="71">
        <v>105960.8</v>
      </c>
      <c r="O224" s="71">
        <v>107414</v>
      </c>
      <c r="P224" s="71">
        <v>112710.6</v>
      </c>
      <c r="Q224" s="71">
        <v>117416.4</v>
      </c>
      <c r="R224" s="71">
        <v>122123</v>
      </c>
      <c r="S224" s="71">
        <v>127020.2</v>
      </c>
      <c r="T224" s="71">
        <v>129031.8</v>
      </c>
      <c r="U224" s="71">
        <v>129573.4</v>
      </c>
      <c r="V224" s="71">
        <v>130826.8</v>
      </c>
      <c r="W224" s="71">
        <v>130345.3</v>
      </c>
      <c r="X224" s="71">
        <v>130674.9</v>
      </c>
      <c r="Y224" s="71">
        <v>129046.2</v>
      </c>
      <c r="Z224" s="71">
        <v>126877.4</v>
      </c>
      <c r="AA224" s="71">
        <v>122825.7</v>
      </c>
      <c r="AB224" s="71">
        <v>122665.3</v>
      </c>
      <c r="AC224" s="71">
        <v>122691.7</v>
      </c>
      <c r="AD224" s="71">
        <v>120618.1</v>
      </c>
      <c r="AE224" s="71">
        <v>116006.9</v>
      </c>
      <c r="AF224" s="71">
        <v>112983.1</v>
      </c>
      <c r="AG224" s="71">
        <v>106965.1</v>
      </c>
      <c r="AH224" s="71">
        <v>106259.2</v>
      </c>
      <c r="AI224" s="71">
        <v>104194.4</v>
      </c>
      <c r="AJ224" s="71">
        <v>102188.7</v>
      </c>
      <c r="AK224" s="71">
        <v>101761</v>
      </c>
      <c r="AL224" s="71">
        <v>103202.3</v>
      </c>
      <c r="AM224" s="71">
        <v>104617.6</v>
      </c>
      <c r="AN224" s="71">
        <v>109776.3</v>
      </c>
      <c r="AO224" s="71">
        <v>114359.6</v>
      </c>
      <c r="AP224" s="71">
        <v>118943.7</v>
      </c>
      <c r="AQ224" s="71">
        <v>116998</v>
      </c>
      <c r="AR224" s="71">
        <v>102024.7</v>
      </c>
      <c r="AS224" s="71">
        <v>102453</v>
      </c>
      <c r="AT224" s="71">
        <v>103444.1</v>
      </c>
      <c r="AU224" s="71">
        <v>103063.3</v>
      </c>
      <c r="AV224" s="71">
        <v>103323.9</v>
      </c>
      <c r="AW224" s="71">
        <v>102036.2</v>
      </c>
      <c r="AX224" s="71">
        <v>100321.3</v>
      </c>
      <c r="AY224" s="71">
        <v>97117.62</v>
      </c>
      <c r="AZ224" s="71">
        <v>112986.7</v>
      </c>
      <c r="BA224" s="71">
        <v>119497.6</v>
      </c>
      <c r="BB224" s="71">
        <v>117477.9</v>
      </c>
      <c r="BC224" s="71">
        <v>112986.7</v>
      </c>
      <c r="BD224" s="71">
        <v>110041.8</v>
      </c>
      <c r="BE224" s="71">
        <v>2191.602</v>
      </c>
      <c r="BF224" s="71">
        <v>2177.14</v>
      </c>
      <c r="BG224" s="71">
        <v>2134.833</v>
      </c>
      <c r="BH224" s="71">
        <v>2093.739</v>
      </c>
      <c r="BI224" s="71">
        <v>2084.977</v>
      </c>
      <c r="BJ224" s="71">
        <v>2114.507</v>
      </c>
      <c r="BK224" s="71">
        <v>2143.504</v>
      </c>
      <c r="BL224" s="71">
        <v>2249.202</v>
      </c>
      <c r="BM224" s="71">
        <v>2343.108</v>
      </c>
      <c r="BN224" s="71">
        <v>2437.032</v>
      </c>
      <c r="BO224" s="71">
        <v>7883.392</v>
      </c>
      <c r="BP224" s="71">
        <v>25429.06</v>
      </c>
      <c r="BQ224" s="71">
        <v>25535.81</v>
      </c>
      <c r="BR224" s="71">
        <v>25782.82</v>
      </c>
      <c r="BS224" s="71">
        <v>25687.93</v>
      </c>
      <c r="BT224" s="71">
        <v>25752.88</v>
      </c>
      <c r="BU224" s="71">
        <v>25431.91</v>
      </c>
      <c r="BV224" s="71">
        <v>25004.49</v>
      </c>
      <c r="BW224" s="71">
        <v>24205.99</v>
      </c>
      <c r="BX224" s="71">
        <v>7613.108</v>
      </c>
      <c r="BY224" s="71">
        <v>2448.381</v>
      </c>
      <c r="BZ224" s="71">
        <v>2407</v>
      </c>
      <c r="CA224" s="71">
        <v>2314.98</v>
      </c>
      <c r="CB224" s="71">
        <v>2254.64</v>
      </c>
      <c r="CC224" s="71">
        <v>2586.778</v>
      </c>
      <c r="CD224" s="71">
        <v>2569.708</v>
      </c>
      <c r="CE224" s="71">
        <v>2519.773</v>
      </c>
      <c r="CF224" s="71">
        <v>2471.269</v>
      </c>
      <c r="CG224" s="71">
        <v>2460.926</v>
      </c>
      <c r="CH224" s="71">
        <v>2495.781</v>
      </c>
      <c r="CI224" s="71">
        <v>2530.008</v>
      </c>
      <c r="CJ224" s="71">
        <v>2654.764</v>
      </c>
      <c r="CK224" s="71">
        <v>2765.603</v>
      </c>
      <c r="CL224" s="71">
        <v>2876.462</v>
      </c>
      <c r="CM224" s="71">
        <v>9154.189</v>
      </c>
      <c r="CN224" s="71">
        <v>26365.66</v>
      </c>
      <c r="CO224" s="71">
        <v>26476.34</v>
      </c>
      <c r="CP224" s="71">
        <v>26732.45</v>
      </c>
      <c r="CQ224" s="71">
        <v>26634.06</v>
      </c>
      <c r="CR224" s="71">
        <v>26701.41</v>
      </c>
      <c r="CS224" s="71">
        <v>26368.62</v>
      </c>
      <c r="CT224" s="71">
        <v>25925.45</v>
      </c>
      <c r="CU224" s="71">
        <v>25097.54</v>
      </c>
      <c r="CV224" s="71">
        <v>8840.336</v>
      </c>
      <c r="CW224" s="71">
        <v>2889.857</v>
      </c>
      <c r="CX224" s="71">
        <v>2841.015</v>
      </c>
      <c r="CY224" s="71">
        <v>2732.403</v>
      </c>
      <c r="CZ224" s="71">
        <v>2661.183</v>
      </c>
      <c r="DA224" s="71">
        <v>2859.158</v>
      </c>
      <c r="DB224" s="71">
        <v>2840.291</v>
      </c>
      <c r="DC224" s="71">
        <v>2785.098</v>
      </c>
      <c r="DD224" s="71">
        <v>2731.486</v>
      </c>
      <c r="DE224" s="71">
        <v>2720.054</v>
      </c>
      <c r="DF224" s="71">
        <v>2758.579</v>
      </c>
      <c r="DG224" s="71">
        <v>2796.41</v>
      </c>
      <c r="DH224" s="71">
        <v>2934.302</v>
      </c>
      <c r="DI224" s="71">
        <v>3056.812</v>
      </c>
      <c r="DJ224" s="71">
        <v>3179.344</v>
      </c>
      <c r="DK224" s="71">
        <v>10022.2</v>
      </c>
      <c r="DL224" s="71">
        <v>27007.03</v>
      </c>
      <c r="DM224" s="71">
        <v>27120.41</v>
      </c>
      <c r="DN224" s="71">
        <v>27382.75</v>
      </c>
      <c r="DO224" s="71">
        <v>27281.97</v>
      </c>
      <c r="DP224" s="71">
        <v>27350.95</v>
      </c>
      <c r="DQ224" s="71">
        <v>27010.07</v>
      </c>
      <c r="DR224" s="71">
        <v>26556.12</v>
      </c>
      <c r="DS224" s="71">
        <v>25708.07</v>
      </c>
      <c r="DT224" s="71">
        <v>9678.581</v>
      </c>
      <c r="DU224" s="71">
        <v>3194.15</v>
      </c>
      <c r="DV224" s="71">
        <v>3140.165</v>
      </c>
      <c r="DW224" s="71">
        <v>3020.116</v>
      </c>
      <c r="DX224" s="71">
        <v>2941.397</v>
      </c>
      <c r="DY224" s="71">
        <v>3130.467</v>
      </c>
      <c r="DZ224" s="71">
        <v>3109.809</v>
      </c>
      <c r="EA224" s="71">
        <v>3049.378</v>
      </c>
      <c r="EB224" s="71">
        <v>2990.679</v>
      </c>
      <c r="EC224" s="71">
        <v>2978.163</v>
      </c>
      <c r="ED224" s="71">
        <v>3020.344</v>
      </c>
      <c r="EE224" s="71">
        <v>3061.764</v>
      </c>
      <c r="EF224" s="71">
        <v>3212.741</v>
      </c>
      <c r="EG224" s="71">
        <v>3346.876</v>
      </c>
      <c r="EH224" s="71">
        <v>3481.036</v>
      </c>
      <c r="EI224" s="71">
        <v>10880.45</v>
      </c>
      <c r="EJ224" s="71">
        <v>27642.52</v>
      </c>
      <c r="EK224" s="71">
        <v>27758.56</v>
      </c>
      <c r="EL224" s="71">
        <v>28027.07</v>
      </c>
      <c r="EM224" s="71">
        <v>27923.92</v>
      </c>
      <c r="EN224" s="71">
        <v>27994.53</v>
      </c>
      <c r="EO224" s="71">
        <v>27645.62</v>
      </c>
      <c r="EP224" s="71">
        <v>27180.99</v>
      </c>
      <c r="EQ224" s="71">
        <v>26312.99</v>
      </c>
      <c r="ER224" s="71">
        <v>10507.41</v>
      </c>
      <c r="ES224" s="71">
        <v>3497.247</v>
      </c>
      <c r="ET224" s="71">
        <v>3438.139</v>
      </c>
      <c r="EU224" s="71">
        <v>3306.698</v>
      </c>
      <c r="EV224" s="71">
        <v>3220.51</v>
      </c>
      <c r="EW224" s="71">
        <v>3520.316</v>
      </c>
      <c r="EX224" s="71">
        <v>3497.086</v>
      </c>
      <c r="EY224" s="71">
        <v>3429.13</v>
      </c>
      <c r="EZ224" s="71">
        <v>3363.12</v>
      </c>
      <c r="FA224" s="71">
        <v>3349.045</v>
      </c>
      <c r="FB224" s="71">
        <v>3396.479</v>
      </c>
      <c r="FC224" s="71">
        <v>3443.057</v>
      </c>
      <c r="FD224" s="71">
        <v>3612.837</v>
      </c>
      <c r="FE224" s="71">
        <v>3763.676</v>
      </c>
      <c r="FF224" s="71">
        <v>3914.543</v>
      </c>
      <c r="FG224" s="71">
        <v>12102.78</v>
      </c>
      <c r="FH224" s="71">
        <v>28549.84</v>
      </c>
      <c r="FI224" s="71">
        <v>28669.69</v>
      </c>
      <c r="FJ224" s="71">
        <v>28947.02</v>
      </c>
      <c r="FK224" s="71">
        <v>28840.48</v>
      </c>
      <c r="FL224" s="71">
        <v>28913.4</v>
      </c>
      <c r="FM224" s="71">
        <v>28553.04</v>
      </c>
      <c r="FN224" s="71">
        <v>28073.16</v>
      </c>
      <c r="FO224" s="71">
        <v>27176.67</v>
      </c>
      <c r="FP224" s="71">
        <v>11687.83</v>
      </c>
      <c r="FQ224" s="71">
        <v>3932.772</v>
      </c>
      <c r="FR224" s="71">
        <v>3866.303</v>
      </c>
      <c r="FS224" s="71">
        <v>3718.495</v>
      </c>
      <c r="FT224" s="71">
        <v>3621.572</v>
      </c>
      <c r="FU224" s="71">
        <v>64.40881</v>
      </c>
      <c r="FV224" s="71">
        <v>64.16193</v>
      </c>
      <c r="FW224" s="71">
        <v>62.36785</v>
      </c>
      <c r="FX224" s="71">
        <v>62.00763</v>
      </c>
      <c r="FY224" s="71">
        <v>62.31828</v>
      </c>
      <c r="FZ224" s="71">
        <v>61.33495</v>
      </c>
      <c r="GA224" s="71">
        <v>60.22011</v>
      </c>
      <c r="GB224" s="71">
        <v>60.56871</v>
      </c>
      <c r="GC224" s="71">
        <v>65.51086</v>
      </c>
      <c r="GD224" s="71">
        <v>71.68538</v>
      </c>
      <c r="GE224" s="71">
        <v>77.30108</v>
      </c>
      <c r="GF224" s="71">
        <v>80.03764</v>
      </c>
      <c r="GG224" s="71">
        <v>82.41183</v>
      </c>
      <c r="GH224" s="71">
        <v>84.7043</v>
      </c>
      <c r="GI224" s="71">
        <v>85.63656</v>
      </c>
      <c r="GJ224" s="71">
        <v>86.04946</v>
      </c>
      <c r="GK224" s="71">
        <v>85.6957</v>
      </c>
      <c r="GL224" s="71">
        <v>84.5557</v>
      </c>
      <c r="GM224" s="71">
        <v>79.88247</v>
      </c>
      <c r="GN224" s="71">
        <v>75.02871</v>
      </c>
      <c r="GO224" s="71">
        <v>72.69215</v>
      </c>
      <c r="GP224" s="71">
        <v>69.86333</v>
      </c>
      <c r="GQ224" s="71">
        <v>68.09119</v>
      </c>
      <c r="GR224" s="71">
        <v>66.20667</v>
      </c>
    </row>
    <row r="225" spans="1:200" ht="12.75">
      <c r="A225" s="69" t="s">
        <v>246</v>
      </c>
      <c r="B225" s="69" t="s">
        <v>8</v>
      </c>
      <c r="C225" s="69">
        <v>2011</v>
      </c>
      <c r="D225" s="69" t="s">
        <v>7</v>
      </c>
      <c r="E225" s="69" t="s">
        <v>229</v>
      </c>
      <c r="F225" s="71">
        <v>218</v>
      </c>
      <c r="G225" s="71">
        <v>218</v>
      </c>
      <c r="H225" s="71">
        <v>218</v>
      </c>
      <c r="I225" s="71">
        <v>103828.3</v>
      </c>
      <c r="J225" s="71">
        <v>102807.9</v>
      </c>
      <c r="K225" s="71">
        <v>100405.4</v>
      </c>
      <c r="L225" s="71">
        <v>97090.89</v>
      </c>
      <c r="M225" s="71">
        <v>96460.77</v>
      </c>
      <c r="N225" s="71">
        <v>98376.09</v>
      </c>
      <c r="O225" s="71">
        <v>101735.5</v>
      </c>
      <c r="P225" s="71">
        <v>107422.2</v>
      </c>
      <c r="Q225" s="71">
        <v>110680.6</v>
      </c>
      <c r="R225" s="71">
        <v>113925.2</v>
      </c>
      <c r="S225" s="71">
        <v>117344.9</v>
      </c>
      <c r="T225" s="71">
        <v>118871.2</v>
      </c>
      <c r="U225" s="71">
        <v>118662.2</v>
      </c>
      <c r="V225" s="71">
        <v>120319.4</v>
      </c>
      <c r="W225" s="71">
        <v>121670.1</v>
      </c>
      <c r="X225" s="71">
        <v>121949.1</v>
      </c>
      <c r="Y225" s="71">
        <v>120886.1</v>
      </c>
      <c r="Z225" s="71">
        <v>119376.6</v>
      </c>
      <c r="AA225" s="71">
        <v>118036.2</v>
      </c>
      <c r="AB225" s="71">
        <v>116980</v>
      </c>
      <c r="AC225" s="71">
        <v>116123.5</v>
      </c>
      <c r="AD225" s="71">
        <v>113645.4</v>
      </c>
      <c r="AE225" s="71">
        <v>109653.2</v>
      </c>
      <c r="AF225" s="71">
        <v>106948.5</v>
      </c>
      <c r="AG225" s="71">
        <v>101125.2</v>
      </c>
      <c r="AH225" s="71">
        <v>100131.4</v>
      </c>
      <c r="AI225" s="71">
        <v>97791.44</v>
      </c>
      <c r="AJ225" s="71">
        <v>94563.23</v>
      </c>
      <c r="AK225" s="71">
        <v>93949.52</v>
      </c>
      <c r="AL225" s="71">
        <v>95814.97</v>
      </c>
      <c r="AM225" s="71">
        <v>99086.96</v>
      </c>
      <c r="AN225" s="71">
        <v>104625.6</v>
      </c>
      <c r="AO225" s="71">
        <v>107799.1</v>
      </c>
      <c r="AP225" s="71">
        <v>110959.3</v>
      </c>
      <c r="AQ225" s="71">
        <v>108086.1</v>
      </c>
      <c r="AR225" s="71">
        <v>93990.83</v>
      </c>
      <c r="AS225" s="71">
        <v>93825.54</v>
      </c>
      <c r="AT225" s="71">
        <v>95135.95</v>
      </c>
      <c r="AU225" s="71">
        <v>96203.91</v>
      </c>
      <c r="AV225" s="71">
        <v>96424.51</v>
      </c>
      <c r="AW225" s="71">
        <v>95584.02</v>
      </c>
      <c r="AX225" s="71">
        <v>94390.48</v>
      </c>
      <c r="AY225" s="71">
        <v>93330.63</v>
      </c>
      <c r="AZ225" s="71">
        <v>107750</v>
      </c>
      <c r="BA225" s="71">
        <v>113100.4</v>
      </c>
      <c r="BB225" s="71">
        <v>110686.7</v>
      </c>
      <c r="BC225" s="71">
        <v>106798.5</v>
      </c>
      <c r="BD225" s="71">
        <v>104164.3</v>
      </c>
      <c r="BE225" s="71">
        <v>2071.95</v>
      </c>
      <c r="BF225" s="71">
        <v>2051.587</v>
      </c>
      <c r="BG225" s="71">
        <v>2003.644</v>
      </c>
      <c r="BH225" s="71">
        <v>1937.502</v>
      </c>
      <c r="BI225" s="71">
        <v>1924.927</v>
      </c>
      <c r="BJ225" s="71">
        <v>1963.148</v>
      </c>
      <c r="BK225" s="71">
        <v>2030.188</v>
      </c>
      <c r="BL225" s="71">
        <v>2143.669</v>
      </c>
      <c r="BM225" s="71">
        <v>2208.691</v>
      </c>
      <c r="BN225" s="71">
        <v>2273.44</v>
      </c>
      <c r="BO225" s="71">
        <v>7282.9</v>
      </c>
      <c r="BP225" s="71">
        <v>23426.66</v>
      </c>
      <c r="BQ225" s="71">
        <v>23385.46</v>
      </c>
      <c r="BR225" s="71">
        <v>23712.07</v>
      </c>
      <c r="BS225" s="71">
        <v>23978.26</v>
      </c>
      <c r="BT225" s="71">
        <v>24033.24</v>
      </c>
      <c r="BU225" s="71">
        <v>23823.75</v>
      </c>
      <c r="BV225" s="71">
        <v>23526.27</v>
      </c>
      <c r="BW225" s="71">
        <v>23262.11</v>
      </c>
      <c r="BX225" s="71">
        <v>7260.253</v>
      </c>
      <c r="BY225" s="71">
        <v>2317.309</v>
      </c>
      <c r="BZ225" s="71">
        <v>2267.856</v>
      </c>
      <c r="CA225" s="71">
        <v>2188.19</v>
      </c>
      <c r="CB225" s="71">
        <v>2134.217</v>
      </c>
      <c r="CC225" s="71">
        <v>2445.551</v>
      </c>
      <c r="CD225" s="71">
        <v>2421.517</v>
      </c>
      <c r="CE225" s="71">
        <v>2364.929</v>
      </c>
      <c r="CF225" s="71">
        <v>2286.86</v>
      </c>
      <c r="CG225" s="71">
        <v>2272.018</v>
      </c>
      <c r="CH225" s="71">
        <v>2317.131</v>
      </c>
      <c r="CI225" s="71">
        <v>2396.259</v>
      </c>
      <c r="CJ225" s="71">
        <v>2530.201</v>
      </c>
      <c r="CK225" s="71">
        <v>2606.948</v>
      </c>
      <c r="CL225" s="71">
        <v>2683.373</v>
      </c>
      <c r="CM225" s="71">
        <v>8456.898</v>
      </c>
      <c r="CN225" s="71">
        <v>24289.51</v>
      </c>
      <c r="CO225" s="71">
        <v>24246.79</v>
      </c>
      <c r="CP225" s="71">
        <v>24585.43</v>
      </c>
      <c r="CQ225" s="71">
        <v>24861.42</v>
      </c>
      <c r="CR225" s="71">
        <v>24918.43</v>
      </c>
      <c r="CS225" s="71">
        <v>24701.22</v>
      </c>
      <c r="CT225" s="71">
        <v>24392.79</v>
      </c>
      <c r="CU225" s="71">
        <v>24118.89</v>
      </c>
      <c r="CV225" s="71">
        <v>8430.601</v>
      </c>
      <c r="CW225" s="71">
        <v>2735.151</v>
      </c>
      <c r="CX225" s="71">
        <v>2676.781</v>
      </c>
      <c r="CY225" s="71">
        <v>2582.751</v>
      </c>
      <c r="CZ225" s="71">
        <v>2519.045</v>
      </c>
      <c r="DA225" s="71">
        <v>2703.06</v>
      </c>
      <c r="DB225" s="71">
        <v>2676.495</v>
      </c>
      <c r="DC225" s="71">
        <v>2613.948</v>
      </c>
      <c r="DD225" s="71">
        <v>2527.659</v>
      </c>
      <c r="DE225" s="71">
        <v>2511.255</v>
      </c>
      <c r="DF225" s="71">
        <v>2561.118</v>
      </c>
      <c r="DG225" s="71">
        <v>2648.578</v>
      </c>
      <c r="DH225" s="71">
        <v>2796.624</v>
      </c>
      <c r="DI225" s="71">
        <v>2881.452</v>
      </c>
      <c r="DJ225" s="71">
        <v>2965.924</v>
      </c>
      <c r="DK225" s="71">
        <v>9258.787</v>
      </c>
      <c r="DL225" s="71">
        <v>24880.38</v>
      </c>
      <c r="DM225" s="71">
        <v>24836.62</v>
      </c>
      <c r="DN225" s="71">
        <v>25183.5</v>
      </c>
      <c r="DO225" s="71">
        <v>25466.2</v>
      </c>
      <c r="DP225" s="71">
        <v>25524.59</v>
      </c>
      <c r="DQ225" s="71">
        <v>25302.11</v>
      </c>
      <c r="DR225" s="71">
        <v>24986.17</v>
      </c>
      <c r="DS225" s="71">
        <v>24705.61</v>
      </c>
      <c r="DT225" s="71">
        <v>9229.996</v>
      </c>
      <c r="DU225" s="71">
        <v>3023.154</v>
      </c>
      <c r="DV225" s="71">
        <v>2958.638</v>
      </c>
      <c r="DW225" s="71">
        <v>2854.707</v>
      </c>
      <c r="DX225" s="71">
        <v>2784.293</v>
      </c>
      <c r="DY225" s="71">
        <v>2959.556</v>
      </c>
      <c r="DZ225" s="71">
        <v>2930.47</v>
      </c>
      <c r="EA225" s="71">
        <v>2861.989</v>
      </c>
      <c r="EB225" s="71">
        <v>2767.511</v>
      </c>
      <c r="EC225" s="71">
        <v>2749.55</v>
      </c>
      <c r="ED225" s="71">
        <v>2804.145</v>
      </c>
      <c r="EE225" s="71">
        <v>2899.904</v>
      </c>
      <c r="EF225" s="71">
        <v>3061.999</v>
      </c>
      <c r="EG225" s="71">
        <v>3154.876</v>
      </c>
      <c r="EH225" s="71">
        <v>3247.363</v>
      </c>
      <c r="EI225" s="71">
        <v>10051.67</v>
      </c>
      <c r="EJ225" s="71">
        <v>25465.82</v>
      </c>
      <c r="EK225" s="71">
        <v>25421.04</v>
      </c>
      <c r="EL225" s="71">
        <v>25776.08</v>
      </c>
      <c r="EM225" s="71">
        <v>26065.43</v>
      </c>
      <c r="EN225" s="71">
        <v>26125.2</v>
      </c>
      <c r="EO225" s="71">
        <v>25897.48</v>
      </c>
      <c r="EP225" s="71">
        <v>25574.1</v>
      </c>
      <c r="EQ225" s="71">
        <v>25286.95</v>
      </c>
      <c r="ER225" s="71">
        <v>10020.41</v>
      </c>
      <c r="ES225" s="71">
        <v>3310.025</v>
      </c>
      <c r="ET225" s="71">
        <v>3239.386</v>
      </c>
      <c r="EU225" s="71">
        <v>3125.593</v>
      </c>
      <c r="EV225" s="71">
        <v>3048.497</v>
      </c>
      <c r="EW225" s="71">
        <v>3328.121</v>
      </c>
      <c r="EX225" s="71">
        <v>3295.413</v>
      </c>
      <c r="EY225" s="71">
        <v>3218.404</v>
      </c>
      <c r="EZ225" s="71">
        <v>3112.16</v>
      </c>
      <c r="FA225" s="71">
        <v>3091.963</v>
      </c>
      <c r="FB225" s="71">
        <v>3153.356</v>
      </c>
      <c r="FC225" s="71">
        <v>3261.041</v>
      </c>
      <c r="FD225" s="71">
        <v>3443.321</v>
      </c>
      <c r="FE225" s="71">
        <v>3547.764</v>
      </c>
      <c r="FF225" s="71">
        <v>3651.77</v>
      </c>
      <c r="FG225" s="71">
        <v>11180.89</v>
      </c>
      <c r="FH225" s="71">
        <v>26301.69</v>
      </c>
      <c r="FI225" s="71">
        <v>26255.44</v>
      </c>
      <c r="FJ225" s="71">
        <v>26622.13</v>
      </c>
      <c r="FK225" s="71">
        <v>26920.98</v>
      </c>
      <c r="FL225" s="71">
        <v>26982.71</v>
      </c>
      <c r="FM225" s="71">
        <v>26747.52</v>
      </c>
      <c r="FN225" s="71">
        <v>26413.53</v>
      </c>
      <c r="FO225" s="71">
        <v>26116.95</v>
      </c>
      <c r="FP225" s="71">
        <v>11146.12</v>
      </c>
      <c r="FQ225" s="71">
        <v>3722.235</v>
      </c>
      <c r="FR225" s="71">
        <v>3642.799</v>
      </c>
      <c r="FS225" s="71">
        <v>3514.835</v>
      </c>
      <c r="FT225" s="71">
        <v>3428.139</v>
      </c>
      <c r="FU225" s="71">
        <v>78.18535</v>
      </c>
      <c r="FV225" s="71">
        <v>77.1046</v>
      </c>
      <c r="FW225" s="71">
        <v>75.52202</v>
      </c>
      <c r="FX225" s="71">
        <v>73.53839</v>
      </c>
      <c r="FY225" s="71">
        <v>72.58939</v>
      </c>
      <c r="FZ225" s="71">
        <v>71.97352</v>
      </c>
      <c r="GA225" s="71">
        <v>71.99656</v>
      </c>
      <c r="GB225" s="71">
        <v>74.63763</v>
      </c>
      <c r="GC225" s="71">
        <v>79.28731</v>
      </c>
      <c r="GD225" s="71">
        <v>83.23048</v>
      </c>
      <c r="GE225" s="71">
        <v>87.00591</v>
      </c>
      <c r="GF225" s="71">
        <v>89.52688</v>
      </c>
      <c r="GG225" s="71">
        <v>91.48225</v>
      </c>
      <c r="GH225" s="71">
        <v>92.61129</v>
      </c>
      <c r="GI225" s="71">
        <v>93.6543</v>
      </c>
      <c r="GJ225" s="71">
        <v>93.94059</v>
      </c>
      <c r="GK225" s="71">
        <v>93.5543</v>
      </c>
      <c r="GL225" s="71">
        <v>91.83736</v>
      </c>
      <c r="GM225" s="71">
        <v>89.61269</v>
      </c>
      <c r="GN225" s="71">
        <v>86.16441</v>
      </c>
      <c r="GO225" s="71">
        <v>82.79696</v>
      </c>
      <c r="GP225" s="71">
        <v>81.13255</v>
      </c>
      <c r="GQ225" s="71">
        <v>79.28938</v>
      </c>
      <c r="GR225" s="71">
        <v>77.99253</v>
      </c>
    </row>
    <row r="226" spans="1:200" ht="12.75">
      <c r="A226" s="69" t="s">
        <v>243</v>
      </c>
      <c r="B226" s="69" t="s">
        <v>30</v>
      </c>
      <c r="C226" s="69">
        <v>2012</v>
      </c>
      <c r="D226" s="69" t="s">
        <v>6</v>
      </c>
      <c r="E226" s="69" t="s">
        <v>239</v>
      </c>
      <c r="F226" s="71">
        <v>127</v>
      </c>
      <c r="G226" s="71">
        <v>127</v>
      </c>
      <c r="H226" s="71">
        <v>127</v>
      </c>
      <c r="I226" s="71">
        <v>12836.41</v>
      </c>
      <c r="J226" s="71">
        <v>12348.27</v>
      </c>
      <c r="K226" s="71">
        <v>11962.66</v>
      </c>
      <c r="L226" s="71">
        <v>11760.43</v>
      </c>
      <c r="M226" s="71">
        <v>11978.95</v>
      </c>
      <c r="N226" s="71">
        <v>12602.16</v>
      </c>
      <c r="O226" s="71">
        <v>15037.43</v>
      </c>
      <c r="P226" s="71">
        <v>17749.39</v>
      </c>
      <c r="Q226" s="71">
        <v>20849.49</v>
      </c>
      <c r="R226" s="71">
        <v>23982.46</v>
      </c>
      <c r="S226" s="71">
        <v>30949.06</v>
      </c>
      <c r="T226" s="71">
        <v>32176.71</v>
      </c>
      <c r="U226" s="71">
        <v>32094.29</v>
      </c>
      <c r="V226" s="71">
        <v>32564.77</v>
      </c>
      <c r="W226" s="71">
        <v>32895.54</v>
      </c>
      <c r="X226" s="71">
        <v>32978.21</v>
      </c>
      <c r="Y226" s="71">
        <v>32956.36</v>
      </c>
      <c r="Z226" s="71">
        <v>33425.27</v>
      </c>
      <c r="AA226" s="71">
        <v>33559.17</v>
      </c>
      <c r="AB226" s="71">
        <v>33317.37</v>
      </c>
      <c r="AC226" s="71">
        <v>30606.46</v>
      </c>
      <c r="AD226" s="71">
        <v>20493.49</v>
      </c>
      <c r="AE226" s="71">
        <v>15652.31</v>
      </c>
      <c r="AF226" s="71">
        <v>14002.59</v>
      </c>
      <c r="AG226" s="71">
        <v>13108.63</v>
      </c>
      <c r="AH226" s="71">
        <v>12610.13</v>
      </c>
      <c r="AI226" s="71">
        <v>12216.34</v>
      </c>
      <c r="AJ226" s="71">
        <v>12009.82</v>
      </c>
      <c r="AK226" s="71">
        <v>12232.98</v>
      </c>
      <c r="AL226" s="71">
        <v>12869.4</v>
      </c>
      <c r="AM226" s="71">
        <v>15356.32</v>
      </c>
      <c r="AN226" s="71">
        <v>18125.79</v>
      </c>
      <c r="AO226" s="71">
        <v>21291.63</v>
      </c>
      <c r="AP226" s="71">
        <v>24491.04</v>
      </c>
      <c r="AQ226" s="71">
        <v>31211.23</v>
      </c>
      <c r="AR226" s="71">
        <v>30151.25</v>
      </c>
      <c r="AS226" s="71">
        <v>30074.02</v>
      </c>
      <c r="AT226" s="71">
        <v>30514.89</v>
      </c>
      <c r="AU226" s="71">
        <v>30824.84</v>
      </c>
      <c r="AV226" s="71">
        <v>30902.3</v>
      </c>
      <c r="AW226" s="71">
        <v>30881.83</v>
      </c>
      <c r="AX226" s="71">
        <v>31321.22</v>
      </c>
      <c r="AY226" s="71">
        <v>31446.7</v>
      </c>
      <c r="AZ226" s="71">
        <v>33599.61</v>
      </c>
      <c r="BA226" s="71">
        <v>31255.5</v>
      </c>
      <c r="BB226" s="71">
        <v>20928.08</v>
      </c>
      <c r="BC226" s="71">
        <v>15984.24</v>
      </c>
      <c r="BD226" s="71">
        <v>14299.53</v>
      </c>
      <c r="BE226" s="71">
        <v>-398.6038</v>
      </c>
      <c r="BF226" s="71">
        <v>-383.4456</v>
      </c>
      <c r="BG226" s="71">
        <v>-371.4715</v>
      </c>
      <c r="BH226" s="71">
        <v>-365.1917</v>
      </c>
      <c r="BI226" s="71">
        <v>-371.9773</v>
      </c>
      <c r="BJ226" s="71">
        <v>-391.3297</v>
      </c>
      <c r="BK226" s="71">
        <v>-466.9512</v>
      </c>
      <c r="BL226" s="71">
        <v>-551.1646</v>
      </c>
      <c r="BM226" s="71">
        <v>-647.4304</v>
      </c>
      <c r="BN226" s="71">
        <v>-744.7174</v>
      </c>
      <c r="BO226" s="71">
        <v>-832.9609</v>
      </c>
      <c r="BP226" s="71">
        <v>1638.998</v>
      </c>
      <c r="BQ226" s="71">
        <v>1634.8</v>
      </c>
      <c r="BR226" s="71">
        <v>1658.765</v>
      </c>
      <c r="BS226" s="71">
        <v>1675.613</v>
      </c>
      <c r="BT226" s="71">
        <v>1679.824</v>
      </c>
      <c r="BU226" s="71">
        <v>1678.711</v>
      </c>
      <c r="BV226" s="71">
        <v>1702.596</v>
      </c>
      <c r="BW226" s="71">
        <v>1709.417</v>
      </c>
      <c r="BX226" s="71">
        <v>-896.7015</v>
      </c>
      <c r="BY226" s="71">
        <v>-950.4095</v>
      </c>
      <c r="BZ226" s="71">
        <v>-636.3757</v>
      </c>
      <c r="CA226" s="71">
        <v>-486.0447</v>
      </c>
      <c r="CB226" s="71">
        <v>-434.8165</v>
      </c>
      <c r="CC226" s="71">
        <v>-323.6369</v>
      </c>
      <c r="CD226" s="71">
        <v>-311.3295</v>
      </c>
      <c r="CE226" s="71">
        <v>-301.6075</v>
      </c>
      <c r="CF226" s="71">
        <v>-296.5088</v>
      </c>
      <c r="CG226" s="71">
        <v>-302.0182</v>
      </c>
      <c r="CH226" s="71">
        <v>-317.7308</v>
      </c>
      <c r="CI226" s="71">
        <v>-379.1299</v>
      </c>
      <c r="CJ226" s="71">
        <v>-447.505</v>
      </c>
      <c r="CK226" s="71">
        <v>-525.6658</v>
      </c>
      <c r="CL226" s="71">
        <v>-604.6556</v>
      </c>
      <c r="CM226" s="71">
        <v>-493.2405</v>
      </c>
      <c r="CN226" s="71">
        <v>1868.509</v>
      </c>
      <c r="CO226" s="71">
        <v>1863.723</v>
      </c>
      <c r="CP226" s="71">
        <v>1891.043</v>
      </c>
      <c r="CQ226" s="71">
        <v>1910.251</v>
      </c>
      <c r="CR226" s="71">
        <v>1915.052</v>
      </c>
      <c r="CS226" s="71">
        <v>1913.783</v>
      </c>
      <c r="CT226" s="71">
        <v>1941.013</v>
      </c>
      <c r="CU226" s="71">
        <v>1948.788</v>
      </c>
      <c r="CV226" s="71">
        <v>-530.9848</v>
      </c>
      <c r="CW226" s="71">
        <v>-771.6624</v>
      </c>
      <c r="CX226" s="71">
        <v>-516.6902</v>
      </c>
      <c r="CY226" s="71">
        <v>-394.6325</v>
      </c>
      <c r="CZ226" s="71">
        <v>-353.0389</v>
      </c>
      <c r="DA226" s="71">
        <v>-272.2109</v>
      </c>
      <c r="DB226" s="71">
        <v>-261.8592</v>
      </c>
      <c r="DC226" s="71">
        <v>-253.6819</v>
      </c>
      <c r="DD226" s="71">
        <v>-249.3934</v>
      </c>
      <c r="DE226" s="71">
        <v>-254.0274</v>
      </c>
      <c r="DF226" s="71">
        <v>-267.2433</v>
      </c>
      <c r="DG226" s="71">
        <v>-318.8861</v>
      </c>
      <c r="DH226" s="71">
        <v>-376.3963</v>
      </c>
      <c r="DI226" s="71">
        <v>-442.1374</v>
      </c>
      <c r="DJ226" s="71">
        <v>-508.5757</v>
      </c>
      <c r="DK226" s="71">
        <v>-262.1768</v>
      </c>
      <c r="DL226" s="71">
        <v>2025.455</v>
      </c>
      <c r="DM226" s="71">
        <v>2020.267</v>
      </c>
      <c r="DN226" s="71">
        <v>2049.883</v>
      </c>
      <c r="DO226" s="71">
        <v>2070.704</v>
      </c>
      <c r="DP226" s="71">
        <v>2075.908</v>
      </c>
      <c r="DQ226" s="71">
        <v>2074.533</v>
      </c>
      <c r="DR226" s="71">
        <v>2104.049</v>
      </c>
      <c r="DS226" s="71">
        <v>2112.478</v>
      </c>
      <c r="DT226" s="71">
        <v>-282.2394</v>
      </c>
      <c r="DU226" s="71">
        <v>-649.0451</v>
      </c>
      <c r="DV226" s="71">
        <v>-434.588</v>
      </c>
      <c r="DW226" s="71">
        <v>-331.9253</v>
      </c>
      <c r="DX226" s="71">
        <v>-296.9409</v>
      </c>
      <c r="DY226" s="71">
        <v>-221.1853</v>
      </c>
      <c r="DZ226" s="71">
        <v>-212.774</v>
      </c>
      <c r="EA226" s="71">
        <v>-206.1295</v>
      </c>
      <c r="EB226" s="71">
        <v>-202.6449</v>
      </c>
      <c r="EC226" s="71">
        <v>-206.4103</v>
      </c>
      <c r="ED226" s="71">
        <v>-217.1488</v>
      </c>
      <c r="EE226" s="71">
        <v>-259.1112</v>
      </c>
      <c r="EF226" s="71">
        <v>-305.8412</v>
      </c>
      <c r="EG226" s="71">
        <v>-359.2592</v>
      </c>
      <c r="EH226" s="71">
        <v>-413.2437</v>
      </c>
      <c r="EI226" s="71">
        <v>-34.48443</v>
      </c>
      <c r="EJ226" s="71">
        <v>2180.785</v>
      </c>
      <c r="EK226" s="71">
        <v>2175.199</v>
      </c>
      <c r="EL226" s="71">
        <v>2207.086</v>
      </c>
      <c r="EM226" s="71">
        <v>2229.504</v>
      </c>
      <c r="EN226" s="71">
        <v>2235.107</v>
      </c>
      <c r="EO226" s="71">
        <v>2233.626</v>
      </c>
      <c r="EP226" s="71">
        <v>2265.406</v>
      </c>
      <c r="EQ226" s="71">
        <v>2274.482</v>
      </c>
      <c r="ER226" s="71">
        <v>-37.12328</v>
      </c>
      <c r="ES226" s="71">
        <v>-527.3824</v>
      </c>
      <c r="ET226" s="71">
        <v>-353.1249</v>
      </c>
      <c r="EU226" s="71">
        <v>-269.7063</v>
      </c>
      <c r="EV226" s="71">
        <v>-241.2797</v>
      </c>
      <c r="EW226" s="71">
        <v>-148.2093</v>
      </c>
      <c r="EX226" s="71">
        <v>-142.5731</v>
      </c>
      <c r="EY226" s="71">
        <v>-138.1209</v>
      </c>
      <c r="EZ226" s="71">
        <v>-135.786</v>
      </c>
      <c r="FA226" s="71">
        <v>-138.309</v>
      </c>
      <c r="FB226" s="71">
        <v>-145.5046</v>
      </c>
      <c r="FC226" s="71">
        <v>-173.6223</v>
      </c>
      <c r="FD226" s="71">
        <v>-204.9346</v>
      </c>
      <c r="FE226" s="71">
        <v>-240.7283</v>
      </c>
      <c r="FF226" s="71">
        <v>-276.9016</v>
      </c>
      <c r="FG226" s="71">
        <v>288.4672</v>
      </c>
      <c r="FH226" s="71">
        <v>2402.254</v>
      </c>
      <c r="FI226" s="71">
        <v>2396.101</v>
      </c>
      <c r="FJ226" s="71">
        <v>2431.226</v>
      </c>
      <c r="FK226" s="71">
        <v>2455.921</v>
      </c>
      <c r="FL226" s="71">
        <v>2462.092</v>
      </c>
      <c r="FM226" s="71">
        <v>2460.461</v>
      </c>
      <c r="FN226" s="71">
        <v>2495.469</v>
      </c>
      <c r="FO226" s="71">
        <v>2505.466</v>
      </c>
      <c r="FP226" s="71">
        <v>310.5416</v>
      </c>
      <c r="FQ226" s="71">
        <v>-353.3822</v>
      </c>
      <c r="FR226" s="71">
        <v>-236.6179</v>
      </c>
      <c r="FS226" s="71">
        <v>-180.7216</v>
      </c>
      <c r="FT226" s="71">
        <v>-161.6739</v>
      </c>
      <c r="FU226" s="71">
        <v>65.83056</v>
      </c>
      <c r="FV226" s="71">
        <v>64.56432</v>
      </c>
      <c r="FW226" s="71">
        <v>63.5942</v>
      </c>
      <c r="FX226" s="71">
        <v>62.54111</v>
      </c>
      <c r="FY226" s="71">
        <v>61.63858</v>
      </c>
      <c r="FZ226" s="71">
        <v>60.87142</v>
      </c>
      <c r="GA226" s="71">
        <v>61.96148</v>
      </c>
      <c r="GB226" s="71">
        <v>65.77216</v>
      </c>
      <c r="GC226" s="71">
        <v>70.74148</v>
      </c>
      <c r="GD226" s="71">
        <v>75.58939</v>
      </c>
      <c r="GE226" s="71">
        <v>79.78741</v>
      </c>
      <c r="GF226" s="71">
        <v>82.99876</v>
      </c>
      <c r="GG226" s="71">
        <v>84.60371</v>
      </c>
      <c r="GH226" s="71">
        <v>85.2358</v>
      </c>
      <c r="GI226" s="71">
        <v>85.49445</v>
      </c>
      <c r="GJ226" s="71">
        <v>85.07037</v>
      </c>
      <c r="GK226" s="71">
        <v>84.63129</v>
      </c>
      <c r="GL226" s="71">
        <v>84.22723</v>
      </c>
      <c r="GM226" s="71">
        <v>81.6242</v>
      </c>
      <c r="GN226" s="71">
        <v>76.51506</v>
      </c>
      <c r="GO226" s="71">
        <v>72.50105</v>
      </c>
      <c r="GP226" s="71">
        <v>70.19803</v>
      </c>
      <c r="GQ226" s="71">
        <v>68.80518</v>
      </c>
      <c r="GR226" s="71">
        <v>67.61198</v>
      </c>
    </row>
    <row r="227" spans="1:200" ht="12.75">
      <c r="A227" s="69" t="s">
        <v>243</v>
      </c>
      <c r="B227" s="69" t="s">
        <v>31</v>
      </c>
      <c r="C227" s="69">
        <v>2012</v>
      </c>
      <c r="D227" s="69" t="s">
        <v>6</v>
      </c>
      <c r="E227" s="69" t="s">
        <v>239</v>
      </c>
      <c r="F227" s="71">
        <v>176</v>
      </c>
      <c r="G227" s="71">
        <v>176</v>
      </c>
      <c r="H227" s="71">
        <v>176</v>
      </c>
      <c r="I227" s="71">
        <v>18433.15</v>
      </c>
      <c r="J227" s="71">
        <v>17662.57</v>
      </c>
      <c r="K227" s="71">
        <v>17092.69</v>
      </c>
      <c r="L227" s="71">
        <v>16892.05</v>
      </c>
      <c r="M227" s="71">
        <v>17189.63</v>
      </c>
      <c r="N227" s="71">
        <v>17995.6</v>
      </c>
      <c r="O227" s="71">
        <v>21400.84</v>
      </c>
      <c r="P227" s="71">
        <v>24896.58</v>
      </c>
      <c r="Q227" s="71">
        <v>29344.01</v>
      </c>
      <c r="R227" s="71">
        <v>33571.55</v>
      </c>
      <c r="S227" s="71">
        <v>42816.16</v>
      </c>
      <c r="T227" s="71">
        <v>44422.65</v>
      </c>
      <c r="U227" s="71">
        <v>44155.26</v>
      </c>
      <c r="V227" s="71">
        <v>44901.52</v>
      </c>
      <c r="W227" s="71">
        <v>45754.72</v>
      </c>
      <c r="X227" s="71">
        <v>46426.5</v>
      </c>
      <c r="Y227" s="71">
        <v>46530.73</v>
      </c>
      <c r="Z227" s="71">
        <v>47094.84</v>
      </c>
      <c r="AA227" s="71">
        <v>47250.32</v>
      </c>
      <c r="AB227" s="71">
        <v>47318.52</v>
      </c>
      <c r="AC227" s="71">
        <v>43426.89</v>
      </c>
      <c r="AD227" s="71">
        <v>29040.16</v>
      </c>
      <c r="AE227" s="71">
        <v>22361.05</v>
      </c>
      <c r="AF227" s="71">
        <v>20032.19</v>
      </c>
      <c r="AG227" s="71">
        <v>18824.04</v>
      </c>
      <c r="AH227" s="71">
        <v>18037.13</v>
      </c>
      <c r="AI227" s="71">
        <v>17455.16</v>
      </c>
      <c r="AJ227" s="71">
        <v>17250.27</v>
      </c>
      <c r="AK227" s="71">
        <v>17554.15</v>
      </c>
      <c r="AL227" s="71">
        <v>18377.21</v>
      </c>
      <c r="AM227" s="71">
        <v>21854.67</v>
      </c>
      <c r="AN227" s="71">
        <v>25424.54</v>
      </c>
      <c r="AO227" s="71">
        <v>29966.28</v>
      </c>
      <c r="AP227" s="71">
        <v>34283.47</v>
      </c>
      <c r="AQ227" s="71">
        <v>43178.86</v>
      </c>
      <c r="AR227" s="71">
        <v>41626.34</v>
      </c>
      <c r="AS227" s="71">
        <v>41375.78</v>
      </c>
      <c r="AT227" s="71">
        <v>42075.06</v>
      </c>
      <c r="AU227" s="71">
        <v>42874.56</v>
      </c>
      <c r="AV227" s="71">
        <v>43504.05</v>
      </c>
      <c r="AW227" s="71">
        <v>43601.71</v>
      </c>
      <c r="AX227" s="71">
        <v>44130.32</v>
      </c>
      <c r="AY227" s="71">
        <v>44276.02</v>
      </c>
      <c r="AZ227" s="71">
        <v>47719.37</v>
      </c>
      <c r="BA227" s="71">
        <v>44347.81</v>
      </c>
      <c r="BB227" s="71">
        <v>29655.99</v>
      </c>
      <c r="BC227" s="71">
        <v>22835.24</v>
      </c>
      <c r="BD227" s="71">
        <v>20457</v>
      </c>
      <c r="BE227" s="71">
        <v>-572.3969</v>
      </c>
      <c r="BF227" s="71">
        <v>-548.4684</v>
      </c>
      <c r="BG227" s="71">
        <v>-530.7722</v>
      </c>
      <c r="BH227" s="71">
        <v>-524.5419</v>
      </c>
      <c r="BI227" s="71">
        <v>-533.7823</v>
      </c>
      <c r="BJ227" s="71">
        <v>-558.8098</v>
      </c>
      <c r="BK227" s="71">
        <v>-664.5514</v>
      </c>
      <c r="BL227" s="71">
        <v>-773.1031</v>
      </c>
      <c r="BM227" s="71">
        <v>-911.2072</v>
      </c>
      <c r="BN227" s="71">
        <v>-1042.483</v>
      </c>
      <c r="BO227" s="71">
        <v>-1152.351</v>
      </c>
      <c r="BP227" s="71">
        <v>2262.774</v>
      </c>
      <c r="BQ227" s="71">
        <v>2249.154</v>
      </c>
      <c r="BR227" s="71">
        <v>2287.166</v>
      </c>
      <c r="BS227" s="71">
        <v>2330.626</v>
      </c>
      <c r="BT227" s="71">
        <v>2364.845</v>
      </c>
      <c r="BU227" s="71">
        <v>2370.154</v>
      </c>
      <c r="BV227" s="71">
        <v>2398.889</v>
      </c>
      <c r="BW227" s="71">
        <v>2406.809</v>
      </c>
      <c r="BX227" s="71">
        <v>-1273.528</v>
      </c>
      <c r="BY227" s="71">
        <v>-1348.517</v>
      </c>
      <c r="BZ227" s="71">
        <v>-901.772</v>
      </c>
      <c r="CA227" s="71">
        <v>-694.3682</v>
      </c>
      <c r="CB227" s="71">
        <v>-622.0513</v>
      </c>
      <c r="CC227" s="71">
        <v>-464.7441</v>
      </c>
      <c r="CD227" s="71">
        <v>-445.3159</v>
      </c>
      <c r="CE227" s="71">
        <v>-430.9479</v>
      </c>
      <c r="CF227" s="71">
        <v>-425.8893</v>
      </c>
      <c r="CG227" s="71">
        <v>-433.3919</v>
      </c>
      <c r="CH227" s="71">
        <v>-453.7123</v>
      </c>
      <c r="CI227" s="71">
        <v>-539.5667</v>
      </c>
      <c r="CJ227" s="71">
        <v>-627.7028</v>
      </c>
      <c r="CK227" s="71">
        <v>-739.833</v>
      </c>
      <c r="CL227" s="71">
        <v>-846.4196</v>
      </c>
      <c r="CM227" s="71">
        <v>-682.3686</v>
      </c>
      <c r="CN227" s="71">
        <v>2579.633</v>
      </c>
      <c r="CO227" s="71">
        <v>2564.105</v>
      </c>
      <c r="CP227" s="71">
        <v>2607.441</v>
      </c>
      <c r="CQ227" s="71">
        <v>2656.987</v>
      </c>
      <c r="CR227" s="71">
        <v>2695.997</v>
      </c>
      <c r="CS227" s="71">
        <v>2702.049</v>
      </c>
      <c r="CT227" s="71">
        <v>2734.808</v>
      </c>
      <c r="CU227" s="71">
        <v>2743.837</v>
      </c>
      <c r="CV227" s="71">
        <v>-754.1237</v>
      </c>
      <c r="CW227" s="71">
        <v>-1094.896</v>
      </c>
      <c r="CX227" s="71">
        <v>-732.1724</v>
      </c>
      <c r="CY227" s="71">
        <v>-563.7759</v>
      </c>
      <c r="CZ227" s="71">
        <v>-505.0598</v>
      </c>
      <c r="DA227" s="71">
        <v>-390.8961</v>
      </c>
      <c r="DB227" s="71">
        <v>-374.5551</v>
      </c>
      <c r="DC227" s="71">
        <v>-362.4702</v>
      </c>
      <c r="DD227" s="71">
        <v>-358.2154</v>
      </c>
      <c r="DE227" s="71">
        <v>-364.5258</v>
      </c>
      <c r="DF227" s="71">
        <v>-381.6173</v>
      </c>
      <c r="DG227" s="71">
        <v>-453.8295</v>
      </c>
      <c r="DH227" s="71">
        <v>-527.9606</v>
      </c>
      <c r="DI227" s="71">
        <v>-622.2734</v>
      </c>
      <c r="DJ227" s="71">
        <v>-711.9233</v>
      </c>
      <c r="DK227" s="71">
        <v>-362.7058</v>
      </c>
      <c r="DL227" s="71">
        <v>2796.312</v>
      </c>
      <c r="DM227" s="71">
        <v>2779.479</v>
      </c>
      <c r="DN227" s="71">
        <v>2826.455</v>
      </c>
      <c r="DO227" s="71">
        <v>2880.162</v>
      </c>
      <c r="DP227" s="71">
        <v>2922.449</v>
      </c>
      <c r="DQ227" s="71">
        <v>2929.01</v>
      </c>
      <c r="DR227" s="71">
        <v>2964.52</v>
      </c>
      <c r="DS227" s="71">
        <v>2974.307</v>
      </c>
      <c r="DT227" s="71">
        <v>-400.8465</v>
      </c>
      <c r="DU227" s="71">
        <v>-920.9172</v>
      </c>
      <c r="DV227" s="71">
        <v>-615.83</v>
      </c>
      <c r="DW227" s="71">
        <v>-474.1917</v>
      </c>
      <c r="DX227" s="71">
        <v>-424.8057</v>
      </c>
      <c r="DY227" s="71">
        <v>-317.6231</v>
      </c>
      <c r="DZ227" s="71">
        <v>-304.3452</v>
      </c>
      <c r="EA227" s="71">
        <v>-294.5256</v>
      </c>
      <c r="EB227" s="71">
        <v>-291.0683</v>
      </c>
      <c r="EC227" s="71">
        <v>-296.1959</v>
      </c>
      <c r="ED227" s="71">
        <v>-310.0836</v>
      </c>
      <c r="EE227" s="71">
        <v>-368.7596</v>
      </c>
      <c r="EF227" s="71">
        <v>-428.995</v>
      </c>
      <c r="EG227" s="71">
        <v>-505.6289</v>
      </c>
      <c r="EH227" s="71">
        <v>-578.4741</v>
      </c>
      <c r="EI227" s="71">
        <v>-47.70713</v>
      </c>
      <c r="EJ227" s="71">
        <v>3010.757</v>
      </c>
      <c r="EK227" s="71">
        <v>2992.634</v>
      </c>
      <c r="EL227" s="71">
        <v>3043.212</v>
      </c>
      <c r="EM227" s="71">
        <v>3101.038</v>
      </c>
      <c r="EN227" s="71">
        <v>3146.569</v>
      </c>
      <c r="EO227" s="71">
        <v>3153.632</v>
      </c>
      <c r="EP227" s="71">
        <v>3191.865</v>
      </c>
      <c r="EQ227" s="71">
        <v>3202.403</v>
      </c>
      <c r="ER227" s="71">
        <v>-52.72382</v>
      </c>
      <c r="ES227" s="71">
        <v>-748.2922</v>
      </c>
      <c r="ET227" s="71">
        <v>-500.3934</v>
      </c>
      <c r="EU227" s="71">
        <v>-385.305</v>
      </c>
      <c r="EV227" s="71">
        <v>-345.1763</v>
      </c>
      <c r="EW227" s="71">
        <v>-212.8292</v>
      </c>
      <c r="EX227" s="71">
        <v>-203.9321</v>
      </c>
      <c r="EY227" s="71">
        <v>-197.3523</v>
      </c>
      <c r="EZ227" s="71">
        <v>-195.0357</v>
      </c>
      <c r="FA227" s="71">
        <v>-198.4715</v>
      </c>
      <c r="FB227" s="71">
        <v>-207.7772</v>
      </c>
      <c r="FC227" s="71">
        <v>-247.0942</v>
      </c>
      <c r="FD227" s="71">
        <v>-287.456</v>
      </c>
      <c r="FE227" s="71">
        <v>-338.806</v>
      </c>
      <c r="FF227" s="71">
        <v>-387.6172</v>
      </c>
      <c r="FG227" s="71">
        <v>399.077</v>
      </c>
      <c r="FH227" s="71">
        <v>3316.513</v>
      </c>
      <c r="FI227" s="71">
        <v>3296.55</v>
      </c>
      <c r="FJ227" s="71">
        <v>3352.264</v>
      </c>
      <c r="FK227" s="71">
        <v>3415.963</v>
      </c>
      <c r="FL227" s="71">
        <v>3466.117</v>
      </c>
      <c r="FM227" s="71">
        <v>3473.898</v>
      </c>
      <c r="FN227" s="71">
        <v>3516.014</v>
      </c>
      <c r="FO227" s="71">
        <v>3527.622</v>
      </c>
      <c r="FP227" s="71">
        <v>441.0423</v>
      </c>
      <c r="FQ227" s="71">
        <v>-501.407</v>
      </c>
      <c r="FR227" s="71">
        <v>-335.2978</v>
      </c>
      <c r="FS227" s="71">
        <v>-258.1807</v>
      </c>
      <c r="FT227" s="71">
        <v>-231.2917</v>
      </c>
      <c r="FU227" s="71">
        <v>65.95518</v>
      </c>
      <c r="FV227" s="71">
        <v>64.82445</v>
      </c>
      <c r="FW227" s="71">
        <v>64.4121</v>
      </c>
      <c r="FX227" s="71">
        <v>63.26241</v>
      </c>
      <c r="FY227" s="71">
        <v>62.31599</v>
      </c>
      <c r="FZ227" s="71">
        <v>61.83426</v>
      </c>
      <c r="GA227" s="71">
        <v>62.54123</v>
      </c>
      <c r="GB227" s="71">
        <v>66.02259</v>
      </c>
      <c r="GC227" s="71">
        <v>70.47166</v>
      </c>
      <c r="GD227" s="71">
        <v>74.56117</v>
      </c>
      <c r="GE227" s="71">
        <v>77.8863</v>
      </c>
      <c r="GF227" s="71">
        <v>80.76506</v>
      </c>
      <c r="GG227" s="71">
        <v>83.4013</v>
      </c>
      <c r="GH227" s="71">
        <v>84.84327</v>
      </c>
      <c r="GI227" s="71">
        <v>86.14377</v>
      </c>
      <c r="GJ227" s="71">
        <v>87.16111</v>
      </c>
      <c r="GK227" s="71">
        <v>86.89759</v>
      </c>
      <c r="GL227" s="71">
        <v>85.13364</v>
      </c>
      <c r="GM227" s="71">
        <v>82.04865</v>
      </c>
      <c r="GN227" s="71">
        <v>78.31932</v>
      </c>
      <c r="GO227" s="71">
        <v>74.28654</v>
      </c>
      <c r="GP227" s="71">
        <v>72.13297</v>
      </c>
      <c r="GQ227" s="71">
        <v>70.315</v>
      </c>
      <c r="GR227" s="71">
        <v>68.33802</v>
      </c>
    </row>
    <row r="228" spans="1:200" ht="12.75">
      <c r="A228" s="69" t="s">
        <v>243</v>
      </c>
      <c r="B228" s="69" t="s">
        <v>32</v>
      </c>
      <c r="C228" s="69">
        <v>2012</v>
      </c>
      <c r="D228" s="69" t="s">
        <v>6</v>
      </c>
      <c r="E228" s="69" t="s">
        <v>239</v>
      </c>
      <c r="F228" s="71">
        <v>179</v>
      </c>
      <c r="G228" s="71">
        <v>179</v>
      </c>
      <c r="H228" s="71">
        <v>179</v>
      </c>
      <c r="I228" s="71">
        <v>19845.42</v>
      </c>
      <c r="J228" s="71">
        <v>19175.93</v>
      </c>
      <c r="K228" s="71">
        <v>18580.57</v>
      </c>
      <c r="L228" s="71">
        <v>18377.76</v>
      </c>
      <c r="M228" s="71">
        <v>18673.41</v>
      </c>
      <c r="N228" s="71">
        <v>19538.23</v>
      </c>
      <c r="O228" s="71">
        <v>23435.12</v>
      </c>
      <c r="P228" s="71">
        <v>28046.89</v>
      </c>
      <c r="Q228" s="71">
        <v>32961.31</v>
      </c>
      <c r="R228" s="71">
        <v>37059.93</v>
      </c>
      <c r="S228" s="71">
        <v>46591.62</v>
      </c>
      <c r="T228" s="71">
        <v>47751.23</v>
      </c>
      <c r="U228" s="71">
        <v>47342.95</v>
      </c>
      <c r="V228" s="71">
        <v>48031.88</v>
      </c>
      <c r="W228" s="71">
        <v>48552.16</v>
      </c>
      <c r="X228" s="71">
        <v>48993.26</v>
      </c>
      <c r="Y228" s="71">
        <v>48918.19</v>
      </c>
      <c r="Z228" s="71">
        <v>49867.4</v>
      </c>
      <c r="AA228" s="71">
        <v>50481.84</v>
      </c>
      <c r="AB228" s="71">
        <v>51020.98</v>
      </c>
      <c r="AC228" s="71">
        <v>46411.06</v>
      </c>
      <c r="AD228" s="71">
        <v>30854.9</v>
      </c>
      <c r="AE228" s="71">
        <v>23695.83</v>
      </c>
      <c r="AF228" s="71">
        <v>21382.54</v>
      </c>
      <c r="AG228" s="71">
        <v>20266.27</v>
      </c>
      <c r="AH228" s="71">
        <v>19582.58</v>
      </c>
      <c r="AI228" s="71">
        <v>18974.6</v>
      </c>
      <c r="AJ228" s="71">
        <v>18767.48</v>
      </c>
      <c r="AK228" s="71">
        <v>19069.4</v>
      </c>
      <c r="AL228" s="71">
        <v>19952.56</v>
      </c>
      <c r="AM228" s="71">
        <v>23932.09</v>
      </c>
      <c r="AN228" s="71">
        <v>28641.65</v>
      </c>
      <c r="AO228" s="71">
        <v>33660.3</v>
      </c>
      <c r="AP228" s="71">
        <v>37845.82</v>
      </c>
      <c r="AQ228" s="71">
        <v>46986.31</v>
      </c>
      <c r="AR228" s="71">
        <v>44745.39</v>
      </c>
      <c r="AS228" s="71">
        <v>44362.8</v>
      </c>
      <c r="AT228" s="71">
        <v>45008.37</v>
      </c>
      <c r="AU228" s="71">
        <v>45495.9</v>
      </c>
      <c r="AV228" s="71">
        <v>45909.24</v>
      </c>
      <c r="AW228" s="71">
        <v>45838.9</v>
      </c>
      <c r="AX228" s="71">
        <v>46728.36</v>
      </c>
      <c r="AY228" s="71">
        <v>47304.12</v>
      </c>
      <c r="AZ228" s="71">
        <v>51453.19</v>
      </c>
      <c r="BA228" s="71">
        <v>47395.26</v>
      </c>
      <c r="BB228" s="71">
        <v>31509.21</v>
      </c>
      <c r="BC228" s="71">
        <v>24198.33</v>
      </c>
      <c r="BD228" s="71">
        <v>21835.98</v>
      </c>
      <c r="BE228" s="71">
        <v>-616.2517</v>
      </c>
      <c r="BF228" s="71">
        <v>-595.4622</v>
      </c>
      <c r="BG228" s="71">
        <v>-576.9749</v>
      </c>
      <c r="BH228" s="71">
        <v>-570.6769</v>
      </c>
      <c r="BI228" s="71">
        <v>-579.8576</v>
      </c>
      <c r="BJ228" s="71">
        <v>-606.7125</v>
      </c>
      <c r="BK228" s="71">
        <v>-727.7209</v>
      </c>
      <c r="BL228" s="71">
        <v>-870.9282</v>
      </c>
      <c r="BM228" s="71">
        <v>-1023.534</v>
      </c>
      <c r="BN228" s="71">
        <v>-1150.806</v>
      </c>
      <c r="BO228" s="71">
        <v>-1253.964</v>
      </c>
      <c r="BP228" s="71">
        <v>2432.323</v>
      </c>
      <c r="BQ228" s="71">
        <v>2411.526</v>
      </c>
      <c r="BR228" s="71">
        <v>2446.619</v>
      </c>
      <c r="BS228" s="71">
        <v>2473.121</v>
      </c>
      <c r="BT228" s="71">
        <v>2495.589</v>
      </c>
      <c r="BU228" s="71">
        <v>2491.765</v>
      </c>
      <c r="BV228" s="71">
        <v>2540.116</v>
      </c>
      <c r="BW228" s="71">
        <v>2571.414</v>
      </c>
      <c r="BX228" s="71">
        <v>-1373.176</v>
      </c>
      <c r="BY228" s="71">
        <v>-1441.183</v>
      </c>
      <c r="BZ228" s="71">
        <v>-958.1244</v>
      </c>
      <c r="CA228" s="71">
        <v>-735.8167</v>
      </c>
      <c r="CB228" s="71">
        <v>-663.9832</v>
      </c>
      <c r="CC228" s="71">
        <v>-500.3509</v>
      </c>
      <c r="CD228" s="71">
        <v>-483.4714</v>
      </c>
      <c r="CE228" s="71">
        <v>-468.461</v>
      </c>
      <c r="CF228" s="71">
        <v>-463.3476</v>
      </c>
      <c r="CG228" s="71">
        <v>-470.8016</v>
      </c>
      <c r="CH228" s="71">
        <v>-492.6058</v>
      </c>
      <c r="CI228" s="71">
        <v>-590.8558</v>
      </c>
      <c r="CJ228" s="71">
        <v>-707.1296</v>
      </c>
      <c r="CK228" s="71">
        <v>-831.0341</v>
      </c>
      <c r="CL228" s="71">
        <v>-934.37</v>
      </c>
      <c r="CM228" s="71">
        <v>-742.5389</v>
      </c>
      <c r="CN228" s="71">
        <v>2772.924</v>
      </c>
      <c r="CO228" s="71">
        <v>2749.215</v>
      </c>
      <c r="CP228" s="71">
        <v>2789.222</v>
      </c>
      <c r="CQ228" s="71">
        <v>2819.434</v>
      </c>
      <c r="CR228" s="71">
        <v>2845.049</v>
      </c>
      <c r="CS228" s="71">
        <v>2840.69</v>
      </c>
      <c r="CT228" s="71">
        <v>2895.811</v>
      </c>
      <c r="CU228" s="71">
        <v>2931.492</v>
      </c>
      <c r="CV228" s="71">
        <v>-813.1304</v>
      </c>
      <c r="CW228" s="71">
        <v>-1170.135</v>
      </c>
      <c r="CX228" s="71">
        <v>-777.9263</v>
      </c>
      <c r="CY228" s="71">
        <v>-597.4289</v>
      </c>
      <c r="CZ228" s="71">
        <v>-539.1054</v>
      </c>
      <c r="DA228" s="71">
        <v>-420.8451</v>
      </c>
      <c r="DB228" s="71">
        <v>-406.6477</v>
      </c>
      <c r="DC228" s="71">
        <v>-394.0224</v>
      </c>
      <c r="DD228" s="71">
        <v>-389.7216</v>
      </c>
      <c r="DE228" s="71">
        <v>-395.9912</v>
      </c>
      <c r="DF228" s="71">
        <v>-414.3306</v>
      </c>
      <c r="DG228" s="71">
        <v>-496.9687</v>
      </c>
      <c r="DH228" s="71">
        <v>-594.7665</v>
      </c>
      <c r="DI228" s="71">
        <v>-698.9825</v>
      </c>
      <c r="DJ228" s="71">
        <v>-785.8983</v>
      </c>
      <c r="DK228" s="71">
        <v>-394.6888</v>
      </c>
      <c r="DL228" s="71">
        <v>3005.838</v>
      </c>
      <c r="DM228" s="71">
        <v>2980.137</v>
      </c>
      <c r="DN228" s="71">
        <v>3023.504</v>
      </c>
      <c r="DO228" s="71">
        <v>3056.255</v>
      </c>
      <c r="DP228" s="71">
        <v>3084.021</v>
      </c>
      <c r="DQ228" s="71">
        <v>3079.296</v>
      </c>
      <c r="DR228" s="71">
        <v>3139.047</v>
      </c>
      <c r="DS228" s="71">
        <v>3177.725</v>
      </c>
      <c r="DT228" s="71">
        <v>-432.2109</v>
      </c>
      <c r="DU228" s="71">
        <v>-984.1999</v>
      </c>
      <c r="DV228" s="71">
        <v>-654.3137</v>
      </c>
      <c r="DW228" s="71">
        <v>-502.4973</v>
      </c>
      <c r="DX228" s="71">
        <v>-453.4414</v>
      </c>
      <c r="DY228" s="71">
        <v>-341.9581</v>
      </c>
      <c r="DZ228" s="71">
        <v>-330.422</v>
      </c>
      <c r="EA228" s="71">
        <v>-320.1634</v>
      </c>
      <c r="EB228" s="71">
        <v>-316.6687</v>
      </c>
      <c r="EC228" s="71">
        <v>-321.763</v>
      </c>
      <c r="ED228" s="71">
        <v>-336.6649</v>
      </c>
      <c r="EE228" s="71">
        <v>-403.8124</v>
      </c>
      <c r="EF228" s="71">
        <v>-483.2782</v>
      </c>
      <c r="EG228" s="71">
        <v>-567.959</v>
      </c>
      <c r="EH228" s="71">
        <v>-638.5826</v>
      </c>
      <c r="EI228" s="71">
        <v>-51.91388</v>
      </c>
      <c r="EJ228" s="71">
        <v>3236.352</v>
      </c>
      <c r="EK228" s="71">
        <v>3208.68</v>
      </c>
      <c r="EL228" s="71">
        <v>3255.373</v>
      </c>
      <c r="EM228" s="71">
        <v>3290.635</v>
      </c>
      <c r="EN228" s="71">
        <v>3320.531</v>
      </c>
      <c r="EO228" s="71">
        <v>3315.443</v>
      </c>
      <c r="EP228" s="71">
        <v>3379.776</v>
      </c>
      <c r="EQ228" s="71">
        <v>3421.42</v>
      </c>
      <c r="ER228" s="71">
        <v>-56.84921</v>
      </c>
      <c r="ES228" s="71">
        <v>-799.7128</v>
      </c>
      <c r="ET228" s="71">
        <v>-531.6633</v>
      </c>
      <c r="EU228" s="71">
        <v>-408.3047</v>
      </c>
      <c r="EV228" s="71">
        <v>-368.4443</v>
      </c>
      <c r="EW228" s="71">
        <v>-229.1353</v>
      </c>
      <c r="EX228" s="71">
        <v>-221.4054</v>
      </c>
      <c r="EY228" s="71">
        <v>-214.5314</v>
      </c>
      <c r="EZ228" s="71">
        <v>-212.1897</v>
      </c>
      <c r="FA228" s="71">
        <v>-215.6033</v>
      </c>
      <c r="FB228" s="71">
        <v>-225.5885</v>
      </c>
      <c r="FC228" s="71">
        <v>-270.5819</v>
      </c>
      <c r="FD228" s="71">
        <v>-323.8294</v>
      </c>
      <c r="FE228" s="71">
        <v>-380.5714</v>
      </c>
      <c r="FF228" s="71">
        <v>-427.894</v>
      </c>
      <c r="FG228" s="71">
        <v>434.267</v>
      </c>
      <c r="FH228" s="71">
        <v>3565.019</v>
      </c>
      <c r="FI228" s="71">
        <v>3534.537</v>
      </c>
      <c r="FJ228" s="71">
        <v>3585.971</v>
      </c>
      <c r="FK228" s="71">
        <v>3624.814</v>
      </c>
      <c r="FL228" s="71">
        <v>3657.746</v>
      </c>
      <c r="FM228" s="71">
        <v>3652.142</v>
      </c>
      <c r="FN228" s="71">
        <v>3723.008</v>
      </c>
      <c r="FO228" s="71">
        <v>3768.882</v>
      </c>
      <c r="FP228" s="71">
        <v>475.5518</v>
      </c>
      <c r="FQ228" s="71">
        <v>-535.8622</v>
      </c>
      <c r="FR228" s="71">
        <v>-356.2508</v>
      </c>
      <c r="FS228" s="71">
        <v>-273.5921</v>
      </c>
      <c r="FT228" s="71">
        <v>-246.8829</v>
      </c>
      <c r="FU228" s="71">
        <v>72.05741</v>
      </c>
      <c r="FV228" s="71">
        <v>70.04753</v>
      </c>
      <c r="FW228" s="71">
        <v>68.81315</v>
      </c>
      <c r="FX228" s="71">
        <v>67.71673</v>
      </c>
      <c r="FY228" s="71">
        <v>67.01074</v>
      </c>
      <c r="FZ228" s="71">
        <v>66.69524</v>
      </c>
      <c r="GA228" s="71">
        <v>68.02796</v>
      </c>
      <c r="GB228" s="71">
        <v>72.23827</v>
      </c>
      <c r="GC228" s="71">
        <v>77.18086</v>
      </c>
      <c r="GD228" s="71">
        <v>80.82222</v>
      </c>
      <c r="GE228" s="71">
        <v>83.3179</v>
      </c>
      <c r="GF228" s="71">
        <v>85.10679</v>
      </c>
      <c r="GG228" s="71">
        <v>87.31173</v>
      </c>
      <c r="GH228" s="71">
        <v>89.14321</v>
      </c>
      <c r="GI228" s="71">
        <v>89.82037</v>
      </c>
      <c r="GJ228" s="71">
        <v>90.09814</v>
      </c>
      <c r="GK228" s="71">
        <v>89.60185</v>
      </c>
      <c r="GL228" s="71">
        <v>88.67222</v>
      </c>
      <c r="GM228" s="71">
        <v>86.97222</v>
      </c>
      <c r="GN228" s="71">
        <v>84.1158</v>
      </c>
      <c r="GO228" s="71">
        <v>79.64611</v>
      </c>
      <c r="GP228" s="71">
        <v>76.28024</v>
      </c>
      <c r="GQ228" s="71">
        <v>73.99969</v>
      </c>
      <c r="GR228" s="71">
        <v>72.255</v>
      </c>
    </row>
    <row r="229" spans="1:200" ht="12.75">
      <c r="A229" s="69" t="s">
        <v>243</v>
      </c>
      <c r="B229" s="69" t="s">
        <v>33</v>
      </c>
      <c r="C229" s="69">
        <v>2012</v>
      </c>
      <c r="D229" s="69" t="s">
        <v>6</v>
      </c>
      <c r="E229" s="69" t="s">
        <v>239</v>
      </c>
      <c r="F229" s="71">
        <v>181</v>
      </c>
      <c r="G229" s="71">
        <v>181</v>
      </c>
      <c r="H229" s="71">
        <v>181</v>
      </c>
      <c r="I229" s="71">
        <v>19621.02</v>
      </c>
      <c r="J229" s="71">
        <v>18977.15</v>
      </c>
      <c r="K229" s="71">
        <v>18451.63</v>
      </c>
      <c r="L229" s="71">
        <v>18185.62</v>
      </c>
      <c r="M229" s="71">
        <v>18530.88</v>
      </c>
      <c r="N229" s="71">
        <v>19364.02</v>
      </c>
      <c r="O229" s="71">
        <v>23330.52</v>
      </c>
      <c r="P229" s="71">
        <v>27873.86</v>
      </c>
      <c r="Q229" s="71">
        <v>33125.53</v>
      </c>
      <c r="R229" s="71">
        <v>37552.68</v>
      </c>
      <c r="S229" s="71">
        <v>47405.63</v>
      </c>
      <c r="T229" s="71">
        <v>49070.77</v>
      </c>
      <c r="U229" s="71">
        <v>48583.45</v>
      </c>
      <c r="V229" s="71">
        <v>49478.71</v>
      </c>
      <c r="W229" s="71">
        <v>49995.61</v>
      </c>
      <c r="X229" s="71">
        <v>50283.73</v>
      </c>
      <c r="Y229" s="71">
        <v>50096.62</v>
      </c>
      <c r="Z229" s="71">
        <v>50872.04</v>
      </c>
      <c r="AA229" s="71">
        <v>51150.96</v>
      </c>
      <c r="AB229" s="71">
        <v>51103.24</v>
      </c>
      <c r="AC229" s="71">
        <v>46399.99</v>
      </c>
      <c r="AD229" s="71">
        <v>30728.44</v>
      </c>
      <c r="AE229" s="71">
        <v>23707.48</v>
      </c>
      <c r="AF229" s="71">
        <v>21284.51</v>
      </c>
      <c r="AG229" s="71">
        <v>20037.11</v>
      </c>
      <c r="AH229" s="71">
        <v>19379.58</v>
      </c>
      <c r="AI229" s="71">
        <v>18842.92</v>
      </c>
      <c r="AJ229" s="71">
        <v>18571.27</v>
      </c>
      <c r="AK229" s="71">
        <v>18923.85</v>
      </c>
      <c r="AL229" s="71">
        <v>19774.65</v>
      </c>
      <c r="AM229" s="71">
        <v>23825.27</v>
      </c>
      <c r="AN229" s="71">
        <v>28464.95</v>
      </c>
      <c r="AO229" s="71">
        <v>33827.99</v>
      </c>
      <c r="AP229" s="71">
        <v>38349.02</v>
      </c>
      <c r="AQ229" s="71">
        <v>47807.21</v>
      </c>
      <c r="AR229" s="71">
        <v>45981.88</v>
      </c>
      <c r="AS229" s="71">
        <v>45525.22</v>
      </c>
      <c r="AT229" s="71">
        <v>46364.14</v>
      </c>
      <c r="AU229" s="71">
        <v>46848.49</v>
      </c>
      <c r="AV229" s="71">
        <v>47118.48</v>
      </c>
      <c r="AW229" s="71">
        <v>46943.14</v>
      </c>
      <c r="AX229" s="71">
        <v>47669.75</v>
      </c>
      <c r="AY229" s="71">
        <v>47931.12</v>
      </c>
      <c r="AZ229" s="71">
        <v>51536.15</v>
      </c>
      <c r="BA229" s="71">
        <v>47383.96</v>
      </c>
      <c r="BB229" s="71">
        <v>31380.07</v>
      </c>
      <c r="BC229" s="71">
        <v>24210.22</v>
      </c>
      <c r="BD229" s="71">
        <v>21735.87</v>
      </c>
      <c r="BE229" s="71">
        <v>-609.2834</v>
      </c>
      <c r="BF229" s="71">
        <v>-589.2894</v>
      </c>
      <c r="BG229" s="71">
        <v>-572.9708</v>
      </c>
      <c r="BH229" s="71">
        <v>-564.7105</v>
      </c>
      <c r="BI229" s="71">
        <v>-575.4318</v>
      </c>
      <c r="BJ229" s="71">
        <v>-601.3027</v>
      </c>
      <c r="BK229" s="71">
        <v>-724.4729</v>
      </c>
      <c r="BL229" s="71">
        <v>-865.5552</v>
      </c>
      <c r="BM229" s="71">
        <v>-1028.633</v>
      </c>
      <c r="BN229" s="71">
        <v>-1166.108</v>
      </c>
      <c r="BO229" s="71">
        <v>-1275.872</v>
      </c>
      <c r="BP229" s="71">
        <v>2499.538</v>
      </c>
      <c r="BQ229" s="71">
        <v>2474.715</v>
      </c>
      <c r="BR229" s="71">
        <v>2520.317</v>
      </c>
      <c r="BS229" s="71">
        <v>2546.646</v>
      </c>
      <c r="BT229" s="71">
        <v>2561.323</v>
      </c>
      <c r="BU229" s="71">
        <v>2551.792</v>
      </c>
      <c r="BV229" s="71">
        <v>2591.29</v>
      </c>
      <c r="BW229" s="71">
        <v>2605.497</v>
      </c>
      <c r="BX229" s="71">
        <v>-1375.389</v>
      </c>
      <c r="BY229" s="71">
        <v>-1440.84</v>
      </c>
      <c r="BZ229" s="71">
        <v>-954.1974</v>
      </c>
      <c r="CA229" s="71">
        <v>-736.1784</v>
      </c>
      <c r="CB229" s="71">
        <v>-660.9389</v>
      </c>
      <c r="CC229" s="71">
        <v>-494.6932</v>
      </c>
      <c r="CD229" s="71">
        <v>-478.4596</v>
      </c>
      <c r="CE229" s="71">
        <v>-465.2101</v>
      </c>
      <c r="CF229" s="71">
        <v>-458.5033</v>
      </c>
      <c r="CG229" s="71">
        <v>-467.2082</v>
      </c>
      <c r="CH229" s="71">
        <v>-488.2135</v>
      </c>
      <c r="CI229" s="71">
        <v>-588.2186</v>
      </c>
      <c r="CJ229" s="71">
        <v>-702.767</v>
      </c>
      <c r="CK229" s="71">
        <v>-835.1743</v>
      </c>
      <c r="CL229" s="71">
        <v>-946.7934</v>
      </c>
      <c r="CM229" s="71">
        <v>-755.5118</v>
      </c>
      <c r="CN229" s="71">
        <v>2849.551</v>
      </c>
      <c r="CO229" s="71">
        <v>2821.251</v>
      </c>
      <c r="CP229" s="71">
        <v>2873.24</v>
      </c>
      <c r="CQ229" s="71">
        <v>2903.256</v>
      </c>
      <c r="CR229" s="71">
        <v>2919.987</v>
      </c>
      <c r="CS229" s="71">
        <v>2909.122</v>
      </c>
      <c r="CT229" s="71">
        <v>2954.151</v>
      </c>
      <c r="CU229" s="71">
        <v>2970.347</v>
      </c>
      <c r="CV229" s="71">
        <v>-814.4413</v>
      </c>
      <c r="CW229" s="71">
        <v>-1169.855</v>
      </c>
      <c r="CX229" s="71">
        <v>-774.738</v>
      </c>
      <c r="CY229" s="71">
        <v>-597.7226</v>
      </c>
      <c r="CZ229" s="71">
        <v>-536.6337</v>
      </c>
      <c r="DA229" s="71">
        <v>-416.0863</v>
      </c>
      <c r="DB229" s="71">
        <v>-402.4322</v>
      </c>
      <c r="DC229" s="71">
        <v>-391.2881</v>
      </c>
      <c r="DD229" s="71">
        <v>-385.6471</v>
      </c>
      <c r="DE229" s="71">
        <v>-392.9687</v>
      </c>
      <c r="DF229" s="71">
        <v>-410.6362</v>
      </c>
      <c r="DG229" s="71">
        <v>-494.7505</v>
      </c>
      <c r="DH229" s="71">
        <v>-591.0972</v>
      </c>
      <c r="DI229" s="71">
        <v>-702.4649</v>
      </c>
      <c r="DJ229" s="71">
        <v>-796.3477</v>
      </c>
      <c r="DK229" s="71">
        <v>-401.5844</v>
      </c>
      <c r="DL229" s="71">
        <v>3088.901</v>
      </c>
      <c r="DM229" s="71">
        <v>3058.225</v>
      </c>
      <c r="DN229" s="71">
        <v>3114.58</v>
      </c>
      <c r="DO229" s="71">
        <v>3147.117</v>
      </c>
      <c r="DP229" s="71">
        <v>3165.254</v>
      </c>
      <c r="DQ229" s="71">
        <v>3153.475</v>
      </c>
      <c r="DR229" s="71">
        <v>3202.287</v>
      </c>
      <c r="DS229" s="71">
        <v>3219.844</v>
      </c>
      <c r="DT229" s="71">
        <v>-432.9077</v>
      </c>
      <c r="DU229" s="71">
        <v>-983.9651</v>
      </c>
      <c r="DV229" s="71">
        <v>-651.632</v>
      </c>
      <c r="DW229" s="71">
        <v>-502.7444</v>
      </c>
      <c r="DX229" s="71">
        <v>-451.3625</v>
      </c>
      <c r="DY229" s="71">
        <v>-338.0914</v>
      </c>
      <c r="DZ229" s="71">
        <v>-326.9968</v>
      </c>
      <c r="EA229" s="71">
        <v>-317.9416</v>
      </c>
      <c r="EB229" s="71">
        <v>-313.3579</v>
      </c>
      <c r="EC229" s="71">
        <v>-319.3071</v>
      </c>
      <c r="ED229" s="71">
        <v>-333.663</v>
      </c>
      <c r="EE229" s="71">
        <v>-402.0101</v>
      </c>
      <c r="EF229" s="71">
        <v>-480.2967</v>
      </c>
      <c r="EG229" s="71">
        <v>-570.7886</v>
      </c>
      <c r="EH229" s="71">
        <v>-647.0732</v>
      </c>
      <c r="EI229" s="71">
        <v>-52.82087</v>
      </c>
      <c r="EJ229" s="71">
        <v>3325.785</v>
      </c>
      <c r="EK229" s="71">
        <v>3292.756</v>
      </c>
      <c r="EL229" s="71">
        <v>3353.433</v>
      </c>
      <c r="EM229" s="71">
        <v>3388.465</v>
      </c>
      <c r="EN229" s="71">
        <v>3407.993</v>
      </c>
      <c r="EO229" s="71">
        <v>3395.312</v>
      </c>
      <c r="EP229" s="71">
        <v>3447.866</v>
      </c>
      <c r="EQ229" s="71">
        <v>3466.77</v>
      </c>
      <c r="ER229" s="71">
        <v>-56.94087</v>
      </c>
      <c r="ES229" s="71">
        <v>-799.522</v>
      </c>
      <c r="ET229" s="71">
        <v>-529.4843</v>
      </c>
      <c r="EU229" s="71">
        <v>-408.5055</v>
      </c>
      <c r="EV229" s="71">
        <v>-366.7551</v>
      </c>
      <c r="EW229" s="71">
        <v>-226.5444</v>
      </c>
      <c r="EX229" s="71">
        <v>-219.1102</v>
      </c>
      <c r="EY229" s="71">
        <v>-213.0426</v>
      </c>
      <c r="EZ229" s="71">
        <v>-209.9713</v>
      </c>
      <c r="FA229" s="71">
        <v>-213.9576</v>
      </c>
      <c r="FB229" s="71">
        <v>-223.577</v>
      </c>
      <c r="FC229" s="71">
        <v>-269.3742</v>
      </c>
      <c r="FD229" s="71">
        <v>-321.8316</v>
      </c>
      <c r="FE229" s="71">
        <v>-382.4674</v>
      </c>
      <c r="FF229" s="71">
        <v>-433.5833</v>
      </c>
      <c r="FG229" s="71">
        <v>441.8541</v>
      </c>
      <c r="FH229" s="71">
        <v>3663.533</v>
      </c>
      <c r="FI229" s="71">
        <v>3627.151</v>
      </c>
      <c r="FJ229" s="71">
        <v>3693.99</v>
      </c>
      <c r="FK229" s="71">
        <v>3732.58</v>
      </c>
      <c r="FL229" s="71">
        <v>3754.091</v>
      </c>
      <c r="FM229" s="71">
        <v>3740.121</v>
      </c>
      <c r="FN229" s="71">
        <v>3798.013</v>
      </c>
      <c r="FO229" s="71">
        <v>3818.836</v>
      </c>
      <c r="FP229" s="71">
        <v>476.3185</v>
      </c>
      <c r="FQ229" s="71">
        <v>-535.7344</v>
      </c>
      <c r="FR229" s="71">
        <v>-354.7907</v>
      </c>
      <c r="FS229" s="71">
        <v>-273.7266</v>
      </c>
      <c r="FT229" s="71">
        <v>-245.751</v>
      </c>
      <c r="FU229" s="71">
        <v>72.42413</v>
      </c>
      <c r="FV229" s="71">
        <v>71.57043</v>
      </c>
      <c r="FW229" s="71">
        <v>69.9066</v>
      </c>
      <c r="FX229" s="71">
        <v>69.3992</v>
      </c>
      <c r="FY229" s="71">
        <v>68.2655</v>
      </c>
      <c r="FZ229" s="71">
        <v>67.73685</v>
      </c>
      <c r="GA229" s="71">
        <v>67.87802</v>
      </c>
      <c r="GB229" s="71">
        <v>71.35179</v>
      </c>
      <c r="GC229" s="71">
        <v>77.44266</v>
      </c>
      <c r="GD229" s="71">
        <v>82.55123</v>
      </c>
      <c r="GE229" s="71">
        <v>86.49815</v>
      </c>
      <c r="GF229" s="71">
        <v>89.27037</v>
      </c>
      <c r="GG229" s="71">
        <v>91.61173</v>
      </c>
      <c r="GH229" s="71">
        <v>93.68024</v>
      </c>
      <c r="GI229" s="71">
        <v>93.96913</v>
      </c>
      <c r="GJ229" s="71">
        <v>93.98087</v>
      </c>
      <c r="GK229" s="71">
        <v>93.09136</v>
      </c>
      <c r="GL229" s="71">
        <v>91.29865</v>
      </c>
      <c r="GM229" s="71">
        <v>88.76234</v>
      </c>
      <c r="GN229" s="71">
        <v>84.37796</v>
      </c>
      <c r="GO229" s="71">
        <v>80.18723</v>
      </c>
      <c r="GP229" s="71">
        <v>77.27988</v>
      </c>
      <c r="GQ229" s="71">
        <v>74.70901</v>
      </c>
      <c r="GR229" s="71">
        <v>72.90253</v>
      </c>
    </row>
    <row r="230" spans="1:200" ht="12.75">
      <c r="A230" s="69" t="s">
        <v>243</v>
      </c>
      <c r="B230" s="69" t="s">
        <v>34</v>
      </c>
      <c r="C230" s="69">
        <v>2012</v>
      </c>
      <c r="D230" s="69" t="s">
        <v>6</v>
      </c>
      <c r="E230" s="69" t="s">
        <v>239</v>
      </c>
      <c r="F230" s="71">
        <v>184</v>
      </c>
      <c r="G230" s="71">
        <v>184</v>
      </c>
      <c r="H230" s="71">
        <v>184</v>
      </c>
      <c r="I230" s="71">
        <v>20633.11</v>
      </c>
      <c r="J230" s="71">
        <v>20002.18</v>
      </c>
      <c r="K230" s="71">
        <v>19479.79</v>
      </c>
      <c r="L230" s="71">
        <v>19392.05</v>
      </c>
      <c r="M230" s="71">
        <v>19726.04</v>
      </c>
      <c r="N230" s="71">
        <v>20732.14</v>
      </c>
      <c r="O230" s="71">
        <v>24510</v>
      </c>
      <c r="P230" s="71">
        <v>29004.35</v>
      </c>
      <c r="Q230" s="71">
        <v>34004</v>
      </c>
      <c r="R230" s="71">
        <v>38913.51</v>
      </c>
      <c r="S230" s="71">
        <v>49931.99</v>
      </c>
      <c r="T230" s="71">
        <v>51631.09</v>
      </c>
      <c r="U230" s="71">
        <v>50930.93</v>
      </c>
      <c r="V230" s="71">
        <v>51323.59</v>
      </c>
      <c r="W230" s="71">
        <v>51811.31</v>
      </c>
      <c r="X230" s="71">
        <v>51895</v>
      </c>
      <c r="Y230" s="71">
        <v>51659.89</v>
      </c>
      <c r="Z230" s="71">
        <v>51842.2</v>
      </c>
      <c r="AA230" s="71">
        <v>51791.38</v>
      </c>
      <c r="AB230" s="71">
        <v>51990.68</v>
      </c>
      <c r="AC230" s="71">
        <v>47884.95</v>
      </c>
      <c r="AD230" s="71">
        <v>32037.91</v>
      </c>
      <c r="AE230" s="71">
        <v>24934.86</v>
      </c>
      <c r="AF230" s="71">
        <v>22591.07</v>
      </c>
      <c r="AG230" s="71">
        <v>21070.66</v>
      </c>
      <c r="AH230" s="71">
        <v>20426.35</v>
      </c>
      <c r="AI230" s="71">
        <v>19892.89</v>
      </c>
      <c r="AJ230" s="71">
        <v>19803.28</v>
      </c>
      <c r="AK230" s="71">
        <v>20144.35</v>
      </c>
      <c r="AL230" s="71">
        <v>21171.79</v>
      </c>
      <c r="AM230" s="71">
        <v>25029.76</v>
      </c>
      <c r="AN230" s="71">
        <v>29619.42</v>
      </c>
      <c r="AO230" s="71">
        <v>34725.1</v>
      </c>
      <c r="AP230" s="71">
        <v>39738.72</v>
      </c>
      <c r="AQ230" s="71">
        <v>50354.97</v>
      </c>
      <c r="AR230" s="71">
        <v>48381.02</v>
      </c>
      <c r="AS230" s="71">
        <v>47724.93</v>
      </c>
      <c r="AT230" s="71">
        <v>48092.88</v>
      </c>
      <c r="AU230" s="71">
        <v>48549.9</v>
      </c>
      <c r="AV230" s="71">
        <v>48628.32</v>
      </c>
      <c r="AW230" s="71">
        <v>48408.01</v>
      </c>
      <c r="AX230" s="71">
        <v>48578.85</v>
      </c>
      <c r="AY230" s="71">
        <v>48531.22</v>
      </c>
      <c r="AZ230" s="71">
        <v>52431.11</v>
      </c>
      <c r="BA230" s="71">
        <v>48900.4</v>
      </c>
      <c r="BB230" s="71">
        <v>32717.31</v>
      </c>
      <c r="BC230" s="71">
        <v>25463.63</v>
      </c>
      <c r="BD230" s="71">
        <v>23070.14</v>
      </c>
      <c r="BE230" s="71">
        <v>-640.7114</v>
      </c>
      <c r="BF230" s="71">
        <v>-621.1193</v>
      </c>
      <c r="BG230" s="71">
        <v>-604.8979</v>
      </c>
      <c r="BH230" s="71">
        <v>-602.1733</v>
      </c>
      <c r="BI230" s="71">
        <v>-612.5444</v>
      </c>
      <c r="BJ230" s="71">
        <v>-643.7864</v>
      </c>
      <c r="BK230" s="71">
        <v>-761.0987</v>
      </c>
      <c r="BL230" s="71">
        <v>-900.6601</v>
      </c>
      <c r="BM230" s="71">
        <v>-1055.912</v>
      </c>
      <c r="BN230" s="71">
        <v>-1208.365</v>
      </c>
      <c r="BO230" s="71">
        <v>-1343.866</v>
      </c>
      <c r="BP230" s="71">
        <v>2629.953</v>
      </c>
      <c r="BQ230" s="71">
        <v>2594.289</v>
      </c>
      <c r="BR230" s="71">
        <v>2614.29</v>
      </c>
      <c r="BS230" s="71">
        <v>2639.134</v>
      </c>
      <c r="BT230" s="71">
        <v>2643.396</v>
      </c>
      <c r="BU230" s="71">
        <v>2631.42</v>
      </c>
      <c r="BV230" s="71">
        <v>2640.707</v>
      </c>
      <c r="BW230" s="71">
        <v>2638.118</v>
      </c>
      <c r="BX230" s="71">
        <v>-1399.274</v>
      </c>
      <c r="BY230" s="71">
        <v>-1486.951</v>
      </c>
      <c r="BZ230" s="71">
        <v>-994.8597</v>
      </c>
      <c r="CA230" s="71">
        <v>-774.2917</v>
      </c>
      <c r="CB230" s="71">
        <v>-701.511</v>
      </c>
      <c r="CC230" s="71">
        <v>-520.2105</v>
      </c>
      <c r="CD230" s="71">
        <v>-504.303</v>
      </c>
      <c r="CE230" s="71">
        <v>-491.1325</v>
      </c>
      <c r="CF230" s="71">
        <v>-488.9203</v>
      </c>
      <c r="CG230" s="71">
        <v>-497.3409</v>
      </c>
      <c r="CH230" s="71">
        <v>-522.707</v>
      </c>
      <c r="CI230" s="71">
        <v>-617.9561</v>
      </c>
      <c r="CJ230" s="71">
        <v>-731.2695</v>
      </c>
      <c r="CK230" s="71">
        <v>-857.3228</v>
      </c>
      <c r="CL230" s="71">
        <v>-981.1033</v>
      </c>
      <c r="CM230" s="71">
        <v>-795.7749</v>
      </c>
      <c r="CN230" s="71">
        <v>2998.229</v>
      </c>
      <c r="CO230" s="71">
        <v>2957.57</v>
      </c>
      <c r="CP230" s="71">
        <v>2980.372</v>
      </c>
      <c r="CQ230" s="71">
        <v>3008.694</v>
      </c>
      <c r="CR230" s="71">
        <v>3013.554</v>
      </c>
      <c r="CS230" s="71">
        <v>2999.901</v>
      </c>
      <c r="CT230" s="71">
        <v>3010.488</v>
      </c>
      <c r="CU230" s="71">
        <v>3007.536</v>
      </c>
      <c r="CV230" s="71">
        <v>-828.5846</v>
      </c>
      <c r="CW230" s="71">
        <v>-1207.295</v>
      </c>
      <c r="CX230" s="71">
        <v>-807.7528</v>
      </c>
      <c r="CY230" s="71">
        <v>-628.6678</v>
      </c>
      <c r="CZ230" s="71">
        <v>-569.5753</v>
      </c>
      <c r="DA230" s="71">
        <v>-437.5489</v>
      </c>
      <c r="DB230" s="71">
        <v>-424.1692</v>
      </c>
      <c r="DC230" s="71">
        <v>-413.0915</v>
      </c>
      <c r="DD230" s="71">
        <v>-411.2308</v>
      </c>
      <c r="DE230" s="71">
        <v>-418.3133</v>
      </c>
      <c r="DF230" s="71">
        <v>-439.6488</v>
      </c>
      <c r="DG230" s="71">
        <v>-519.7627</v>
      </c>
      <c r="DH230" s="71">
        <v>-615.0707</v>
      </c>
      <c r="DI230" s="71">
        <v>-721.094</v>
      </c>
      <c r="DJ230" s="71">
        <v>-825.2058</v>
      </c>
      <c r="DK230" s="71">
        <v>-422.9858</v>
      </c>
      <c r="DL230" s="71">
        <v>3250.067</v>
      </c>
      <c r="DM230" s="71">
        <v>3205.993</v>
      </c>
      <c r="DN230" s="71">
        <v>3230.71</v>
      </c>
      <c r="DO230" s="71">
        <v>3261.412</v>
      </c>
      <c r="DP230" s="71">
        <v>3266.68</v>
      </c>
      <c r="DQ230" s="71">
        <v>3251.88</v>
      </c>
      <c r="DR230" s="71">
        <v>3263.356</v>
      </c>
      <c r="DS230" s="71">
        <v>3260.157</v>
      </c>
      <c r="DT230" s="71">
        <v>-440.4255</v>
      </c>
      <c r="DU230" s="71">
        <v>-1015.455</v>
      </c>
      <c r="DV230" s="71">
        <v>-679.4007</v>
      </c>
      <c r="DW230" s="71">
        <v>-528.7723</v>
      </c>
      <c r="DX230" s="71">
        <v>-479.0696</v>
      </c>
      <c r="DY230" s="71">
        <v>-355.5309</v>
      </c>
      <c r="DZ230" s="71">
        <v>-344.6591</v>
      </c>
      <c r="EA230" s="71">
        <v>-335.6579</v>
      </c>
      <c r="EB230" s="71">
        <v>-334.146</v>
      </c>
      <c r="EC230" s="71">
        <v>-339.901</v>
      </c>
      <c r="ED230" s="71">
        <v>-357.2371</v>
      </c>
      <c r="EE230" s="71">
        <v>-422.3337</v>
      </c>
      <c r="EF230" s="71">
        <v>-499.7763</v>
      </c>
      <c r="EG230" s="71">
        <v>-585.9257</v>
      </c>
      <c r="EH230" s="71">
        <v>-670.5219</v>
      </c>
      <c r="EI230" s="71">
        <v>-55.63582</v>
      </c>
      <c r="EJ230" s="71">
        <v>3499.311</v>
      </c>
      <c r="EK230" s="71">
        <v>3451.857</v>
      </c>
      <c r="EL230" s="71">
        <v>3478.469</v>
      </c>
      <c r="EM230" s="71">
        <v>3511.525</v>
      </c>
      <c r="EN230" s="71">
        <v>3517.198</v>
      </c>
      <c r="EO230" s="71">
        <v>3501.262</v>
      </c>
      <c r="EP230" s="71">
        <v>3513.619</v>
      </c>
      <c r="EQ230" s="71">
        <v>3510.174</v>
      </c>
      <c r="ER230" s="71">
        <v>-57.92968</v>
      </c>
      <c r="ES230" s="71">
        <v>-825.1095</v>
      </c>
      <c r="ET230" s="71">
        <v>-552.0478</v>
      </c>
      <c r="EU230" s="71">
        <v>-429.6546</v>
      </c>
      <c r="EV230" s="71">
        <v>-389.2686</v>
      </c>
      <c r="EW230" s="71">
        <v>-238.23</v>
      </c>
      <c r="EX230" s="71">
        <v>-230.9452</v>
      </c>
      <c r="EY230" s="71">
        <v>-224.9138</v>
      </c>
      <c r="EZ230" s="71">
        <v>-223.9007</v>
      </c>
      <c r="FA230" s="71">
        <v>-227.7569</v>
      </c>
      <c r="FB230" s="71">
        <v>-239.3733</v>
      </c>
      <c r="FC230" s="71">
        <v>-282.9925</v>
      </c>
      <c r="FD230" s="71">
        <v>-334.8843</v>
      </c>
      <c r="FE230" s="71">
        <v>-392.6103</v>
      </c>
      <c r="FF230" s="71">
        <v>-449.2955</v>
      </c>
      <c r="FG230" s="71">
        <v>465.4016</v>
      </c>
      <c r="FH230" s="71">
        <v>3854.682</v>
      </c>
      <c r="FI230" s="71">
        <v>3802.409</v>
      </c>
      <c r="FJ230" s="71">
        <v>3831.724</v>
      </c>
      <c r="FK230" s="71">
        <v>3868.137</v>
      </c>
      <c r="FL230" s="71">
        <v>3874.385</v>
      </c>
      <c r="FM230" s="71">
        <v>3856.832</v>
      </c>
      <c r="FN230" s="71">
        <v>3870.443</v>
      </c>
      <c r="FO230" s="71">
        <v>3866.648</v>
      </c>
      <c r="FP230" s="71">
        <v>484.5901</v>
      </c>
      <c r="FQ230" s="71">
        <v>-552.8798</v>
      </c>
      <c r="FR230" s="71">
        <v>-369.9098</v>
      </c>
      <c r="FS230" s="71">
        <v>-287.8979</v>
      </c>
      <c r="FT230" s="71">
        <v>-260.8366</v>
      </c>
      <c r="FU230" s="71">
        <v>70.20155</v>
      </c>
      <c r="FV230" s="71">
        <v>69.68809</v>
      </c>
      <c r="FW230" s="71">
        <v>68.48327</v>
      </c>
      <c r="FX230" s="71">
        <v>67.97198</v>
      </c>
      <c r="FY230" s="71">
        <v>67.49926</v>
      </c>
      <c r="FZ230" s="71">
        <v>67.57494</v>
      </c>
      <c r="GA230" s="71">
        <v>67.68321</v>
      </c>
      <c r="GB230" s="71">
        <v>69.96024</v>
      </c>
      <c r="GC230" s="71">
        <v>76.0771</v>
      </c>
      <c r="GD230" s="71">
        <v>82.7642</v>
      </c>
      <c r="GE230" s="71">
        <v>88.32778</v>
      </c>
      <c r="GF230" s="71">
        <v>91.69939</v>
      </c>
      <c r="GG230" s="71">
        <v>93.18889</v>
      </c>
      <c r="GH230" s="71">
        <v>93.89198</v>
      </c>
      <c r="GI230" s="71">
        <v>94.00247</v>
      </c>
      <c r="GJ230" s="71">
        <v>93.20061</v>
      </c>
      <c r="GK230" s="71">
        <v>92.18703</v>
      </c>
      <c r="GL230" s="71">
        <v>89.11358</v>
      </c>
      <c r="GM230" s="71">
        <v>85.1179</v>
      </c>
      <c r="GN230" s="71">
        <v>81.52531</v>
      </c>
      <c r="GO230" s="71">
        <v>79.33056</v>
      </c>
      <c r="GP230" s="71">
        <v>78.17253</v>
      </c>
      <c r="GQ230" s="71">
        <v>77.00797</v>
      </c>
      <c r="GR230" s="71">
        <v>75.51839</v>
      </c>
    </row>
    <row r="231" spans="1:200" ht="12.75">
      <c r="A231" s="69" t="s">
        <v>243</v>
      </c>
      <c r="B231" s="69" t="s">
        <v>35</v>
      </c>
      <c r="C231" s="69">
        <v>2012</v>
      </c>
      <c r="D231" s="69" t="s">
        <v>6</v>
      </c>
      <c r="E231" s="69" t="s">
        <v>239</v>
      </c>
      <c r="F231" s="71">
        <v>184</v>
      </c>
      <c r="G231" s="71">
        <v>184</v>
      </c>
      <c r="H231" s="71">
        <v>184</v>
      </c>
      <c r="I231" s="71">
        <v>19135.08</v>
      </c>
      <c r="J231" s="71">
        <v>18231.79</v>
      </c>
      <c r="K231" s="71">
        <v>17801.73</v>
      </c>
      <c r="L231" s="71">
        <v>17630.56</v>
      </c>
      <c r="M231" s="71">
        <v>17944.13</v>
      </c>
      <c r="N231" s="71">
        <v>19012.95</v>
      </c>
      <c r="O231" s="71">
        <v>22608.21</v>
      </c>
      <c r="P231" s="71">
        <v>26443.08</v>
      </c>
      <c r="Q231" s="71">
        <v>30868.84</v>
      </c>
      <c r="R231" s="71">
        <v>35737.53</v>
      </c>
      <c r="S231" s="71">
        <v>46692.06</v>
      </c>
      <c r="T231" s="71">
        <v>48406.67</v>
      </c>
      <c r="U231" s="71">
        <v>48374.2</v>
      </c>
      <c r="V231" s="71">
        <v>48846.72</v>
      </c>
      <c r="W231" s="71">
        <v>49467.89</v>
      </c>
      <c r="X231" s="71">
        <v>49622.9</v>
      </c>
      <c r="Y231" s="71">
        <v>49328.14</v>
      </c>
      <c r="Z231" s="71">
        <v>49400.67</v>
      </c>
      <c r="AA231" s="71">
        <v>49288.09</v>
      </c>
      <c r="AB231" s="71">
        <v>49207.55</v>
      </c>
      <c r="AC231" s="71">
        <v>45171.33</v>
      </c>
      <c r="AD231" s="71">
        <v>30098.23</v>
      </c>
      <c r="AE231" s="71">
        <v>23102.45</v>
      </c>
      <c r="AF231" s="71">
        <v>20893.7</v>
      </c>
      <c r="AG231" s="71">
        <v>19540.87</v>
      </c>
      <c r="AH231" s="71">
        <v>18618.41</v>
      </c>
      <c r="AI231" s="71">
        <v>18179.24</v>
      </c>
      <c r="AJ231" s="71">
        <v>18004.44</v>
      </c>
      <c r="AK231" s="71">
        <v>18324.65</v>
      </c>
      <c r="AL231" s="71">
        <v>19416.14</v>
      </c>
      <c r="AM231" s="71">
        <v>23087.64</v>
      </c>
      <c r="AN231" s="71">
        <v>27003.84</v>
      </c>
      <c r="AO231" s="71">
        <v>31523.45</v>
      </c>
      <c r="AP231" s="71">
        <v>36495.39</v>
      </c>
      <c r="AQ231" s="71">
        <v>47087.6</v>
      </c>
      <c r="AR231" s="71">
        <v>45359.57</v>
      </c>
      <c r="AS231" s="71">
        <v>45329.14</v>
      </c>
      <c r="AT231" s="71">
        <v>45771.93</v>
      </c>
      <c r="AU231" s="71">
        <v>46354</v>
      </c>
      <c r="AV231" s="71">
        <v>46499.24</v>
      </c>
      <c r="AW231" s="71">
        <v>46223.04</v>
      </c>
      <c r="AX231" s="71">
        <v>46291</v>
      </c>
      <c r="AY231" s="71">
        <v>46185.51</v>
      </c>
      <c r="AZ231" s="71">
        <v>49624.4</v>
      </c>
      <c r="BA231" s="71">
        <v>46129.24</v>
      </c>
      <c r="BB231" s="71">
        <v>30736.49</v>
      </c>
      <c r="BC231" s="71">
        <v>23592.37</v>
      </c>
      <c r="BD231" s="71">
        <v>21336.77</v>
      </c>
      <c r="BE231" s="71">
        <v>-594.1938</v>
      </c>
      <c r="BF231" s="71">
        <v>-566.144</v>
      </c>
      <c r="BG231" s="71">
        <v>-552.7897</v>
      </c>
      <c r="BH231" s="71">
        <v>-547.4744</v>
      </c>
      <c r="BI231" s="71">
        <v>-557.2115</v>
      </c>
      <c r="BJ231" s="71">
        <v>-590.4012</v>
      </c>
      <c r="BK231" s="71">
        <v>-702.0433</v>
      </c>
      <c r="BL231" s="71">
        <v>-821.126</v>
      </c>
      <c r="BM231" s="71">
        <v>-958.5573</v>
      </c>
      <c r="BN231" s="71">
        <v>-1109.743</v>
      </c>
      <c r="BO231" s="71">
        <v>-1256.667</v>
      </c>
      <c r="BP231" s="71">
        <v>2465.71</v>
      </c>
      <c r="BQ231" s="71">
        <v>2464.056</v>
      </c>
      <c r="BR231" s="71">
        <v>2488.125</v>
      </c>
      <c r="BS231" s="71">
        <v>2519.766</v>
      </c>
      <c r="BT231" s="71">
        <v>2527.661</v>
      </c>
      <c r="BU231" s="71">
        <v>2512.647</v>
      </c>
      <c r="BV231" s="71">
        <v>2516.342</v>
      </c>
      <c r="BW231" s="71">
        <v>2510.607</v>
      </c>
      <c r="BX231" s="71">
        <v>-1324.369</v>
      </c>
      <c r="BY231" s="71">
        <v>-1402.686</v>
      </c>
      <c r="BZ231" s="71">
        <v>-934.6276</v>
      </c>
      <c r="CA231" s="71">
        <v>-717.3908</v>
      </c>
      <c r="CB231" s="71">
        <v>-648.8032</v>
      </c>
      <c r="CC231" s="71">
        <v>-482.4416</v>
      </c>
      <c r="CD231" s="71">
        <v>-459.6673</v>
      </c>
      <c r="CE231" s="71">
        <v>-448.8245</v>
      </c>
      <c r="CF231" s="71">
        <v>-444.5088</v>
      </c>
      <c r="CG231" s="71">
        <v>-452.4147</v>
      </c>
      <c r="CH231" s="71">
        <v>-479.3622</v>
      </c>
      <c r="CI231" s="71">
        <v>-570.0074</v>
      </c>
      <c r="CJ231" s="71">
        <v>-666.6937</v>
      </c>
      <c r="CK231" s="71">
        <v>-778.2779</v>
      </c>
      <c r="CL231" s="71">
        <v>-901.0292</v>
      </c>
      <c r="CM231" s="71">
        <v>-744.1395</v>
      </c>
      <c r="CN231" s="71">
        <v>2810.986</v>
      </c>
      <c r="CO231" s="71">
        <v>2809.1</v>
      </c>
      <c r="CP231" s="71">
        <v>2836.54</v>
      </c>
      <c r="CQ231" s="71">
        <v>2872.612</v>
      </c>
      <c r="CR231" s="71">
        <v>2881.613</v>
      </c>
      <c r="CS231" s="71">
        <v>2864.496</v>
      </c>
      <c r="CT231" s="71">
        <v>2868.708</v>
      </c>
      <c r="CU231" s="71">
        <v>2862.17</v>
      </c>
      <c r="CV231" s="71">
        <v>-784.2294</v>
      </c>
      <c r="CW231" s="71">
        <v>-1138.878</v>
      </c>
      <c r="CX231" s="71">
        <v>-758.8488</v>
      </c>
      <c r="CY231" s="71">
        <v>-582.4684</v>
      </c>
      <c r="CZ231" s="71">
        <v>-526.7803</v>
      </c>
      <c r="DA231" s="71">
        <v>-405.7815</v>
      </c>
      <c r="DB231" s="71">
        <v>-386.626</v>
      </c>
      <c r="DC231" s="71">
        <v>-377.5062</v>
      </c>
      <c r="DD231" s="71">
        <v>-373.8763</v>
      </c>
      <c r="DE231" s="71">
        <v>-380.5259</v>
      </c>
      <c r="DF231" s="71">
        <v>-403.1915</v>
      </c>
      <c r="DG231" s="71">
        <v>-479.4331</v>
      </c>
      <c r="DH231" s="71">
        <v>-560.7559</v>
      </c>
      <c r="DI231" s="71">
        <v>-654.6093</v>
      </c>
      <c r="DJ231" s="71">
        <v>-757.8555</v>
      </c>
      <c r="DK231" s="71">
        <v>-395.5396</v>
      </c>
      <c r="DL231" s="71">
        <v>3047.096</v>
      </c>
      <c r="DM231" s="71">
        <v>3045.052</v>
      </c>
      <c r="DN231" s="71">
        <v>3074.797</v>
      </c>
      <c r="DO231" s="71">
        <v>3113.899</v>
      </c>
      <c r="DP231" s="71">
        <v>3123.656</v>
      </c>
      <c r="DQ231" s="71">
        <v>3105.101</v>
      </c>
      <c r="DR231" s="71">
        <v>3109.667</v>
      </c>
      <c r="DS231" s="71">
        <v>3102.58</v>
      </c>
      <c r="DT231" s="71">
        <v>-416.8489</v>
      </c>
      <c r="DU231" s="71">
        <v>-957.9099</v>
      </c>
      <c r="DV231" s="71">
        <v>-638.2675</v>
      </c>
      <c r="DW231" s="71">
        <v>-489.9141</v>
      </c>
      <c r="DX231" s="71">
        <v>-443.0748</v>
      </c>
      <c r="DY231" s="71">
        <v>-329.7182</v>
      </c>
      <c r="DZ231" s="71">
        <v>-314.1534</v>
      </c>
      <c r="EA231" s="71">
        <v>-306.743</v>
      </c>
      <c r="EB231" s="71">
        <v>-303.7936</v>
      </c>
      <c r="EC231" s="71">
        <v>-309.1967</v>
      </c>
      <c r="ED231" s="71">
        <v>-327.6137</v>
      </c>
      <c r="EE231" s="71">
        <v>-389.5639</v>
      </c>
      <c r="EF231" s="71">
        <v>-455.6429</v>
      </c>
      <c r="EG231" s="71">
        <v>-531.9036</v>
      </c>
      <c r="EH231" s="71">
        <v>-615.7963</v>
      </c>
      <c r="EI231" s="71">
        <v>-52.02578</v>
      </c>
      <c r="EJ231" s="71">
        <v>3280.775</v>
      </c>
      <c r="EK231" s="71">
        <v>3278.574</v>
      </c>
      <c r="EL231" s="71">
        <v>3310.599</v>
      </c>
      <c r="EM231" s="71">
        <v>3352.699</v>
      </c>
      <c r="EN231" s="71">
        <v>3363.205</v>
      </c>
      <c r="EO231" s="71">
        <v>3343.228</v>
      </c>
      <c r="EP231" s="71">
        <v>3348.144</v>
      </c>
      <c r="EQ231" s="71">
        <v>3340.513</v>
      </c>
      <c r="ER231" s="71">
        <v>-54.82863</v>
      </c>
      <c r="ES231" s="71">
        <v>-778.3508</v>
      </c>
      <c r="ET231" s="71">
        <v>-518.625</v>
      </c>
      <c r="EU231" s="71">
        <v>-398.0802</v>
      </c>
      <c r="EV231" s="71">
        <v>-360.0209</v>
      </c>
      <c r="EW231" s="71">
        <v>-220.9337</v>
      </c>
      <c r="EX231" s="71">
        <v>-210.5043</v>
      </c>
      <c r="EY231" s="71">
        <v>-205.5388</v>
      </c>
      <c r="EZ231" s="71">
        <v>-203.5625</v>
      </c>
      <c r="FA231" s="71">
        <v>-207.183</v>
      </c>
      <c r="FB231" s="71">
        <v>-219.5236</v>
      </c>
      <c r="FC231" s="71">
        <v>-261.0345</v>
      </c>
      <c r="FD231" s="71">
        <v>-305.3119</v>
      </c>
      <c r="FE231" s="71">
        <v>-356.4117</v>
      </c>
      <c r="FF231" s="71">
        <v>-412.6257</v>
      </c>
      <c r="FG231" s="71">
        <v>435.2032</v>
      </c>
      <c r="FH231" s="71">
        <v>3613.953</v>
      </c>
      <c r="FI231" s="71">
        <v>3611.528</v>
      </c>
      <c r="FJ231" s="71">
        <v>3646.806</v>
      </c>
      <c r="FK231" s="71">
        <v>3693.182</v>
      </c>
      <c r="FL231" s="71">
        <v>3704.754</v>
      </c>
      <c r="FM231" s="71">
        <v>3682.748</v>
      </c>
      <c r="FN231" s="71">
        <v>3688.163</v>
      </c>
      <c r="FO231" s="71">
        <v>3679.758</v>
      </c>
      <c r="FP231" s="71">
        <v>458.6494</v>
      </c>
      <c r="FQ231" s="71">
        <v>-521.5483</v>
      </c>
      <c r="FR231" s="71">
        <v>-347.5142</v>
      </c>
      <c r="FS231" s="71">
        <v>-266.741</v>
      </c>
      <c r="FT231" s="71">
        <v>-241.2386</v>
      </c>
      <c r="FU231" s="71">
        <v>73.7858</v>
      </c>
      <c r="FV231" s="71">
        <v>72.10914</v>
      </c>
      <c r="FW231" s="71">
        <v>70.0976</v>
      </c>
      <c r="FX231" s="71">
        <v>67.965</v>
      </c>
      <c r="FY231" s="71">
        <v>66.90735</v>
      </c>
      <c r="FZ231" s="71">
        <v>65.76358</v>
      </c>
      <c r="GA231" s="71">
        <v>65.78457</v>
      </c>
      <c r="GB231" s="71">
        <v>66.87975</v>
      </c>
      <c r="GC231" s="71">
        <v>71.56679</v>
      </c>
      <c r="GD231" s="71">
        <v>77.95204</v>
      </c>
      <c r="GE231" s="71">
        <v>82.85339</v>
      </c>
      <c r="GF231" s="71">
        <v>86.19117</v>
      </c>
      <c r="GG231" s="71">
        <v>87.53827</v>
      </c>
      <c r="GH231" s="71">
        <v>88.55309</v>
      </c>
      <c r="GI231" s="71">
        <v>89.28395</v>
      </c>
      <c r="GJ231" s="71">
        <v>88.9716</v>
      </c>
      <c r="GK231" s="71">
        <v>87.73704</v>
      </c>
      <c r="GL231" s="71">
        <v>85.63828</v>
      </c>
      <c r="GM231" s="71">
        <v>81.84198</v>
      </c>
      <c r="GN231" s="71">
        <v>77.79204</v>
      </c>
      <c r="GO231" s="71">
        <v>74.39062</v>
      </c>
      <c r="GP231" s="71">
        <v>71.72704</v>
      </c>
      <c r="GQ231" s="71">
        <v>69.83698</v>
      </c>
      <c r="GR231" s="71">
        <v>68.1929</v>
      </c>
    </row>
    <row r="232" spans="1:200" ht="12.75">
      <c r="A232" s="69" t="s">
        <v>243</v>
      </c>
      <c r="B232" s="69" t="s">
        <v>8</v>
      </c>
      <c r="C232" s="69">
        <v>2012</v>
      </c>
      <c r="D232" s="69" t="s">
        <v>6</v>
      </c>
      <c r="E232" s="69" t="s">
        <v>239</v>
      </c>
      <c r="F232" s="71">
        <v>181</v>
      </c>
      <c r="G232" s="71">
        <v>181</v>
      </c>
      <c r="H232" s="71">
        <v>181</v>
      </c>
      <c r="I232" s="71">
        <v>19575.3</v>
      </c>
      <c r="J232" s="71">
        <v>18899.84</v>
      </c>
      <c r="K232" s="71">
        <v>18341.14</v>
      </c>
      <c r="L232" s="71">
        <v>18152.44</v>
      </c>
      <c r="M232" s="71">
        <v>18477.21</v>
      </c>
      <c r="N232" s="71">
        <v>19357.6</v>
      </c>
      <c r="O232" s="71">
        <v>23137.4</v>
      </c>
      <c r="P232" s="71">
        <v>27440.78</v>
      </c>
      <c r="Q232" s="71">
        <v>32373.01</v>
      </c>
      <c r="R232" s="71">
        <v>36806.17</v>
      </c>
      <c r="S232" s="71">
        <v>46767.21</v>
      </c>
      <c r="T232" s="71">
        <v>48309.79</v>
      </c>
      <c r="U232" s="71">
        <v>47826.41</v>
      </c>
      <c r="V232" s="71">
        <v>48500.44</v>
      </c>
      <c r="W232" s="71">
        <v>49112.64</v>
      </c>
      <c r="X232" s="71">
        <v>49497.23</v>
      </c>
      <c r="Y232" s="71">
        <v>49401.29</v>
      </c>
      <c r="Z232" s="71">
        <v>50034.19</v>
      </c>
      <c r="AA232" s="71">
        <v>50287.83</v>
      </c>
      <c r="AB232" s="71">
        <v>50476.92</v>
      </c>
      <c r="AC232" s="71">
        <v>46125.97</v>
      </c>
      <c r="AD232" s="71">
        <v>30660.96</v>
      </c>
      <c r="AE232" s="71">
        <v>23630.87</v>
      </c>
      <c r="AF232" s="71">
        <v>21266.75</v>
      </c>
      <c r="AG232" s="71">
        <v>19990.42</v>
      </c>
      <c r="AH232" s="71">
        <v>19300.63</v>
      </c>
      <c r="AI232" s="71">
        <v>18730.09</v>
      </c>
      <c r="AJ232" s="71">
        <v>18537.38</v>
      </c>
      <c r="AK232" s="71">
        <v>18869.04</v>
      </c>
      <c r="AL232" s="71">
        <v>19768.1</v>
      </c>
      <c r="AM232" s="71">
        <v>23628.06</v>
      </c>
      <c r="AN232" s="71">
        <v>28022.69</v>
      </c>
      <c r="AO232" s="71">
        <v>33059.51</v>
      </c>
      <c r="AP232" s="71">
        <v>37586.69</v>
      </c>
      <c r="AQ232" s="71">
        <v>47163.38</v>
      </c>
      <c r="AR232" s="71">
        <v>45268.79</v>
      </c>
      <c r="AS232" s="71">
        <v>44815.84</v>
      </c>
      <c r="AT232" s="71">
        <v>45447.44</v>
      </c>
      <c r="AU232" s="71">
        <v>46021.11</v>
      </c>
      <c r="AV232" s="71">
        <v>46381.48</v>
      </c>
      <c r="AW232" s="71">
        <v>46291.58</v>
      </c>
      <c r="AX232" s="71">
        <v>46884.64</v>
      </c>
      <c r="AY232" s="71">
        <v>47122.32</v>
      </c>
      <c r="AZ232" s="71">
        <v>50904.52</v>
      </c>
      <c r="BA232" s="71">
        <v>47104.13</v>
      </c>
      <c r="BB232" s="71">
        <v>31311.16</v>
      </c>
      <c r="BC232" s="71">
        <v>24131.98</v>
      </c>
      <c r="BD232" s="71">
        <v>21717.74</v>
      </c>
      <c r="BE232" s="71">
        <v>-607.8636</v>
      </c>
      <c r="BF232" s="71">
        <v>-586.8889</v>
      </c>
      <c r="BG232" s="71">
        <v>-569.5399</v>
      </c>
      <c r="BH232" s="71">
        <v>-563.6802</v>
      </c>
      <c r="BI232" s="71">
        <v>-573.7651</v>
      </c>
      <c r="BJ232" s="71">
        <v>-601.1033</v>
      </c>
      <c r="BK232" s="71">
        <v>-718.476</v>
      </c>
      <c r="BL232" s="71">
        <v>-852.1069</v>
      </c>
      <c r="BM232" s="71">
        <v>-1005.265</v>
      </c>
      <c r="BN232" s="71">
        <v>-1142.927</v>
      </c>
      <c r="BO232" s="71">
        <v>-1258.69</v>
      </c>
      <c r="BP232" s="71">
        <v>2460.775</v>
      </c>
      <c r="BQ232" s="71">
        <v>2436.153</v>
      </c>
      <c r="BR232" s="71">
        <v>2470.486</v>
      </c>
      <c r="BS232" s="71">
        <v>2501.67</v>
      </c>
      <c r="BT232" s="71">
        <v>2521.26</v>
      </c>
      <c r="BU232" s="71">
        <v>2516.373</v>
      </c>
      <c r="BV232" s="71">
        <v>2548.612</v>
      </c>
      <c r="BW232" s="71">
        <v>2561.531</v>
      </c>
      <c r="BX232" s="71">
        <v>-1358.533</v>
      </c>
      <c r="BY232" s="71">
        <v>-1432.331</v>
      </c>
      <c r="BZ232" s="71">
        <v>-952.1021</v>
      </c>
      <c r="CA232" s="71">
        <v>-733.7994</v>
      </c>
      <c r="CB232" s="71">
        <v>-660.3876</v>
      </c>
      <c r="CC232" s="71">
        <v>-493.5404</v>
      </c>
      <c r="CD232" s="71">
        <v>-476.5105</v>
      </c>
      <c r="CE232" s="71">
        <v>-462.4244</v>
      </c>
      <c r="CF232" s="71">
        <v>-457.6667</v>
      </c>
      <c r="CG232" s="71">
        <v>-465.8549</v>
      </c>
      <c r="CH232" s="71">
        <v>-488.0516</v>
      </c>
      <c r="CI232" s="71">
        <v>-583.3495</v>
      </c>
      <c r="CJ232" s="71">
        <v>-691.848</v>
      </c>
      <c r="CK232" s="71">
        <v>-816.2014</v>
      </c>
      <c r="CL232" s="71">
        <v>-927.9722</v>
      </c>
      <c r="CM232" s="71">
        <v>-745.3372</v>
      </c>
      <c r="CN232" s="71">
        <v>2805.36</v>
      </c>
      <c r="CO232" s="71">
        <v>2777.29</v>
      </c>
      <c r="CP232" s="71">
        <v>2816.431</v>
      </c>
      <c r="CQ232" s="71">
        <v>2851.982</v>
      </c>
      <c r="CR232" s="71">
        <v>2874.315</v>
      </c>
      <c r="CS232" s="71">
        <v>2868.743</v>
      </c>
      <c r="CT232" s="71">
        <v>2905.497</v>
      </c>
      <c r="CU232" s="71">
        <v>2920.226</v>
      </c>
      <c r="CV232" s="71">
        <v>-804.4595</v>
      </c>
      <c r="CW232" s="71">
        <v>-1162.947</v>
      </c>
      <c r="CX232" s="71">
        <v>-773.0367</v>
      </c>
      <c r="CY232" s="71">
        <v>-595.791</v>
      </c>
      <c r="CZ232" s="71">
        <v>-536.186</v>
      </c>
      <c r="DA232" s="71">
        <v>-415.1168</v>
      </c>
      <c r="DB232" s="71">
        <v>-400.7929</v>
      </c>
      <c r="DC232" s="71">
        <v>-388.9451</v>
      </c>
      <c r="DD232" s="71">
        <v>-384.9434</v>
      </c>
      <c r="DE232" s="71">
        <v>-391.8305</v>
      </c>
      <c r="DF232" s="71">
        <v>-410.5001</v>
      </c>
      <c r="DG232" s="71">
        <v>-490.6552</v>
      </c>
      <c r="DH232" s="71">
        <v>-581.9131</v>
      </c>
      <c r="DI232" s="71">
        <v>-686.5068</v>
      </c>
      <c r="DJ232" s="71">
        <v>-780.5172</v>
      </c>
      <c r="DK232" s="71">
        <v>-396.1761</v>
      </c>
      <c r="DL232" s="71">
        <v>3040.998</v>
      </c>
      <c r="DM232" s="71">
        <v>3010.571</v>
      </c>
      <c r="DN232" s="71">
        <v>3052.999</v>
      </c>
      <c r="DO232" s="71">
        <v>3091.536</v>
      </c>
      <c r="DP232" s="71">
        <v>3115.745</v>
      </c>
      <c r="DQ232" s="71">
        <v>3109.706</v>
      </c>
      <c r="DR232" s="71">
        <v>3149.546</v>
      </c>
      <c r="DS232" s="71">
        <v>3165.512</v>
      </c>
      <c r="DT232" s="71">
        <v>-427.602</v>
      </c>
      <c r="DU232" s="71">
        <v>-978.1542</v>
      </c>
      <c r="DV232" s="71">
        <v>-650.201</v>
      </c>
      <c r="DW232" s="71">
        <v>-501.1197</v>
      </c>
      <c r="DX232" s="71">
        <v>-450.986</v>
      </c>
      <c r="DY232" s="71">
        <v>-337.3036</v>
      </c>
      <c r="DZ232" s="71">
        <v>-325.6647</v>
      </c>
      <c r="EA232" s="71">
        <v>-316.0378</v>
      </c>
      <c r="EB232" s="71">
        <v>-312.7862</v>
      </c>
      <c r="EC232" s="71">
        <v>-318.3823</v>
      </c>
      <c r="ED232" s="71">
        <v>-333.5523</v>
      </c>
      <c r="EE232" s="71">
        <v>-398.6824</v>
      </c>
      <c r="EF232" s="71">
        <v>-472.8342</v>
      </c>
      <c r="EG232" s="71">
        <v>-557.8218</v>
      </c>
      <c r="EH232" s="71">
        <v>-634.2101</v>
      </c>
      <c r="EI232" s="71">
        <v>-52.10952</v>
      </c>
      <c r="EJ232" s="71">
        <v>3274.208</v>
      </c>
      <c r="EK232" s="71">
        <v>3241.448</v>
      </c>
      <c r="EL232" s="71">
        <v>3287.13</v>
      </c>
      <c r="EM232" s="71">
        <v>3328.622</v>
      </c>
      <c r="EN232" s="71">
        <v>3354.688</v>
      </c>
      <c r="EO232" s="71">
        <v>3348.185</v>
      </c>
      <c r="EP232" s="71">
        <v>3391.081</v>
      </c>
      <c r="EQ232" s="71">
        <v>3408.271</v>
      </c>
      <c r="ER232" s="71">
        <v>-56.243</v>
      </c>
      <c r="ES232" s="71">
        <v>-794.8004</v>
      </c>
      <c r="ET232" s="71">
        <v>-528.3215</v>
      </c>
      <c r="EU232" s="71">
        <v>-407.1854</v>
      </c>
      <c r="EV232" s="71">
        <v>-366.4492</v>
      </c>
      <c r="EW232" s="71">
        <v>-226.0165</v>
      </c>
      <c r="EX232" s="71">
        <v>-218.2176</v>
      </c>
      <c r="EY232" s="71">
        <v>-211.7669</v>
      </c>
      <c r="EZ232" s="71">
        <v>-209.5881</v>
      </c>
      <c r="FA232" s="71">
        <v>-213.3379</v>
      </c>
      <c r="FB232" s="71">
        <v>-223.5029</v>
      </c>
      <c r="FC232" s="71">
        <v>-267.1445</v>
      </c>
      <c r="FD232" s="71">
        <v>-316.8313</v>
      </c>
      <c r="FE232" s="71">
        <v>-373.7788</v>
      </c>
      <c r="FF232" s="71">
        <v>-424.9641</v>
      </c>
      <c r="FG232" s="71">
        <v>435.9036</v>
      </c>
      <c r="FH232" s="71">
        <v>3606.72</v>
      </c>
      <c r="FI232" s="71">
        <v>3570.632</v>
      </c>
      <c r="FJ232" s="71">
        <v>3620.953</v>
      </c>
      <c r="FK232" s="71">
        <v>3666.66</v>
      </c>
      <c r="FL232" s="71">
        <v>3695.372</v>
      </c>
      <c r="FM232" s="71">
        <v>3688.209</v>
      </c>
      <c r="FN232" s="71">
        <v>3735.46</v>
      </c>
      <c r="FO232" s="71">
        <v>3754.397</v>
      </c>
      <c r="FP232" s="71">
        <v>470.4807</v>
      </c>
      <c r="FQ232" s="71">
        <v>-532.5706</v>
      </c>
      <c r="FR232" s="71">
        <v>-354.0115</v>
      </c>
      <c r="FS232" s="71">
        <v>-272.842</v>
      </c>
      <c r="FT232" s="71">
        <v>-245.546</v>
      </c>
      <c r="FU232" s="71">
        <v>70.15957</v>
      </c>
      <c r="FV232" s="71">
        <v>69.03262</v>
      </c>
      <c r="FW232" s="71">
        <v>67.90378</v>
      </c>
      <c r="FX232" s="71">
        <v>67.08758</v>
      </c>
      <c r="FY232" s="71">
        <v>66.27287</v>
      </c>
      <c r="FZ232" s="71">
        <v>65.96033</v>
      </c>
      <c r="GA232" s="71">
        <v>66.53261</v>
      </c>
      <c r="GB232" s="71">
        <v>69.89323</v>
      </c>
      <c r="GC232" s="71">
        <v>75.29308</v>
      </c>
      <c r="GD232" s="71">
        <v>80.17471</v>
      </c>
      <c r="GE232" s="71">
        <v>84.00753</v>
      </c>
      <c r="GF232" s="71">
        <v>86.7104</v>
      </c>
      <c r="GG232" s="71">
        <v>88.87841</v>
      </c>
      <c r="GH232" s="71">
        <v>90.38968</v>
      </c>
      <c r="GI232" s="71">
        <v>90.98393</v>
      </c>
      <c r="GJ232" s="71">
        <v>91.11018</v>
      </c>
      <c r="GK232" s="71">
        <v>90.44446</v>
      </c>
      <c r="GL232" s="71">
        <v>88.55452</v>
      </c>
      <c r="GM232" s="71">
        <v>85.72528</v>
      </c>
      <c r="GN232" s="71">
        <v>82.08459</v>
      </c>
      <c r="GO232" s="71">
        <v>78.36261</v>
      </c>
      <c r="GP232" s="71">
        <v>75.9664</v>
      </c>
      <c r="GQ232" s="71">
        <v>74.00792</v>
      </c>
      <c r="GR232" s="71">
        <v>72.25349</v>
      </c>
    </row>
    <row r="233" spans="1:200" ht="12.75">
      <c r="A233" s="69" t="s">
        <v>243</v>
      </c>
      <c r="B233" s="69" t="s">
        <v>30</v>
      </c>
      <c r="C233" s="69">
        <v>2012</v>
      </c>
      <c r="D233" s="69" t="s">
        <v>7</v>
      </c>
      <c r="E233" s="69" t="s">
        <v>239</v>
      </c>
      <c r="F233" s="71">
        <v>127</v>
      </c>
      <c r="G233" s="71">
        <v>127</v>
      </c>
      <c r="H233" s="71">
        <v>127</v>
      </c>
      <c r="I233" s="71">
        <v>13317.86</v>
      </c>
      <c r="J233" s="71">
        <v>12766.71</v>
      </c>
      <c r="K233" s="71">
        <v>12297.59</v>
      </c>
      <c r="L233" s="71">
        <v>12124.67</v>
      </c>
      <c r="M233" s="71">
        <v>12295.79</v>
      </c>
      <c r="N233" s="71">
        <v>12911.18</v>
      </c>
      <c r="O233" s="71">
        <v>15804.75</v>
      </c>
      <c r="P233" s="71">
        <v>19080.91</v>
      </c>
      <c r="Q233" s="71">
        <v>22388.69</v>
      </c>
      <c r="R233" s="71">
        <v>25227.36</v>
      </c>
      <c r="S233" s="71">
        <v>31922.64</v>
      </c>
      <c r="T233" s="71">
        <v>32832</v>
      </c>
      <c r="U233" s="71">
        <v>32606.64</v>
      </c>
      <c r="V233" s="71">
        <v>33008.22</v>
      </c>
      <c r="W233" s="71">
        <v>33308.04</v>
      </c>
      <c r="X233" s="71">
        <v>33391.87</v>
      </c>
      <c r="Y233" s="71">
        <v>33026.77</v>
      </c>
      <c r="Z233" s="71">
        <v>33173.43</v>
      </c>
      <c r="AA233" s="71">
        <v>33320.72</v>
      </c>
      <c r="AB233" s="71">
        <v>33282.49</v>
      </c>
      <c r="AC233" s="71">
        <v>30514.15</v>
      </c>
      <c r="AD233" s="71">
        <v>20403.09</v>
      </c>
      <c r="AE233" s="71">
        <v>15573.62</v>
      </c>
      <c r="AF233" s="71">
        <v>14006.16</v>
      </c>
      <c r="AG233" s="71">
        <v>13600.28</v>
      </c>
      <c r="AH233" s="71">
        <v>13037.45</v>
      </c>
      <c r="AI233" s="71">
        <v>12558.38</v>
      </c>
      <c r="AJ233" s="71">
        <v>12381.79</v>
      </c>
      <c r="AK233" s="71">
        <v>12556.54</v>
      </c>
      <c r="AL233" s="71">
        <v>13184.98</v>
      </c>
      <c r="AM233" s="71">
        <v>16139.91</v>
      </c>
      <c r="AN233" s="71">
        <v>19485.54</v>
      </c>
      <c r="AO233" s="71">
        <v>22863.47</v>
      </c>
      <c r="AP233" s="71">
        <v>25762.33</v>
      </c>
      <c r="AQ233" s="71">
        <v>32193.07</v>
      </c>
      <c r="AR233" s="71">
        <v>30765.29</v>
      </c>
      <c r="AS233" s="71">
        <v>30554.12</v>
      </c>
      <c r="AT233" s="71">
        <v>30930.42</v>
      </c>
      <c r="AU233" s="71">
        <v>31211.37</v>
      </c>
      <c r="AV233" s="71">
        <v>31289.92</v>
      </c>
      <c r="AW233" s="71">
        <v>30947.8</v>
      </c>
      <c r="AX233" s="71">
        <v>31085.24</v>
      </c>
      <c r="AY233" s="71">
        <v>31223.25</v>
      </c>
      <c r="AZ233" s="71">
        <v>33564.43</v>
      </c>
      <c r="BA233" s="71">
        <v>31161.24</v>
      </c>
      <c r="BB233" s="71">
        <v>20835.77</v>
      </c>
      <c r="BC233" s="71">
        <v>15903.88</v>
      </c>
      <c r="BD233" s="71">
        <v>14303.17</v>
      </c>
      <c r="BE233" s="71">
        <v>-413.554</v>
      </c>
      <c r="BF233" s="71">
        <v>-396.4394</v>
      </c>
      <c r="BG233" s="71">
        <v>-381.872</v>
      </c>
      <c r="BH233" s="71">
        <v>-376.5023</v>
      </c>
      <c r="BI233" s="71">
        <v>-381.8161</v>
      </c>
      <c r="BJ233" s="71">
        <v>-400.9254</v>
      </c>
      <c r="BK233" s="71">
        <v>-490.7784</v>
      </c>
      <c r="BL233" s="71">
        <v>-592.5116</v>
      </c>
      <c r="BM233" s="71">
        <v>-695.2267</v>
      </c>
      <c r="BN233" s="71">
        <v>-783.3746</v>
      </c>
      <c r="BO233" s="71">
        <v>-859.164</v>
      </c>
      <c r="BP233" s="71">
        <v>1672.377</v>
      </c>
      <c r="BQ233" s="71">
        <v>1660.897</v>
      </c>
      <c r="BR233" s="71">
        <v>1681.353</v>
      </c>
      <c r="BS233" s="71">
        <v>1696.625</v>
      </c>
      <c r="BT233" s="71">
        <v>1700.895</v>
      </c>
      <c r="BU233" s="71">
        <v>1682.298</v>
      </c>
      <c r="BV233" s="71">
        <v>1689.768</v>
      </c>
      <c r="BW233" s="71">
        <v>1697.271</v>
      </c>
      <c r="BX233" s="71">
        <v>-895.7628</v>
      </c>
      <c r="BY233" s="71">
        <v>-947.543</v>
      </c>
      <c r="BZ233" s="71">
        <v>-633.5688</v>
      </c>
      <c r="CA233" s="71">
        <v>-483.6012</v>
      </c>
      <c r="CB233" s="71">
        <v>-434.9273</v>
      </c>
      <c r="CC233" s="71">
        <v>-335.7754</v>
      </c>
      <c r="CD233" s="71">
        <v>-321.8796</v>
      </c>
      <c r="CE233" s="71">
        <v>-310.0519</v>
      </c>
      <c r="CF233" s="71">
        <v>-305.6921</v>
      </c>
      <c r="CG233" s="71">
        <v>-310.0065</v>
      </c>
      <c r="CH233" s="71">
        <v>-325.5219</v>
      </c>
      <c r="CI233" s="71">
        <v>-398.4759</v>
      </c>
      <c r="CJ233" s="71">
        <v>-481.0757</v>
      </c>
      <c r="CK233" s="71">
        <v>-564.4729</v>
      </c>
      <c r="CL233" s="71">
        <v>-636.0424</v>
      </c>
      <c r="CM233" s="71">
        <v>-508.7567</v>
      </c>
      <c r="CN233" s="71">
        <v>1906.561</v>
      </c>
      <c r="CO233" s="71">
        <v>1893.475</v>
      </c>
      <c r="CP233" s="71">
        <v>1916.795</v>
      </c>
      <c r="CQ233" s="71">
        <v>1934.205</v>
      </c>
      <c r="CR233" s="71">
        <v>1939.073</v>
      </c>
      <c r="CS233" s="71">
        <v>1917.872</v>
      </c>
      <c r="CT233" s="71">
        <v>1926.388</v>
      </c>
      <c r="CU233" s="71">
        <v>1934.942</v>
      </c>
      <c r="CV233" s="71">
        <v>-530.4288</v>
      </c>
      <c r="CW233" s="71">
        <v>-769.3351</v>
      </c>
      <c r="CX233" s="71">
        <v>-514.4111</v>
      </c>
      <c r="CY233" s="71">
        <v>-392.6485</v>
      </c>
      <c r="CZ233" s="71">
        <v>-353.1289</v>
      </c>
      <c r="DA233" s="71">
        <v>-282.4206</v>
      </c>
      <c r="DB233" s="71">
        <v>-270.7328</v>
      </c>
      <c r="DC233" s="71">
        <v>-260.7846</v>
      </c>
      <c r="DD233" s="71">
        <v>-257.1176</v>
      </c>
      <c r="DE233" s="71">
        <v>-260.7464</v>
      </c>
      <c r="DF233" s="71">
        <v>-273.7964</v>
      </c>
      <c r="DG233" s="71">
        <v>-335.158</v>
      </c>
      <c r="DH233" s="71">
        <v>-404.6327</v>
      </c>
      <c r="DI233" s="71">
        <v>-474.778</v>
      </c>
      <c r="DJ233" s="71">
        <v>-534.9751</v>
      </c>
      <c r="DK233" s="71">
        <v>-270.4243</v>
      </c>
      <c r="DL233" s="71">
        <v>2066.705</v>
      </c>
      <c r="DM233" s="71">
        <v>2052.518</v>
      </c>
      <c r="DN233" s="71">
        <v>2077.797</v>
      </c>
      <c r="DO233" s="71">
        <v>2096.67</v>
      </c>
      <c r="DP233" s="71">
        <v>2101.947</v>
      </c>
      <c r="DQ233" s="71">
        <v>2078.965</v>
      </c>
      <c r="DR233" s="71">
        <v>2088.197</v>
      </c>
      <c r="DS233" s="71">
        <v>2097.469</v>
      </c>
      <c r="DT233" s="71">
        <v>-281.9439</v>
      </c>
      <c r="DU233" s="71">
        <v>-647.0876</v>
      </c>
      <c r="DV233" s="71">
        <v>-432.6711</v>
      </c>
      <c r="DW233" s="71">
        <v>-330.2566</v>
      </c>
      <c r="DX233" s="71">
        <v>-297.0166</v>
      </c>
      <c r="DY233" s="71">
        <v>-229.4812</v>
      </c>
      <c r="DZ233" s="71">
        <v>-219.9843</v>
      </c>
      <c r="EA233" s="71">
        <v>-211.9008</v>
      </c>
      <c r="EB233" s="71">
        <v>-208.9211</v>
      </c>
      <c r="EC233" s="71">
        <v>-211.8698</v>
      </c>
      <c r="ED233" s="71">
        <v>-222.4736</v>
      </c>
      <c r="EE233" s="71">
        <v>-272.333</v>
      </c>
      <c r="EF233" s="71">
        <v>-328.7847</v>
      </c>
      <c r="EG233" s="71">
        <v>-385.7814</v>
      </c>
      <c r="EH233" s="71">
        <v>-434.6946</v>
      </c>
      <c r="EI233" s="71">
        <v>-35.56923</v>
      </c>
      <c r="EJ233" s="71">
        <v>2225.198</v>
      </c>
      <c r="EK233" s="71">
        <v>2209.924</v>
      </c>
      <c r="EL233" s="71">
        <v>2237.141</v>
      </c>
      <c r="EM233" s="71">
        <v>2257.461</v>
      </c>
      <c r="EN233" s="71">
        <v>2263.143</v>
      </c>
      <c r="EO233" s="71">
        <v>2238.398</v>
      </c>
      <c r="EP233" s="71">
        <v>2248.338</v>
      </c>
      <c r="EQ233" s="71">
        <v>2258.321</v>
      </c>
      <c r="ER233" s="71">
        <v>-37.08441</v>
      </c>
      <c r="ES233" s="71">
        <v>-525.7917</v>
      </c>
      <c r="ET233" s="71">
        <v>-351.5674</v>
      </c>
      <c r="EU233" s="71">
        <v>-268.3503</v>
      </c>
      <c r="EV233" s="71">
        <v>-241.3412</v>
      </c>
      <c r="EW233" s="71">
        <v>-153.7681</v>
      </c>
      <c r="EX233" s="71">
        <v>-147.4045</v>
      </c>
      <c r="EY233" s="71">
        <v>-141.988</v>
      </c>
      <c r="EZ233" s="71">
        <v>-139.9915</v>
      </c>
      <c r="FA233" s="71">
        <v>-141.9672</v>
      </c>
      <c r="FB233" s="71">
        <v>-149.0725</v>
      </c>
      <c r="FC233" s="71">
        <v>-182.4817</v>
      </c>
      <c r="FD233" s="71">
        <v>-220.3083</v>
      </c>
      <c r="FE233" s="71">
        <v>-258.4999</v>
      </c>
      <c r="FF233" s="71">
        <v>-291.2751</v>
      </c>
      <c r="FG233" s="71">
        <v>297.5417</v>
      </c>
      <c r="FH233" s="71">
        <v>2451.177</v>
      </c>
      <c r="FI233" s="71">
        <v>2434.351</v>
      </c>
      <c r="FJ233" s="71">
        <v>2464.333</v>
      </c>
      <c r="FK233" s="71">
        <v>2486.717</v>
      </c>
      <c r="FL233" s="71">
        <v>2492.975</v>
      </c>
      <c r="FM233" s="71">
        <v>2465.718</v>
      </c>
      <c r="FN233" s="71">
        <v>2476.667</v>
      </c>
      <c r="FO233" s="71">
        <v>2487.664</v>
      </c>
      <c r="FP233" s="71">
        <v>310.2164</v>
      </c>
      <c r="FQ233" s="71">
        <v>-352.3164</v>
      </c>
      <c r="FR233" s="71">
        <v>-235.5742</v>
      </c>
      <c r="FS233" s="71">
        <v>-179.8131</v>
      </c>
      <c r="FT233" s="71">
        <v>-161.7151</v>
      </c>
      <c r="FU233" s="71">
        <v>72.37408</v>
      </c>
      <c r="FV233" s="71">
        <v>70.52747</v>
      </c>
      <c r="FW233" s="71">
        <v>69.63568</v>
      </c>
      <c r="FX233" s="71">
        <v>69.16494</v>
      </c>
      <c r="FY233" s="71">
        <v>68.27734</v>
      </c>
      <c r="FZ233" s="71">
        <v>67.59704</v>
      </c>
      <c r="GA233" s="71">
        <v>68.49123</v>
      </c>
      <c r="GB233" s="71">
        <v>72.86438</v>
      </c>
      <c r="GC233" s="71">
        <v>77.45698</v>
      </c>
      <c r="GD233" s="71">
        <v>81.33963</v>
      </c>
      <c r="GE233" s="71">
        <v>84.03543</v>
      </c>
      <c r="GF233" s="71">
        <v>85.89167</v>
      </c>
      <c r="GG233" s="71">
        <v>87.37037</v>
      </c>
      <c r="GH233" s="71">
        <v>88.52407</v>
      </c>
      <c r="GI233" s="71">
        <v>88.74383</v>
      </c>
      <c r="GJ233" s="71">
        <v>88.28599</v>
      </c>
      <c r="GK233" s="71">
        <v>86.22593</v>
      </c>
      <c r="GL233" s="71">
        <v>83.92426</v>
      </c>
      <c r="GM233" s="71">
        <v>80.88031</v>
      </c>
      <c r="GN233" s="71">
        <v>76.73537</v>
      </c>
      <c r="GO233" s="71">
        <v>72.59642</v>
      </c>
      <c r="GP233" s="71">
        <v>70.80068</v>
      </c>
      <c r="GQ233" s="71">
        <v>68.48556</v>
      </c>
      <c r="GR233" s="71">
        <v>67.07599</v>
      </c>
    </row>
    <row r="234" spans="1:200" ht="12.75">
      <c r="A234" s="69" t="s">
        <v>243</v>
      </c>
      <c r="B234" s="69" t="s">
        <v>31</v>
      </c>
      <c r="C234" s="69">
        <v>2012</v>
      </c>
      <c r="D234" s="69" t="s">
        <v>7</v>
      </c>
      <c r="E234" s="69" t="s">
        <v>239</v>
      </c>
      <c r="F234" s="71">
        <v>176</v>
      </c>
      <c r="G234" s="71">
        <v>176</v>
      </c>
      <c r="H234" s="71">
        <v>176</v>
      </c>
      <c r="I234" s="71">
        <v>19088</v>
      </c>
      <c r="J234" s="71">
        <v>18313.47</v>
      </c>
      <c r="K234" s="71">
        <v>17785.25</v>
      </c>
      <c r="L234" s="71">
        <v>17640.47</v>
      </c>
      <c r="M234" s="71">
        <v>18057.23</v>
      </c>
      <c r="N234" s="71">
        <v>18887.53</v>
      </c>
      <c r="O234" s="71">
        <v>22974.11</v>
      </c>
      <c r="P234" s="71">
        <v>27560.39</v>
      </c>
      <c r="Q234" s="71">
        <v>31984.57</v>
      </c>
      <c r="R234" s="71">
        <v>35817.82</v>
      </c>
      <c r="S234" s="71">
        <v>45075.28</v>
      </c>
      <c r="T234" s="71">
        <v>46439.49</v>
      </c>
      <c r="U234" s="71">
        <v>45785.78</v>
      </c>
      <c r="V234" s="71">
        <v>46346.32</v>
      </c>
      <c r="W234" s="71">
        <v>46986.71</v>
      </c>
      <c r="X234" s="71">
        <v>47335.54</v>
      </c>
      <c r="Y234" s="71">
        <v>47133.82</v>
      </c>
      <c r="Z234" s="71">
        <v>47666.39</v>
      </c>
      <c r="AA234" s="71">
        <v>47943.13</v>
      </c>
      <c r="AB234" s="71">
        <v>48016.65</v>
      </c>
      <c r="AC234" s="71">
        <v>44137.01</v>
      </c>
      <c r="AD234" s="71">
        <v>29367.71</v>
      </c>
      <c r="AE234" s="71">
        <v>22645.45</v>
      </c>
      <c r="AF234" s="71">
        <v>20411.88</v>
      </c>
      <c r="AG234" s="71">
        <v>19492.78</v>
      </c>
      <c r="AH234" s="71">
        <v>18701.83</v>
      </c>
      <c r="AI234" s="71">
        <v>18162.41</v>
      </c>
      <c r="AJ234" s="71">
        <v>18014.55</v>
      </c>
      <c r="AK234" s="71">
        <v>18440.16</v>
      </c>
      <c r="AL234" s="71">
        <v>19288.06</v>
      </c>
      <c r="AM234" s="71">
        <v>23461.3</v>
      </c>
      <c r="AN234" s="71">
        <v>28144.84</v>
      </c>
      <c r="AO234" s="71">
        <v>32662.84</v>
      </c>
      <c r="AP234" s="71">
        <v>36577.38</v>
      </c>
      <c r="AQ234" s="71">
        <v>45457.13</v>
      </c>
      <c r="AR234" s="71">
        <v>43516.23</v>
      </c>
      <c r="AS234" s="71">
        <v>42903.66</v>
      </c>
      <c r="AT234" s="71">
        <v>43428.92</v>
      </c>
      <c r="AU234" s="71">
        <v>44029</v>
      </c>
      <c r="AV234" s="71">
        <v>44355.86</v>
      </c>
      <c r="AW234" s="71">
        <v>44166.85</v>
      </c>
      <c r="AX234" s="71">
        <v>44665.89</v>
      </c>
      <c r="AY234" s="71">
        <v>44925.21</v>
      </c>
      <c r="AZ234" s="71">
        <v>48423.41</v>
      </c>
      <c r="BA234" s="71">
        <v>45072.99</v>
      </c>
      <c r="BB234" s="71">
        <v>29990.48</v>
      </c>
      <c r="BC234" s="71">
        <v>23125.67</v>
      </c>
      <c r="BD234" s="71">
        <v>20844.74</v>
      </c>
      <c r="BE234" s="71">
        <v>-592.7316</v>
      </c>
      <c r="BF234" s="71">
        <v>-568.6807</v>
      </c>
      <c r="BG234" s="71">
        <v>-552.2779</v>
      </c>
      <c r="BH234" s="71">
        <v>-547.782</v>
      </c>
      <c r="BI234" s="71">
        <v>-560.7237</v>
      </c>
      <c r="BJ234" s="71">
        <v>-586.5065</v>
      </c>
      <c r="BK234" s="71">
        <v>-713.4055</v>
      </c>
      <c r="BL234" s="71">
        <v>-855.8213</v>
      </c>
      <c r="BM234" s="71">
        <v>-993.2034</v>
      </c>
      <c r="BN234" s="71">
        <v>-1112.236</v>
      </c>
      <c r="BO234" s="71">
        <v>-1213.153</v>
      </c>
      <c r="BP234" s="71">
        <v>2365.507</v>
      </c>
      <c r="BQ234" s="71">
        <v>2332.209</v>
      </c>
      <c r="BR234" s="71">
        <v>2360.761</v>
      </c>
      <c r="BS234" s="71">
        <v>2393.381</v>
      </c>
      <c r="BT234" s="71">
        <v>2411.149</v>
      </c>
      <c r="BU234" s="71">
        <v>2400.874</v>
      </c>
      <c r="BV234" s="71">
        <v>2428.002</v>
      </c>
      <c r="BW234" s="71">
        <v>2442.098</v>
      </c>
      <c r="BX234" s="71">
        <v>-1292.317</v>
      </c>
      <c r="BY234" s="71">
        <v>-1370.568</v>
      </c>
      <c r="BZ234" s="71">
        <v>-911.9432</v>
      </c>
      <c r="CA234" s="71">
        <v>-703.1995</v>
      </c>
      <c r="CB234" s="71">
        <v>-633.8417</v>
      </c>
      <c r="CC234" s="71">
        <v>-481.2544</v>
      </c>
      <c r="CD234" s="71">
        <v>-461.7268</v>
      </c>
      <c r="CE234" s="71">
        <v>-448.4089</v>
      </c>
      <c r="CF234" s="71">
        <v>-444.7586</v>
      </c>
      <c r="CG234" s="71">
        <v>-455.2663</v>
      </c>
      <c r="CH234" s="71">
        <v>-476.2001</v>
      </c>
      <c r="CI234" s="71">
        <v>-579.2327</v>
      </c>
      <c r="CJ234" s="71">
        <v>-694.8638</v>
      </c>
      <c r="CK234" s="71">
        <v>-806.408</v>
      </c>
      <c r="CL234" s="71">
        <v>-903.0535</v>
      </c>
      <c r="CM234" s="71">
        <v>-718.3727</v>
      </c>
      <c r="CN234" s="71">
        <v>2696.751</v>
      </c>
      <c r="CO234" s="71">
        <v>2658.791</v>
      </c>
      <c r="CP234" s="71">
        <v>2691.341</v>
      </c>
      <c r="CQ234" s="71">
        <v>2728.529</v>
      </c>
      <c r="CR234" s="71">
        <v>2748.785</v>
      </c>
      <c r="CS234" s="71">
        <v>2737.072</v>
      </c>
      <c r="CT234" s="71">
        <v>2767.998</v>
      </c>
      <c r="CU234" s="71">
        <v>2784.068</v>
      </c>
      <c r="CV234" s="71">
        <v>-765.2498</v>
      </c>
      <c r="CW234" s="71">
        <v>-1112.8</v>
      </c>
      <c r="CX234" s="71">
        <v>-740.4305</v>
      </c>
      <c r="CY234" s="71">
        <v>-570.9462</v>
      </c>
      <c r="CZ234" s="71">
        <v>-514.6327</v>
      </c>
      <c r="DA234" s="71">
        <v>-404.783</v>
      </c>
      <c r="DB234" s="71">
        <v>-388.3583</v>
      </c>
      <c r="DC234" s="71">
        <v>-377.1566</v>
      </c>
      <c r="DD234" s="71">
        <v>-374.0864</v>
      </c>
      <c r="DE234" s="71">
        <v>-382.9244</v>
      </c>
      <c r="DF234" s="71">
        <v>-400.5318</v>
      </c>
      <c r="DG234" s="71">
        <v>-487.1925</v>
      </c>
      <c r="DH234" s="71">
        <v>-584.4498</v>
      </c>
      <c r="DI234" s="71">
        <v>-678.2695</v>
      </c>
      <c r="DJ234" s="71">
        <v>-759.5581</v>
      </c>
      <c r="DK234" s="71">
        <v>-381.8435</v>
      </c>
      <c r="DL234" s="71">
        <v>2923.267</v>
      </c>
      <c r="DM234" s="71">
        <v>2882.117</v>
      </c>
      <c r="DN234" s="71">
        <v>2917.402</v>
      </c>
      <c r="DO234" s="71">
        <v>2957.713</v>
      </c>
      <c r="DP234" s="71">
        <v>2979.671</v>
      </c>
      <c r="DQ234" s="71">
        <v>2966.974</v>
      </c>
      <c r="DR234" s="71">
        <v>3000.498</v>
      </c>
      <c r="DS234" s="71">
        <v>3017.918</v>
      </c>
      <c r="DT234" s="71">
        <v>-406.7605</v>
      </c>
      <c r="DU234" s="71">
        <v>-935.9761</v>
      </c>
      <c r="DV234" s="71">
        <v>-622.776</v>
      </c>
      <c r="DW234" s="71">
        <v>-480.2227</v>
      </c>
      <c r="DX234" s="71">
        <v>-432.8575</v>
      </c>
      <c r="DY234" s="71">
        <v>-328.9068</v>
      </c>
      <c r="DZ234" s="71">
        <v>-315.561</v>
      </c>
      <c r="EA234" s="71">
        <v>-306.4591</v>
      </c>
      <c r="EB234" s="71">
        <v>-303.9643</v>
      </c>
      <c r="EC234" s="71">
        <v>-311.1456</v>
      </c>
      <c r="ED234" s="71">
        <v>-325.4525</v>
      </c>
      <c r="EE234" s="71">
        <v>-395.8688</v>
      </c>
      <c r="EF234" s="71">
        <v>-474.8953</v>
      </c>
      <c r="EG234" s="71">
        <v>-551.1287</v>
      </c>
      <c r="EH234" s="71">
        <v>-617.1797</v>
      </c>
      <c r="EI234" s="71">
        <v>-50.22432</v>
      </c>
      <c r="EJ234" s="71">
        <v>3147.449</v>
      </c>
      <c r="EK234" s="71">
        <v>3103.143</v>
      </c>
      <c r="EL234" s="71">
        <v>3141.134</v>
      </c>
      <c r="EM234" s="71">
        <v>3184.537</v>
      </c>
      <c r="EN234" s="71">
        <v>3208.178</v>
      </c>
      <c r="EO234" s="71">
        <v>3194.507</v>
      </c>
      <c r="EP234" s="71">
        <v>3230.602</v>
      </c>
      <c r="EQ234" s="71">
        <v>3249.358</v>
      </c>
      <c r="ER234" s="71">
        <v>-53.50169</v>
      </c>
      <c r="ES234" s="71">
        <v>-760.5284</v>
      </c>
      <c r="ET234" s="71">
        <v>-506.0373</v>
      </c>
      <c r="EU234" s="71">
        <v>-390.2055</v>
      </c>
      <c r="EV234" s="71">
        <v>-351.7188</v>
      </c>
      <c r="EW234" s="71">
        <v>-220.3901</v>
      </c>
      <c r="EX234" s="71">
        <v>-211.4474</v>
      </c>
      <c r="EY234" s="71">
        <v>-205.3485</v>
      </c>
      <c r="EZ234" s="71">
        <v>-203.6769</v>
      </c>
      <c r="FA234" s="71">
        <v>-208.4888</v>
      </c>
      <c r="FB234" s="71">
        <v>-218.0755</v>
      </c>
      <c r="FC234" s="71">
        <v>-265.2592</v>
      </c>
      <c r="FD234" s="71">
        <v>-318.2123</v>
      </c>
      <c r="FE234" s="71">
        <v>-369.2939</v>
      </c>
      <c r="FF234" s="71">
        <v>-413.5526</v>
      </c>
      <c r="FG234" s="71">
        <v>420.1337</v>
      </c>
      <c r="FH234" s="71">
        <v>3467.087</v>
      </c>
      <c r="FI234" s="71">
        <v>3418.282</v>
      </c>
      <c r="FJ234" s="71">
        <v>3460.131</v>
      </c>
      <c r="FK234" s="71">
        <v>3507.941</v>
      </c>
      <c r="FL234" s="71">
        <v>3533.984</v>
      </c>
      <c r="FM234" s="71">
        <v>3518.924</v>
      </c>
      <c r="FN234" s="71">
        <v>3558.685</v>
      </c>
      <c r="FO234" s="71">
        <v>3579.345</v>
      </c>
      <c r="FP234" s="71">
        <v>447.5493</v>
      </c>
      <c r="FQ234" s="71">
        <v>-509.606</v>
      </c>
      <c r="FR234" s="71">
        <v>-339.0796</v>
      </c>
      <c r="FS234" s="71">
        <v>-261.4644</v>
      </c>
      <c r="FT234" s="71">
        <v>-235.6757</v>
      </c>
      <c r="FU234" s="71">
        <v>75.52271</v>
      </c>
      <c r="FV234" s="71">
        <v>74.01358</v>
      </c>
      <c r="FW234" s="71">
        <v>73.10216</v>
      </c>
      <c r="FX234" s="71">
        <v>72.28907</v>
      </c>
      <c r="FY234" s="71">
        <v>72.0703</v>
      </c>
      <c r="FZ234" s="71">
        <v>71.73389</v>
      </c>
      <c r="GA234" s="71">
        <v>72.22673</v>
      </c>
      <c r="GB234" s="71">
        <v>74.41451</v>
      </c>
      <c r="GC234" s="71">
        <v>77.73247</v>
      </c>
      <c r="GD234" s="71">
        <v>81.05694</v>
      </c>
      <c r="GE234" s="71">
        <v>83.58072</v>
      </c>
      <c r="GF234" s="71">
        <v>86.22237</v>
      </c>
      <c r="GG234" s="71">
        <v>88.43254</v>
      </c>
      <c r="GH234" s="71">
        <v>89.79352</v>
      </c>
      <c r="GI234" s="71">
        <v>90.48595</v>
      </c>
      <c r="GJ234" s="71">
        <v>90.2142</v>
      </c>
      <c r="GK234" s="71">
        <v>89.25432</v>
      </c>
      <c r="GL234" s="71">
        <v>86.91173</v>
      </c>
      <c r="GM234" s="71">
        <v>84.10982</v>
      </c>
      <c r="GN234" s="71">
        <v>80.37871</v>
      </c>
      <c r="GO234" s="71">
        <v>77.60463</v>
      </c>
      <c r="GP234" s="71">
        <v>76.42439</v>
      </c>
      <c r="GQ234" s="71">
        <v>75.10988</v>
      </c>
      <c r="GR234" s="71">
        <v>73.89433</v>
      </c>
    </row>
    <row r="235" spans="1:200" ht="12.75">
      <c r="A235" s="69" t="s">
        <v>243</v>
      </c>
      <c r="B235" s="69" t="s">
        <v>32</v>
      </c>
      <c r="C235" s="69">
        <v>2012</v>
      </c>
      <c r="D235" s="69" t="s">
        <v>7</v>
      </c>
      <c r="E235" s="69" t="s">
        <v>239</v>
      </c>
      <c r="F235" s="71">
        <v>179</v>
      </c>
      <c r="G235" s="71">
        <v>179</v>
      </c>
      <c r="H235" s="71">
        <v>179</v>
      </c>
      <c r="I235" s="71">
        <v>20241.77</v>
      </c>
      <c r="J235" s="71">
        <v>19683.5</v>
      </c>
      <c r="K235" s="71">
        <v>19087.57</v>
      </c>
      <c r="L235" s="71">
        <v>18849.49</v>
      </c>
      <c r="M235" s="71">
        <v>19193.5</v>
      </c>
      <c r="N235" s="71">
        <v>20039.38</v>
      </c>
      <c r="O235" s="71">
        <v>24158.6</v>
      </c>
      <c r="P235" s="71">
        <v>29096.55</v>
      </c>
      <c r="Q235" s="71">
        <v>34073.73</v>
      </c>
      <c r="R235" s="71">
        <v>37863.79</v>
      </c>
      <c r="S235" s="71">
        <v>47416.58</v>
      </c>
      <c r="T235" s="71">
        <v>48763.57</v>
      </c>
      <c r="U235" s="71">
        <v>48250.26</v>
      </c>
      <c r="V235" s="71">
        <v>48972.59</v>
      </c>
      <c r="W235" s="71">
        <v>49316.35</v>
      </c>
      <c r="X235" s="71">
        <v>49609.94</v>
      </c>
      <c r="Y235" s="71">
        <v>49538.16</v>
      </c>
      <c r="Z235" s="71">
        <v>50289.4</v>
      </c>
      <c r="AA235" s="71">
        <v>50814.61</v>
      </c>
      <c r="AB235" s="71">
        <v>51284.87</v>
      </c>
      <c r="AC235" s="71">
        <v>46536.66</v>
      </c>
      <c r="AD235" s="71">
        <v>30904.29</v>
      </c>
      <c r="AE235" s="71">
        <v>24064.57</v>
      </c>
      <c r="AF235" s="71">
        <v>21756.69</v>
      </c>
      <c r="AG235" s="71">
        <v>20671.02</v>
      </c>
      <c r="AH235" s="71">
        <v>20100.91</v>
      </c>
      <c r="AI235" s="71">
        <v>19492.34</v>
      </c>
      <c r="AJ235" s="71">
        <v>19249.21</v>
      </c>
      <c r="AK235" s="71">
        <v>19600.52</v>
      </c>
      <c r="AL235" s="71">
        <v>20464.34</v>
      </c>
      <c r="AM235" s="71">
        <v>24670.91</v>
      </c>
      <c r="AN235" s="71">
        <v>29713.58</v>
      </c>
      <c r="AO235" s="71">
        <v>34796.3</v>
      </c>
      <c r="AP235" s="71">
        <v>38666.73</v>
      </c>
      <c r="AQ235" s="71">
        <v>47818.26</v>
      </c>
      <c r="AR235" s="71">
        <v>45694.01</v>
      </c>
      <c r="AS235" s="71">
        <v>45213.01</v>
      </c>
      <c r="AT235" s="71">
        <v>45889.88</v>
      </c>
      <c r="AU235" s="71">
        <v>46211.99</v>
      </c>
      <c r="AV235" s="71">
        <v>46487.1</v>
      </c>
      <c r="AW235" s="71">
        <v>46419.84</v>
      </c>
      <c r="AX235" s="71">
        <v>47123.79</v>
      </c>
      <c r="AY235" s="71">
        <v>47615.94</v>
      </c>
      <c r="AZ235" s="71">
        <v>51719.31</v>
      </c>
      <c r="BA235" s="71">
        <v>47523.53</v>
      </c>
      <c r="BB235" s="71">
        <v>31559.66</v>
      </c>
      <c r="BC235" s="71">
        <v>24574.89</v>
      </c>
      <c r="BD235" s="71">
        <v>22218.07</v>
      </c>
      <c r="BE235" s="71">
        <v>-628.5591</v>
      </c>
      <c r="BF235" s="71">
        <v>-611.2234</v>
      </c>
      <c r="BG235" s="71">
        <v>-592.7183</v>
      </c>
      <c r="BH235" s="71">
        <v>-585.3252</v>
      </c>
      <c r="BI235" s="71">
        <v>-596.0078</v>
      </c>
      <c r="BJ235" s="71">
        <v>-622.2745</v>
      </c>
      <c r="BK235" s="71">
        <v>-750.1869</v>
      </c>
      <c r="BL235" s="71">
        <v>-903.5231</v>
      </c>
      <c r="BM235" s="71">
        <v>-1058.077</v>
      </c>
      <c r="BN235" s="71">
        <v>-1175.768</v>
      </c>
      <c r="BO235" s="71">
        <v>-1276.167</v>
      </c>
      <c r="BP235" s="71">
        <v>2483.889</v>
      </c>
      <c r="BQ235" s="71">
        <v>2457.743</v>
      </c>
      <c r="BR235" s="71">
        <v>2494.536</v>
      </c>
      <c r="BS235" s="71">
        <v>2512.046</v>
      </c>
      <c r="BT235" s="71">
        <v>2527.001</v>
      </c>
      <c r="BU235" s="71">
        <v>2523.345</v>
      </c>
      <c r="BV235" s="71">
        <v>2561.611</v>
      </c>
      <c r="BW235" s="71">
        <v>2588.364</v>
      </c>
      <c r="BX235" s="71">
        <v>-1380.278</v>
      </c>
      <c r="BY235" s="71">
        <v>-1445.083</v>
      </c>
      <c r="BZ235" s="71">
        <v>-959.6581</v>
      </c>
      <c r="CA235" s="71">
        <v>-747.2671</v>
      </c>
      <c r="CB235" s="71">
        <v>-675.6014</v>
      </c>
      <c r="CC235" s="71">
        <v>-510.3437</v>
      </c>
      <c r="CD235" s="71">
        <v>-496.2684</v>
      </c>
      <c r="CE235" s="71">
        <v>-481.2436</v>
      </c>
      <c r="CF235" s="71">
        <v>-475.2409</v>
      </c>
      <c r="CG235" s="71">
        <v>-483.9144</v>
      </c>
      <c r="CH235" s="71">
        <v>-505.2411</v>
      </c>
      <c r="CI235" s="71">
        <v>-609.0964</v>
      </c>
      <c r="CJ235" s="71">
        <v>-733.5941</v>
      </c>
      <c r="CK235" s="71">
        <v>-859.0807</v>
      </c>
      <c r="CL235" s="71">
        <v>-954.6373</v>
      </c>
      <c r="CM235" s="71">
        <v>-755.6864</v>
      </c>
      <c r="CN235" s="71">
        <v>2831.711</v>
      </c>
      <c r="CO235" s="71">
        <v>2801.903</v>
      </c>
      <c r="CP235" s="71">
        <v>2843.849</v>
      </c>
      <c r="CQ235" s="71">
        <v>2863.811</v>
      </c>
      <c r="CR235" s="71">
        <v>2880.86</v>
      </c>
      <c r="CS235" s="71">
        <v>2876.692</v>
      </c>
      <c r="CT235" s="71">
        <v>2920.317</v>
      </c>
      <c r="CU235" s="71">
        <v>2950.815</v>
      </c>
      <c r="CV235" s="71">
        <v>-817.3359</v>
      </c>
      <c r="CW235" s="71">
        <v>-1173.301</v>
      </c>
      <c r="CX235" s="71">
        <v>-779.1717</v>
      </c>
      <c r="CY235" s="71">
        <v>-606.7258</v>
      </c>
      <c r="CZ235" s="71">
        <v>-548.5386</v>
      </c>
      <c r="DA235" s="71">
        <v>-429.25</v>
      </c>
      <c r="DB235" s="71">
        <v>-417.4112</v>
      </c>
      <c r="DC235" s="71">
        <v>-404.7739</v>
      </c>
      <c r="DD235" s="71">
        <v>-399.725</v>
      </c>
      <c r="DE235" s="71">
        <v>-407.0203</v>
      </c>
      <c r="DF235" s="71">
        <v>-424.9581</v>
      </c>
      <c r="DG235" s="71">
        <v>-512.3109</v>
      </c>
      <c r="DH235" s="71">
        <v>-617.0259</v>
      </c>
      <c r="DI235" s="71">
        <v>-722.5726</v>
      </c>
      <c r="DJ235" s="71">
        <v>-802.9452</v>
      </c>
      <c r="DK235" s="71">
        <v>-401.6772</v>
      </c>
      <c r="DL235" s="71">
        <v>3069.563</v>
      </c>
      <c r="DM235" s="71">
        <v>3037.251</v>
      </c>
      <c r="DN235" s="71">
        <v>3082.72</v>
      </c>
      <c r="DO235" s="71">
        <v>3104.359</v>
      </c>
      <c r="DP235" s="71">
        <v>3122.84</v>
      </c>
      <c r="DQ235" s="71">
        <v>3118.321</v>
      </c>
      <c r="DR235" s="71">
        <v>3165.611</v>
      </c>
      <c r="DS235" s="71">
        <v>3198.671</v>
      </c>
      <c r="DT235" s="71">
        <v>-434.4463</v>
      </c>
      <c r="DU235" s="71">
        <v>-986.8635</v>
      </c>
      <c r="DV235" s="71">
        <v>-655.3611</v>
      </c>
      <c r="DW235" s="71">
        <v>-510.3169</v>
      </c>
      <c r="DX235" s="71">
        <v>-461.3757</v>
      </c>
      <c r="DY235" s="71">
        <v>-348.7875</v>
      </c>
      <c r="DZ235" s="71">
        <v>-339.1679</v>
      </c>
      <c r="EA235" s="71">
        <v>-328.8994</v>
      </c>
      <c r="EB235" s="71">
        <v>-324.797</v>
      </c>
      <c r="EC235" s="71">
        <v>-330.7248</v>
      </c>
      <c r="ED235" s="71">
        <v>-345.3002</v>
      </c>
      <c r="EE235" s="71">
        <v>-416.2787</v>
      </c>
      <c r="EF235" s="71">
        <v>-501.365</v>
      </c>
      <c r="EG235" s="71">
        <v>-587.1271</v>
      </c>
      <c r="EH235" s="71">
        <v>-652.434</v>
      </c>
      <c r="EI235" s="71">
        <v>-52.83307</v>
      </c>
      <c r="EJ235" s="71">
        <v>3304.964</v>
      </c>
      <c r="EK235" s="71">
        <v>3270.174</v>
      </c>
      <c r="EL235" s="71">
        <v>3319.13</v>
      </c>
      <c r="EM235" s="71">
        <v>3342.428</v>
      </c>
      <c r="EN235" s="71">
        <v>3362.327</v>
      </c>
      <c r="EO235" s="71">
        <v>3357.462</v>
      </c>
      <c r="EP235" s="71">
        <v>3408.378</v>
      </c>
      <c r="EQ235" s="71">
        <v>3443.974</v>
      </c>
      <c r="ER235" s="71">
        <v>-57.14324</v>
      </c>
      <c r="ES235" s="71">
        <v>-801.877</v>
      </c>
      <c r="ET235" s="71">
        <v>-532.5144</v>
      </c>
      <c r="EU235" s="71">
        <v>-414.6586</v>
      </c>
      <c r="EV235" s="71">
        <v>-374.8913</v>
      </c>
      <c r="EW235" s="71">
        <v>-233.7115</v>
      </c>
      <c r="EX235" s="71">
        <v>-227.2657</v>
      </c>
      <c r="EY235" s="71">
        <v>-220.3851</v>
      </c>
      <c r="EZ235" s="71">
        <v>-217.6362</v>
      </c>
      <c r="FA235" s="71">
        <v>-221.6082</v>
      </c>
      <c r="FB235" s="71">
        <v>-231.3748</v>
      </c>
      <c r="FC235" s="71">
        <v>-278.9352</v>
      </c>
      <c r="FD235" s="71">
        <v>-335.9489</v>
      </c>
      <c r="FE235" s="71">
        <v>-393.4154</v>
      </c>
      <c r="FF235" s="71">
        <v>-437.1754</v>
      </c>
      <c r="FG235" s="71">
        <v>441.9562</v>
      </c>
      <c r="FH235" s="71">
        <v>3640.598</v>
      </c>
      <c r="FI235" s="71">
        <v>3602.276</v>
      </c>
      <c r="FJ235" s="71">
        <v>3656.204</v>
      </c>
      <c r="FK235" s="71">
        <v>3681.867</v>
      </c>
      <c r="FL235" s="71">
        <v>3703.787</v>
      </c>
      <c r="FM235" s="71">
        <v>3698.427</v>
      </c>
      <c r="FN235" s="71">
        <v>3754.514</v>
      </c>
      <c r="FO235" s="71">
        <v>3793.725</v>
      </c>
      <c r="FP235" s="71">
        <v>478.0114</v>
      </c>
      <c r="FQ235" s="71">
        <v>-537.3124</v>
      </c>
      <c r="FR235" s="71">
        <v>-356.8211</v>
      </c>
      <c r="FS235" s="71">
        <v>-277.8496</v>
      </c>
      <c r="FT235" s="71">
        <v>-251.2028</v>
      </c>
      <c r="FU235" s="71">
        <v>75.60092</v>
      </c>
      <c r="FV235" s="71">
        <v>74.32543</v>
      </c>
      <c r="FW235" s="71">
        <v>73.4771</v>
      </c>
      <c r="FX235" s="71">
        <v>72.56846</v>
      </c>
      <c r="FY235" s="71">
        <v>72.13537</v>
      </c>
      <c r="FZ235" s="71">
        <v>71.82673</v>
      </c>
      <c r="GA235" s="71">
        <v>72.61858</v>
      </c>
      <c r="GB235" s="71">
        <v>76.19796</v>
      </c>
      <c r="GC235" s="71">
        <v>79.97056</v>
      </c>
      <c r="GD235" s="71">
        <v>83.31852</v>
      </c>
      <c r="GE235" s="71">
        <v>86.43642</v>
      </c>
      <c r="GF235" s="71">
        <v>88.6784</v>
      </c>
      <c r="GG235" s="71">
        <v>91.05618</v>
      </c>
      <c r="GH235" s="71">
        <v>92.61852</v>
      </c>
      <c r="GI235" s="71">
        <v>92.65185</v>
      </c>
      <c r="GJ235" s="71">
        <v>92.47222</v>
      </c>
      <c r="GK235" s="71">
        <v>91.78703</v>
      </c>
      <c r="GL235" s="71">
        <v>90.2216</v>
      </c>
      <c r="GM235" s="71">
        <v>88.57222</v>
      </c>
      <c r="GN235" s="71">
        <v>85.46697</v>
      </c>
      <c r="GO235" s="71">
        <v>81.43987</v>
      </c>
      <c r="GP235" s="71">
        <v>78.9979</v>
      </c>
      <c r="GQ235" s="71">
        <v>77.40475</v>
      </c>
      <c r="GR235" s="71">
        <v>76.32778</v>
      </c>
    </row>
    <row r="236" spans="1:200" ht="12.75">
      <c r="A236" s="69" t="s">
        <v>243</v>
      </c>
      <c r="B236" s="69" t="s">
        <v>33</v>
      </c>
      <c r="C236" s="69">
        <v>2012</v>
      </c>
      <c r="D236" s="69" t="s">
        <v>7</v>
      </c>
      <c r="E236" s="69" t="s">
        <v>239</v>
      </c>
      <c r="F236" s="71">
        <v>181</v>
      </c>
      <c r="G236" s="71">
        <v>181</v>
      </c>
      <c r="H236" s="71">
        <v>181</v>
      </c>
      <c r="I236" s="71">
        <v>20037.87</v>
      </c>
      <c r="J236" s="71">
        <v>19552.4</v>
      </c>
      <c r="K236" s="71">
        <v>18900.64</v>
      </c>
      <c r="L236" s="71">
        <v>18702.66</v>
      </c>
      <c r="M236" s="71">
        <v>19093.98</v>
      </c>
      <c r="N236" s="71">
        <v>19920.96</v>
      </c>
      <c r="O236" s="71">
        <v>24066.71</v>
      </c>
      <c r="P236" s="71">
        <v>28772.1</v>
      </c>
      <c r="Q236" s="71">
        <v>33921.84</v>
      </c>
      <c r="R236" s="71">
        <v>38338.77</v>
      </c>
      <c r="S236" s="71">
        <v>48355.43</v>
      </c>
      <c r="T236" s="71">
        <v>50027.46</v>
      </c>
      <c r="U236" s="71">
        <v>49417.17</v>
      </c>
      <c r="V236" s="71">
        <v>50209.53</v>
      </c>
      <c r="W236" s="71">
        <v>50787.95</v>
      </c>
      <c r="X236" s="71">
        <v>50837.33</v>
      </c>
      <c r="Y236" s="71">
        <v>50589.11</v>
      </c>
      <c r="Z236" s="71">
        <v>51237.87</v>
      </c>
      <c r="AA236" s="71">
        <v>51374.86</v>
      </c>
      <c r="AB236" s="71">
        <v>51422.12</v>
      </c>
      <c r="AC236" s="71">
        <v>46869.15</v>
      </c>
      <c r="AD236" s="71">
        <v>31029.29</v>
      </c>
      <c r="AE236" s="71">
        <v>24071.59</v>
      </c>
      <c r="AF236" s="71">
        <v>21744.25</v>
      </c>
      <c r="AG236" s="71">
        <v>20462.8</v>
      </c>
      <c r="AH236" s="71">
        <v>19967.04</v>
      </c>
      <c r="AI236" s="71">
        <v>19301.45</v>
      </c>
      <c r="AJ236" s="71">
        <v>19099.27</v>
      </c>
      <c r="AK236" s="71">
        <v>19498.89</v>
      </c>
      <c r="AL236" s="71">
        <v>20343.41</v>
      </c>
      <c r="AM236" s="71">
        <v>24577.07</v>
      </c>
      <c r="AN236" s="71">
        <v>29382.25</v>
      </c>
      <c r="AO236" s="71">
        <v>34641.2</v>
      </c>
      <c r="AP236" s="71">
        <v>39151.79</v>
      </c>
      <c r="AQ236" s="71">
        <v>48765.05</v>
      </c>
      <c r="AR236" s="71">
        <v>46878.34</v>
      </c>
      <c r="AS236" s="71">
        <v>46306.46</v>
      </c>
      <c r="AT236" s="71">
        <v>47048.95</v>
      </c>
      <c r="AU236" s="71">
        <v>47590.95</v>
      </c>
      <c r="AV236" s="71">
        <v>47637.23</v>
      </c>
      <c r="AW236" s="71">
        <v>47404.63</v>
      </c>
      <c r="AX236" s="71">
        <v>48012.55</v>
      </c>
      <c r="AY236" s="71">
        <v>48140.92</v>
      </c>
      <c r="AZ236" s="71">
        <v>51857.73</v>
      </c>
      <c r="BA236" s="71">
        <v>47863.07</v>
      </c>
      <c r="BB236" s="71">
        <v>31687.3</v>
      </c>
      <c r="BC236" s="71">
        <v>24582.05</v>
      </c>
      <c r="BD236" s="71">
        <v>22205.37</v>
      </c>
      <c r="BE236" s="71">
        <v>-622.2277</v>
      </c>
      <c r="BF236" s="71">
        <v>-607.1526</v>
      </c>
      <c r="BG236" s="71">
        <v>-586.9136</v>
      </c>
      <c r="BH236" s="71">
        <v>-580.7659</v>
      </c>
      <c r="BI236" s="71">
        <v>-592.9175</v>
      </c>
      <c r="BJ236" s="71">
        <v>-618.5974</v>
      </c>
      <c r="BK236" s="71">
        <v>-747.3333</v>
      </c>
      <c r="BL236" s="71">
        <v>-893.448</v>
      </c>
      <c r="BM236" s="71">
        <v>-1053.361</v>
      </c>
      <c r="BN236" s="71">
        <v>-1190.518</v>
      </c>
      <c r="BO236" s="71">
        <v>-1301.435</v>
      </c>
      <c r="BP236" s="71">
        <v>2548.269</v>
      </c>
      <c r="BQ236" s="71">
        <v>2517.182</v>
      </c>
      <c r="BR236" s="71">
        <v>2557.543</v>
      </c>
      <c r="BS236" s="71">
        <v>2587.006</v>
      </c>
      <c r="BT236" s="71">
        <v>2589.521</v>
      </c>
      <c r="BU236" s="71">
        <v>2576.878</v>
      </c>
      <c r="BV236" s="71">
        <v>2609.924</v>
      </c>
      <c r="BW236" s="71">
        <v>2616.902</v>
      </c>
      <c r="BX236" s="71">
        <v>-1383.972</v>
      </c>
      <c r="BY236" s="71">
        <v>-1455.408</v>
      </c>
      <c r="BZ236" s="71">
        <v>-963.5396</v>
      </c>
      <c r="CA236" s="71">
        <v>-747.485</v>
      </c>
      <c r="CB236" s="71">
        <v>-675.2152</v>
      </c>
      <c r="CC236" s="71">
        <v>-505.203</v>
      </c>
      <c r="CD236" s="71">
        <v>-492.9632</v>
      </c>
      <c r="CE236" s="71">
        <v>-476.5306</v>
      </c>
      <c r="CF236" s="71">
        <v>-471.5391</v>
      </c>
      <c r="CG236" s="71">
        <v>-481.4053</v>
      </c>
      <c r="CH236" s="71">
        <v>-502.2554</v>
      </c>
      <c r="CI236" s="71">
        <v>-606.7796</v>
      </c>
      <c r="CJ236" s="71">
        <v>-725.4139</v>
      </c>
      <c r="CK236" s="71">
        <v>-855.2513</v>
      </c>
      <c r="CL236" s="71">
        <v>-966.6128</v>
      </c>
      <c r="CM236" s="71">
        <v>-770.6489</v>
      </c>
      <c r="CN236" s="71">
        <v>2905.105</v>
      </c>
      <c r="CO236" s="71">
        <v>2869.666</v>
      </c>
      <c r="CP236" s="71">
        <v>2915.678</v>
      </c>
      <c r="CQ236" s="71">
        <v>2949.267</v>
      </c>
      <c r="CR236" s="71">
        <v>2952.135</v>
      </c>
      <c r="CS236" s="71">
        <v>2937.721</v>
      </c>
      <c r="CT236" s="71">
        <v>2975.394</v>
      </c>
      <c r="CU236" s="71">
        <v>2983.349</v>
      </c>
      <c r="CV236" s="71">
        <v>-819.5234</v>
      </c>
      <c r="CW236" s="71">
        <v>-1181.684</v>
      </c>
      <c r="CX236" s="71">
        <v>-782.3231</v>
      </c>
      <c r="CY236" s="71">
        <v>-606.9027</v>
      </c>
      <c r="CZ236" s="71">
        <v>-548.225</v>
      </c>
      <c r="DA236" s="71">
        <v>-424.9261</v>
      </c>
      <c r="DB236" s="71">
        <v>-414.6312</v>
      </c>
      <c r="DC236" s="71">
        <v>-400.8098</v>
      </c>
      <c r="DD236" s="71">
        <v>-396.6114</v>
      </c>
      <c r="DE236" s="71">
        <v>-404.9099</v>
      </c>
      <c r="DF236" s="71">
        <v>-422.4469</v>
      </c>
      <c r="DG236" s="71">
        <v>-510.3622</v>
      </c>
      <c r="DH236" s="71">
        <v>-610.1455</v>
      </c>
      <c r="DI236" s="71">
        <v>-719.3517</v>
      </c>
      <c r="DJ236" s="71">
        <v>-813.0178</v>
      </c>
      <c r="DK236" s="71">
        <v>-409.6303</v>
      </c>
      <c r="DL236" s="71">
        <v>3149.122</v>
      </c>
      <c r="DM236" s="71">
        <v>3110.706</v>
      </c>
      <c r="DN236" s="71">
        <v>3160.583</v>
      </c>
      <c r="DO236" s="71">
        <v>3196.993</v>
      </c>
      <c r="DP236" s="71">
        <v>3200.102</v>
      </c>
      <c r="DQ236" s="71">
        <v>3184.477</v>
      </c>
      <c r="DR236" s="71">
        <v>3225.315</v>
      </c>
      <c r="DS236" s="71">
        <v>3233.938</v>
      </c>
      <c r="DT236" s="71">
        <v>-435.609</v>
      </c>
      <c r="DU236" s="71">
        <v>-993.9142</v>
      </c>
      <c r="DV236" s="71">
        <v>-658.0118</v>
      </c>
      <c r="DW236" s="71">
        <v>-510.4657</v>
      </c>
      <c r="DX236" s="71">
        <v>-461.1119</v>
      </c>
      <c r="DY236" s="71">
        <v>-345.2742</v>
      </c>
      <c r="DZ236" s="71">
        <v>-336.9091</v>
      </c>
      <c r="EA236" s="71">
        <v>-325.6784</v>
      </c>
      <c r="EB236" s="71">
        <v>-322.267</v>
      </c>
      <c r="EC236" s="71">
        <v>-329.01</v>
      </c>
      <c r="ED236" s="71">
        <v>-343.2597</v>
      </c>
      <c r="EE236" s="71">
        <v>-414.6954</v>
      </c>
      <c r="EF236" s="71">
        <v>-495.7744</v>
      </c>
      <c r="EG236" s="71">
        <v>-584.51</v>
      </c>
      <c r="EH236" s="71">
        <v>-660.6185</v>
      </c>
      <c r="EI236" s="71">
        <v>-53.87916</v>
      </c>
      <c r="EJ236" s="71">
        <v>3390.624</v>
      </c>
      <c r="EK236" s="71">
        <v>3349.262</v>
      </c>
      <c r="EL236" s="71">
        <v>3402.964</v>
      </c>
      <c r="EM236" s="71">
        <v>3442.167</v>
      </c>
      <c r="EN236" s="71">
        <v>3445.513</v>
      </c>
      <c r="EO236" s="71">
        <v>3428.69</v>
      </c>
      <c r="EP236" s="71">
        <v>3472.66</v>
      </c>
      <c r="EQ236" s="71">
        <v>3481.945</v>
      </c>
      <c r="ER236" s="71">
        <v>-57.29617</v>
      </c>
      <c r="ES236" s="71">
        <v>-807.6061</v>
      </c>
      <c r="ET236" s="71">
        <v>-534.6682</v>
      </c>
      <c r="EU236" s="71">
        <v>-414.7795</v>
      </c>
      <c r="EV236" s="71">
        <v>-374.677</v>
      </c>
      <c r="EW236" s="71">
        <v>-231.3573</v>
      </c>
      <c r="EX236" s="71">
        <v>-225.7521</v>
      </c>
      <c r="EY236" s="71">
        <v>-218.2268</v>
      </c>
      <c r="EZ236" s="71">
        <v>-215.9409</v>
      </c>
      <c r="FA236" s="71">
        <v>-220.4592</v>
      </c>
      <c r="FB236" s="71">
        <v>-230.0075</v>
      </c>
      <c r="FC236" s="71">
        <v>-277.8742</v>
      </c>
      <c r="FD236" s="71">
        <v>-332.2028</v>
      </c>
      <c r="FE236" s="71">
        <v>-391.6617</v>
      </c>
      <c r="FF236" s="71">
        <v>-442.6596</v>
      </c>
      <c r="FG236" s="71">
        <v>450.7069</v>
      </c>
      <c r="FH236" s="71">
        <v>3734.958</v>
      </c>
      <c r="FI236" s="71">
        <v>3689.395</v>
      </c>
      <c r="FJ236" s="71">
        <v>3748.551</v>
      </c>
      <c r="FK236" s="71">
        <v>3791.734</v>
      </c>
      <c r="FL236" s="71">
        <v>3795.421</v>
      </c>
      <c r="FM236" s="71">
        <v>3776.889</v>
      </c>
      <c r="FN236" s="71">
        <v>3825.325</v>
      </c>
      <c r="FO236" s="71">
        <v>3835.552</v>
      </c>
      <c r="FP236" s="71">
        <v>479.2907</v>
      </c>
      <c r="FQ236" s="71">
        <v>-541.1513</v>
      </c>
      <c r="FR236" s="71">
        <v>-358.2643</v>
      </c>
      <c r="FS236" s="71">
        <v>-277.9306</v>
      </c>
      <c r="FT236" s="71">
        <v>-251.0592</v>
      </c>
      <c r="FU236" s="71">
        <v>76.84963</v>
      </c>
      <c r="FV236" s="71">
        <v>75.59334</v>
      </c>
      <c r="FW236" s="71">
        <v>74.55778</v>
      </c>
      <c r="FX236" s="71">
        <v>73.85648</v>
      </c>
      <c r="FY236" s="71">
        <v>73.0863</v>
      </c>
      <c r="FZ236" s="71">
        <v>72.30105</v>
      </c>
      <c r="GA236" s="71">
        <v>72.51661</v>
      </c>
      <c r="GB236" s="71">
        <v>74.71247</v>
      </c>
      <c r="GC236" s="71">
        <v>79.75704</v>
      </c>
      <c r="GD236" s="71">
        <v>84.72099</v>
      </c>
      <c r="GE236" s="71">
        <v>88.64383</v>
      </c>
      <c r="GF236" s="71">
        <v>91.67716</v>
      </c>
      <c r="GG236" s="71">
        <v>93.69939</v>
      </c>
      <c r="GH236" s="71">
        <v>95.5142</v>
      </c>
      <c r="GI236" s="71">
        <v>96.2142</v>
      </c>
      <c r="GJ236" s="71">
        <v>95.47037</v>
      </c>
      <c r="GK236" s="71">
        <v>94.41728</v>
      </c>
      <c r="GL236" s="71">
        <v>92.41296</v>
      </c>
      <c r="GM236" s="71">
        <v>89.36852</v>
      </c>
      <c r="GN236" s="71">
        <v>85.00371</v>
      </c>
      <c r="GO236" s="71">
        <v>81.91135</v>
      </c>
      <c r="GP236" s="71">
        <v>79.84648</v>
      </c>
      <c r="GQ236" s="71">
        <v>78.30463</v>
      </c>
      <c r="GR236" s="71">
        <v>76.5542</v>
      </c>
    </row>
    <row r="237" spans="1:200" ht="12.75">
      <c r="A237" s="69" t="s">
        <v>243</v>
      </c>
      <c r="B237" s="69" t="s">
        <v>34</v>
      </c>
      <c r="C237" s="69">
        <v>2012</v>
      </c>
      <c r="D237" s="69" t="s">
        <v>7</v>
      </c>
      <c r="E237" s="69" t="s">
        <v>239</v>
      </c>
      <c r="F237" s="71">
        <v>184</v>
      </c>
      <c r="G237" s="71">
        <v>184</v>
      </c>
      <c r="H237" s="71">
        <v>184</v>
      </c>
      <c r="I237" s="71">
        <v>21268.15</v>
      </c>
      <c r="J237" s="71">
        <v>20463.45</v>
      </c>
      <c r="K237" s="71">
        <v>19763.45</v>
      </c>
      <c r="L237" s="71">
        <v>19624.55</v>
      </c>
      <c r="M237" s="71">
        <v>20078.93</v>
      </c>
      <c r="N237" s="71">
        <v>20981.64</v>
      </c>
      <c r="O237" s="71">
        <v>25668.26</v>
      </c>
      <c r="P237" s="71">
        <v>30689.31</v>
      </c>
      <c r="Q237" s="71">
        <v>35623.77</v>
      </c>
      <c r="R237" s="71">
        <v>39421.79</v>
      </c>
      <c r="S237" s="71">
        <v>49193.62</v>
      </c>
      <c r="T237" s="71">
        <v>50422.83</v>
      </c>
      <c r="U237" s="71">
        <v>49847.04</v>
      </c>
      <c r="V237" s="71">
        <v>50421.03</v>
      </c>
      <c r="W237" s="71">
        <v>51012.38</v>
      </c>
      <c r="X237" s="71">
        <v>51429.9</v>
      </c>
      <c r="Y237" s="71">
        <v>50832.29</v>
      </c>
      <c r="Z237" s="71">
        <v>51332.15</v>
      </c>
      <c r="AA237" s="71">
        <v>51454.76</v>
      </c>
      <c r="AB237" s="71">
        <v>51462.02</v>
      </c>
      <c r="AC237" s="71">
        <v>47407.11</v>
      </c>
      <c r="AD237" s="71">
        <v>31834.87</v>
      </c>
      <c r="AE237" s="71">
        <v>24610.24</v>
      </c>
      <c r="AF237" s="71">
        <v>22251.76</v>
      </c>
      <c r="AG237" s="71">
        <v>21719.17</v>
      </c>
      <c r="AH237" s="71">
        <v>20897.4</v>
      </c>
      <c r="AI237" s="71">
        <v>20182.55</v>
      </c>
      <c r="AJ237" s="71">
        <v>20040.71</v>
      </c>
      <c r="AK237" s="71">
        <v>20504.72</v>
      </c>
      <c r="AL237" s="71">
        <v>21426.58</v>
      </c>
      <c r="AM237" s="71">
        <v>26212.59</v>
      </c>
      <c r="AN237" s="71">
        <v>31340.11</v>
      </c>
      <c r="AO237" s="71">
        <v>36379.22</v>
      </c>
      <c r="AP237" s="71">
        <v>40257.77</v>
      </c>
      <c r="AQ237" s="71">
        <v>49610.35</v>
      </c>
      <c r="AR237" s="71">
        <v>47248.82</v>
      </c>
      <c r="AS237" s="71">
        <v>46709.27</v>
      </c>
      <c r="AT237" s="71">
        <v>47247.13</v>
      </c>
      <c r="AU237" s="71">
        <v>47801.25</v>
      </c>
      <c r="AV237" s="71">
        <v>48192.5</v>
      </c>
      <c r="AW237" s="71">
        <v>47632.5</v>
      </c>
      <c r="AX237" s="71">
        <v>48100.91</v>
      </c>
      <c r="AY237" s="71">
        <v>48215.79</v>
      </c>
      <c r="AZ237" s="71">
        <v>51897.96</v>
      </c>
      <c r="BA237" s="71">
        <v>48412.43</v>
      </c>
      <c r="BB237" s="71">
        <v>32509.96</v>
      </c>
      <c r="BC237" s="71">
        <v>25132.13</v>
      </c>
      <c r="BD237" s="71">
        <v>22723.63</v>
      </c>
      <c r="BE237" s="71">
        <v>-660.431</v>
      </c>
      <c r="BF237" s="71">
        <v>-635.4429</v>
      </c>
      <c r="BG237" s="71">
        <v>-613.7061</v>
      </c>
      <c r="BH237" s="71">
        <v>-609.3931</v>
      </c>
      <c r="BI237" s="71">
        <v>-623.5025</v>
      </c>
      <c r="BJ237" s="71">
        <v>-651.5342</v>
      </c>
      <c r="BK237" s="71">
        <v>-797.0657</v>
      </c>
      <c r="BL237" s="71">
        <v>-952.9822</v>
      </c>
      <c r="BM237" s="71">
        <v>-1106.21</v>
      </c>
      <c r="BN237" s="71">
        <v>-1224.148</v>
      </c>
      <c r="BO237" s="71">
        <v>-1323.994</v>
      </c>
      <c r="BP237" s="71">
        <v>2568.408</v>
      </c>
      <c r="BQ237" s="71">
        <v>2539.078</v>
      </c>
      <c r="BR237" s="71">
        <v>2568.316</v>
      </c>
      <c r="BS237" s="71">
        <v>2598.438</v>
      </c>
      <c r="BT237" s="71">
        <v>2619.706</v>
      </c>
      <c r="BU237" s="71">
        <v>2589.264</v>
      </c>
      <c r="BV237" s="71">
        <v>2614.726</v>
      </c>
      <c r="BW237" s="71">
        <v>2620.972</v>
      </c>
      <c r="BX237" s="71">
        <v>-1385.045</v>
      </c>
      <c r="BY237" s="71">
        <v>-1472.113</v>
      </c>
      <c r="BZ237" s="71">
        <v>-988.5549</v>
      </c>
      <c r="CA237" s="71">
        <v>-764.2115</v>
      </c>
      <c r="CB237" s="71">
        <v>-690.9746</v>
      </c>
      <c r="CC237" s="71">
        <v>-536.2213</v>
      </c>
      <c r="CD237" s="71">
        <v>-515.9327</v>
      </c>
      <c r="CE237" s="71">
        <v>-498.2841</v>
      </c>
      <c r="CF237" s="71">
        <v>-494.7823</v>
      </c>
      <c r="CG237" s="71">
        <v>-506.2381</v>
      </c>
      <c r="CH237" s="71">
        <v>-528.9977</v>
      </c>
      <c r="CI237" s="71">
        <v>-647.1586</v>
      </c>
      <c r="CJ237" s="71">
        <v>-773.7513</v>
      </c>
      <c r="CK237" s="71">
        <v>-898.1611</v>
      </c>
      <c r="CL237" s="71">
        <v>-993.9182</v>
      </c>
      <c r="CM237" s="71">
        <v>-784.0074</v>
      </c>
      <c r="CN237" s="71">
        <v>2928.065</v>
      </c>
      <c r="CO237" s="71">
        <v>2894.628</v>
      </c>
      <c r="CP237" s="71">
        <v>2927.96</v>
      </c>
      <c r="CQ237" s="71">
        <v>2962.3</v>
      </c>
      <c r="CR237" s="71">
        <v>2986.546</v>
      </c>
      <c r="CS237" s="71">
        <v>2951.842</v>
      </c>
      <c r="CT237" s="71">
        <v>2980.869</v>
      </c>
      <c r="CU237" s="71">
        <v>2987.99</v>
      </c>
      <c r="CV237" s="71">
        <v>-820.1592</v>
      </c>
      <c r="CW237" s="71">
        <v>-1195.247</v>
      </c>
      <c r="CX237" s="71">
        <v>-802.6337</v>
      </c>
      <c r="CY237" s="71">
        <v>-620.4835</v>
      </c>
      <c r="CZ237" s="71">
        <v>-561.0204</v>
      </c>
      <c r="DA237" s="71">
        <v>-451.0156</v>
      </c>
      <c r="DB237" s="71">
        <v>-433.9509</v>
      </c>
      <c r="DC237" s="71">
        <v>-419.1066</v>
      </c>
      <c r="DD237" s="71">
        <v>-416.1612</v>
      </c>
      <c r="DE237" s="71">
        <v>-425.7967</v>
      </c>
      <c r="DF237" s="71">
        <v>-444.9399</v>
      </c>
      <c r="DG237" s="71">
        <v>-544.325</v>
      </c>
      <c r="DH237" s="71">
        <v>-650.8021</v>
      </c>
      <c r="DI237" s="71">
        <v>-755.4431</v>
      </c>
      <c r="DJ237" s="71">
        <v>-835.9843</v>
      </c>
      <c r="DK237" s="71">
        <v>-416.7309</v>
      </c>
      <c r="DL237" s="71">
        <v>3174.01</v>
      </c>
      <c r="DM237" s="71">
        <v>3137.765</v>
      </c>
      <c r="DN237" s="71">
        <v>3173.896</v>
      </c>
      <c r="DO237" s="71">
        <v>3211.121</v>
      </c>
      <c r="DP237" s="71">
        <v>3237.403</v>
      </c>
      <c r="DQ237" s="71">
        <v>3199.784</v>
      </c>
      <c r="DR237" s="71">
        <v>3231.25</v>
      </c>
      <c r="DS237" s="71">
        <v>3238.968</v>
      </c>
      <c r="DT237" s="71">
        <v>-435.947</v>
      </c>
      <c r="DU237" s="71">
        <v>-1005.322</v>
      </c>
      <c r="DV237" s="71">
        <v>-675.095</v>
      </c>
      <c r="DW237" s="71">
        <v>-521.8885</v>
      </c>
      <c r="DX237" s="71">
        <v>-471.8741</v>
      </c>
      <c r="DY237" s="71">
        <v>-366.4732</v>
      </c>
      <c r="DZ237" s="71">
        <v>-352.6073</v>
      </c>
      <c r="EA237" s="71">
        <v>-340.5455</v>
      </c>
      <c r="EB237" s="71">
        <v>-338.1523</v>
      </c>
      <c r="EC237" s="71">
        <v>-345.9816</v>
      </c>
      <c r="ED237" s="71">
        <v>-361.5364</v>
      </c>
      <c r="EE237" s="71">
        <v>-442.2919</v>
      </c>
      <c r="EF237" s="71">
        <v>-528.8099</v>
      </c>
      <c r="EG237" s="71">
        <v>-613.8361</v>
      </c>
      <c r="EH237" s="71">
        <v>-679.28</v>
      </c>
      <c r="EI237" s="71">
        <v>-54.81311</v>
      </c>
      <c r="EJ237" s="71">
        <v>3417.42</v>
      </c>
      <c r="EK237" s="71">
        <v>3378.396</v>
      </c>
      <c r="EL237" s="71">
        <v>3417.299</v>
      </c>
      <c r="EM237" s="71">
        <v>3457.377</v>
      </c>
      <c r="EN237" s="71">
        <v>3485.675</v>
      </c>
      <c r="EO237" s="71">
        <v>3445.172</v>
      </c>
      <c r="EP237" s="71">
        <v>3479.05</v>
      </c>
      <c r="EQ237" s="71">
        <v>3487.36</v>
      </c>
      <c r="ER237" s="71">
        <v>-57.34062</v>
      </c>
      <c r="ES237" s="71">
        <v>-816.8758</v>
      </c>
      <c r="ET237" s="71">
        <v>-548.5492</v>
      </c>
      <c r="EU237" s="71">
        <v>-424.0611</v>
      </c>
      <c r="EV237" s="71">
        <v>-383.4219</v>
      </c>
      <c r="EW237" s="71">
        <v>-245.5621</v>
      </c>
      <c r="EX237" s="71">
        <v>-236.271</v>
      </c>
      <c r="EY237" s="71">
        <v>-228.1888</v>
      </c>
      <c r="EZ237" s="71">
        <v>-226.5851</v>
      </c>
      <c r="FA237" s="71">
        <v>-231.8314</v>
      </c>
      <c r="FB237" s="71">
        <v>-242.2541</v>
      </c>
      <c r="FC237" s="71">
        <v>-296.3658</v>
      </c>
      <c r="FD237" s="71">
        <v>-354.3388</v>
      </c>
      <c r="FE237" s="71">
        <v>-411.3122</v>
      </c>
      <c r="FF237" s="71">
        <v>-455.1641</v>
      </c>
      <c r="FG237" s="71">
        <v>458.5195</v>
      </c>
      <c r="FH237" s="71">
        <v>3764.475</v>
      </c>
      <c r="FI237" s="71">
        <v>3721.488</v>
      </c>
      <c r="FJ237" s="71">
        <v>3764.341</v>
      </c>
      <c r="FK237" s="71">
        <v>3808.49</v>
      </c>
      <c r="FL237" s="71">
        <v>3839.662</v>
      </c>
      <c r="FM237" s="71">
        <v>3795.045</v>
      </c>
      <c r="FN237" s="71">
        <v>3832.364</v>
      </c>
      <c r="FO237" s="71">
        <v>3841.518</v>
      </c>
      <c r="FP237" s="71">
        <v>479.6626</v>
      </c>
      <c r="FQ237" s="71">
        <v>-547.3626</v>
      </c>
      <c r="FR237" s="71">
        <v>-367.5655</v>
      </c>
      <c r="FS237" s="71">
        <v>-284.1499</v>
      </c>
      <c r="FT237" s="71">
        <v>-256.9189</v>
      </c>
      <c r="FU237" s="71">
        <v>78.83043</v>
      </c>
      <c r="FV237" s="71">
        <v>77.53908</v>
      </c>
      <c r="FW237" s="71">
        <v>76.71173</v>
      </c>
      <c r="FX237" s="71">
        <v>76.12883</v>
      </c>
      <c r="FY237" s="71">
        <v>75.63093</v>
      </c>
      <c r="FZ237" s="71">
        <v>75.11506</v>
      </c>
      <c r="GA237" s="71">
        <v>75.09161</v>
      </c>
      <c r="GB237" s="71">
        <v>76.7108</v>
      </c>
      <c r="GC237" s="71">
        <v>80.46691</v>
      </c>
      <c r="GD237" s="71">
        <v>83.71852</v>
      </c>
      <c r="GE237" s="71">
        <v>86.24753</v>
      </c>
      <c r="GF237" s="71">
        <v>87.94568</v>
      </c>
      <c r="GG237" s="71">
        <v>89.33334</v>
      </c>
      <c r="GH237" s="71">
        <v>90.28827</v>
      </c>
      <c r="GI237" s="71">
        <v>90.18951</v>
      </c>
      <c r="GJ237" s="71">
        <v>89.93086</v>
      </c>
      <c r="GK237" s="71">
        <v>88.35062</v>
      </c>
      <c r="GL237" s="71">
        <v>87.03827</v>
      </c>
      <c r="GM237" s="71">
        <v>84.09135</v>
      </c>
      <c r="GN237" s="71">
        <v>80.23716</v>
      </c>
      <c r="GO237" s="71">
        <v>77.34592</v>
      </c>
      <c r="GP237" s="71">
        <v>75.27506</v>
      </c>
      <c r="GQ237" s="71">
        <v>73.14198</v>
      </c>
      <c r="GR237" s="71">
        <v>72.34155</v>
      </c>
    </row>
    <row r="238" spans="1:200" ht="12.75">
      <c r="A238" s="69" t="s">
        <v>243</v>
      </c>
      <c r="B238" s="69" t="s">
        <v>35</v>
      </c>
      <c r="C238" s="69">
        <v>2012</v>
      </c>
      <c r="D238" s="69" t="s">
        <v>7</v>
      </c>
      <c r="E238" s="69" t="s">
        <v>239</v>
      </c>
      <c r="F238" s="71">
        <v>184</v>
      </c>
      <c r="G238" s="71">
        <v>184</v>
      </c>
      <c r="H238" s="71">
        <v>184</v>
      </c>
      <c r="I238" s="71">
        <v>19143.73</v>
      </c>
      <c r="J238" s="71">
        <v>18519.42</v>
      </c>
      <c r="K238" s="71">
        <v>17979.63</v>
      </c>
      <c r="L238" s="71">
        <v>17848.86</v>
      </c>
      <c r="M238" s="71">
        <v>18153.09</v>
      </c>
      <c r="N238" s="71">
        <v>19181.98</v>
      </c>
      <c r="O238" s="71">
        <v>22566.66</v>
      </c>
      <c r="P238" s="71">
        <v>26068.95</v>
      </c>
      <c r="Q238" s="71">
        <v>30084.46</v>
      </c>
      <c r="R238" s="71">
        <v>35068.11</v>
      </c>
      <c r="S238" s="71">
        <v>46351.27</v>
      </c>
      <c r="T238" s="71">
        <v>48643.78</v>
      </c>
      <c r="U238" s="71">
        <v>48778.07</v>
      </c>
      <c r="V238" s="71">
        <v>49395.54</v>
      </c>
      <c r="W238" s="71">
        <v>49773.79</v>
      </c>
      <c r="X238" s="71">
        <v>49808.4</v>
      </c>
      <c r="Y238" s="71">
        <v>49506.37</v>
      </c>
      <c r="Z238" s="71">
        <v>49318.91</v>
      </c>
      <c r="AA238" s="71">
        <v>48725.06</v>
      </c>
      <c r="AB238" s="71">
        <v>48761.22</v>
      </c>
      <c r="AC238" s="71">
        <v>45028.34</v>
      </c>
      <c r="AD238" s="71">
        <v>30009.71</v>
      </c>
      <c r="AE238" s="71">
        <v>22973.46</v>
      </c>
      <c r="AF238" s="71">
        <v>20652.71</v>
      </c>
      <c r="AG238" s="71">
        <v>19549.7</v>
      </c>
      <c r="AH238" s="71">
        <v>18912.14</v>
      </c>
      <c r="AI238" s="71">
        <v>18360.91</v>
      </c>
      <c r="AJ238" s="71">
        <v>18227.37</v>
      </c>
      <c r="AK238" s="71">
        <v>18538.04</v>
      </c>
      <c r="AL238" s="71">
        <v>19588.76</v>
      </c>
      <c r="AM238" s="71">
        <v>23045.21</v>
      </c>
      <c r="AN238" s="71">
        <v>26621.77</v>
      </c>
      <c r="AO238" s="71">
        <v>30722.43</v>
      </c>
      <c r="AP238" s="71">
        <v>35811.77</v>
      </c>
      <c r="AQ238" s="71">
        <v>46743.93</v>
      </c>
      <c r="AR238" s="71">
        <v>45581.76</v>
      </c>
      <c r="AS238" s="71">
        <v>45707.59</v>
      </c>
      <c r="AT238" s="71">
        <v>46286.2</v>
      </c>
      <c r="AU238" s="71">
        <v>46640.63</v>
      </c>
      <c r="AV238" s="71">
        <v>46673.06</v>
      </c>
      <c r="AW238" s="71">
        <v>46390.05</v>
      </c>
      <c r="AX238" s="71">
        <v>46214.39</v>
      </c>
      <c r="AY238" s="71">
        <v>45657.92</v>
      </c>
      <c r="AZ238" s="71">
        <v>49174.29</v>
      </c>
      <c r="BA238" s="71">
        <v>45983.22</v>
      </c>
      <c r="BB238" s="71">
        <v>30646.1</v>
      </c>
      <c r="BC238" s="71">
        <v>23460.64</v>
      </c>
      <c r="BD238" s="71">
        <v>21090.68</v>
      </c>
      <c r="BE238" s="71">
        <v>-594.4623</v>
      </c>
      <c r="BF238" s="71">
        <v>-575.0757</v>
      </c>
      <c r="BG238" s="71">
        <v>-558.3141</v>
      </c>
      <c r="BH238" s="71">
        <v>-554.2532</v>
      </c>
      <c r="BI238" s="71">
        <v>-563.7002</v>
      </c>
      <c r="BJ238" s="71">
        <v>-595.65</v>
      </c>
      <c r="BK238" s="71">
        <v>-700.7531</v>
      </c>
      <c r="BL238" s="71">
        <v>-809.5081</v>
      </c>
      <c r="BM238" s="71">
        <v>-934.2</v>
      </c>
      <c r="BN238" s="71">
        <v>-1088.955</v>
      </c>
      <c r="BO238" s="71">
        <v>-1247.495</v>
      </c>
      <c r="BP238" s="71">
        <v>2477.788</v>
      </c>
      <c r="BQ238" s="71">
        <v>2484.628</v>
      </c>
      <c r="BR238" s="71">
        <v>2516.081</v>
      </c>
      <c r="BS238" s="71">
        <v>2535.347</v>
      </c>
      <c r="BT238" s="71">
        <v>2537.11</v>
      </c>
      <c r="BU238" s="71">
        <v>2521.726</v>
      </c>
      <c r="BV238" s="71">
        <v>2512.177</v>
      </c>
      <c r="BW238" s="71">
        <v>2481.928</v>
      </c>
      <c r="BX238" s="71">
        <v>-1312.357</v>
      </c>
      <c r="BY238" s="71">
        <v>-1398.246</v>
      </c>
      <c r="BZ238" s="71">
        <v>-931.8788</v>
      </c>
      <c r="CA238" s="71">
        <v>-713.3852</v>
      </c>
      <c r="CB238" s="71">
        <v>-641.3201</v>
      </c>
      <c r="CC238" s="71">
        <v>-482.6596</v>
      </c>
      <c r="CD238" s="71">
        <v>-466.9191</v>
      </c>
      <c r="CE238" s="71">
        <v>-453.3098</v>
      </c>
      <c r="CF238" s="71">
        <v>-450.0127</v>
      </c>
      <c r="CG238" s="71">
        <v>-457.683</v>
      </c>
      <c r="CH238" s="71">
        <v>-483.6239</v>
      </c>
      <c r="CI238" s="71">
        <v>-568.9599</v>
      </c>
      <c r="CJ238" s="71">
        <v>-657.2609</v>
      </c>
      <c r="CK238" s="71">
        <v>-758.5016</v>
      </c>
      <c r="CL238" s="71">
        <v>-884.1516</v>
      </c>
      <c r="CM238" s="71">
        <v>-738.7084</v>
      </c>
      <c r="CN238" s="71">
        <v>2824.755</v>
      </c>
      <c r="CO238" s="71">
        <v>2832.553</v>
      </c>
      <c r="CP238" s="71">
        <v>2868.41</v>
      </c>
      <c r="CQ238" s="71">
        <v>2890.375</v>
      </c>
      <c r="CR238" s="71">
        <v>2892.385</v>
      </c>
      <c r="CS238" s="71">
        <v>2874.846</v>
      </c>
      <c r="CT238" s="71">
        <v>2863.96</v>
      </c>
      <c r="CU238" s="71">
        <v>2829.475</v>
      </c>
      <c r="CV238" s="71">
        <v>-777.1161</v>
      </c>
      <c r="CW238" s="71">
        <v>-1135.273</v>
      </c>
      <c r="CX238" s="71">
        <v>-756.6169</v>
      </c>
      <c r="CY238" s="71">
        <v>-579.2162</v>
      </c>
      <c r="CZ238" s="71">
        <v>-520.7046</v>
      </c>
      <c r="DA238" s="71">
        <v>-405.9649</v>
      </c>
      <c r="DB238" s="71">
        <v>-392.7255</v>
      </c>
      <c r="DC238" s="71">
        <v>-381.2788</v>
      </c>
      <c r="DD238" s="71">
        <v>-378.5056</v>
      </c>
      <c r="DE238" s="71">
        <v>-384.957</v>
      </c>
      <c r="DF238" s="71">
        <v>-406.7759</v>
      </c>
      <c r="DG238" s="71">
        <v>-478.552</v>
      </c>
      <c r="DH238" s="71">
        <v>-552.8219</v>
      </c>
      <c r="DI238" s="71">
        <v>-637.9755</v>
      </c>
      <c r="DJ238" s="71">
        <v>-743.6596</v>
      </c>
      <c r="DK238" s="71">
        <v>-392.6527</v>
      </c>
      <c r="DL238" s="71">
        <v>3062.022</v>
      </c>
      <c r="DM238" s="71">
        <v>3070.475</v>
      </c>
      <c r="DN238" s="71">
        <v>3109.344</v>
      </c>
      <c r="DO238" s="71">
        <v>3133.154</v>
      </c>
      <c r="DP238" s="71">
        <v>3135.333</v>
      </c>
      <c r="DQ238" s="71">
        <v>3116.321</v>
      </c>
      <c r="DR238" s="71">
        <v>3104.521</v>
      </c>
      <c r="DS238" s="71">
        <v>3067.139</v>
      </c>
      <c r="DT238" s="71">
        <v>-413.068</v>
      </c>
      <c r="DU238" s="71">
        <v>-954.8778</v>
      </c>
      <c r="DV238" s="71">
        <v>-636.3903</v>
      </c>
      <c r="DW238" s="71">
        <v>-487.1786</v>
      </c>
      <c r="DX238" s="71">
        <v>-437.9645</v>
      </c>
      <c r="DY238" s="71">
        <v>-329.8672</v>
      </c>
      <c r="DZ238" s="71">
        <v>-319.1096</v>
      </c>
      <c r="EA238" s="71">
        <v>-309.8085</v>
      </c>
      <c r="EB238" s="71">
        <v>-307.5551</v>
      </c>
      <c r="EC238" s="71">
        <v>-312.7973</v>
      </c>
      <c r="ED238" s="71">
        <v>-330.5262</v>
      </c>
      <c r="EE238" s="71">
        <v>-388.848</v>
      </c>
      <c r="EF238" s="71">
        <v>-449.1961</v>
      </c>
      <c r="EG238" s="71">
        <v>-518.3877</v>
      </c>
      <c r="EH238" s="71">
        <v>-604.2615</v>
      </c>
      <c r="EI238" s="71">
        <v>-51.64607</v>
      </c>
      <c r="EJ238" s="71">
        <v>3296.845</v>
      </c>
      <c r="EK238" s="71">
        <v>3305.947</v>
      </c>
      <c r="EL238" s="71">
        <v>3347.796</v>
      </c>
      <c r="EM238" s="71">
        <v>3373.431</v>
      </c>
      <c r="EN238" s="71">
        <v>3375.778</v>
      </c>
      <c r="EO238" s="71">
        <v>3355.308</v>
      </c>
      <c r="EP238" s="71">
        <v>3342.602</v>
      </c>
      <c r="EQ238" s="71">
        <v>3302.354</v>
      </c>
      <c r="ER238" s="71">
        <v>-54.33132</v>
      </c>
      <c r="ES238" s="71">
        <v>-775.887</v>
      </c>
      <c r="ET238" s="71">
        <v>-517.0997</v>
      </c>
      <c r="EU238" s="71">
        <v>-395.8575</v>
      </c>
      <c r="EV238" s="71">
        <v>-355.8686</v>
      </c>
      <c r="EW238" s="71">
        <v>-221.0336</v>
      </c>
      <c r="EX238" s="71">
        <v>-213.8252</v>
      </c>
      <c r="EY238" s="71">
        <v>-207.5929</v>
      </c>
      <c r="EZ238" s="71">
        <v>-206.083</v>
      </c>
      <c r="FA238" s="71">
        <v>-209.5956</v>
      </c>
      <c r="FB238" s="71">
        <v>-221.4752</v>
      </c>
      <c r="FC238" s="71">
        <v>-260.5547</v>
      </c>
      <c r="FD238" s="71">
        <v>-300.9921</v>
      </c>
      <c r="FE238" s="71">
        <v>-347.3552</v>
      </c>
      <c r="FF238" s="71">
        <v>-404.8965</v>
      </c>
      <c r="FG238" s="71">
        <v>432.0268</v>
      </c>
      <c r="FH238" s="71">
        <v>3631.655</v>
      </c>
      <c r="FI238" s="71">
        <v>3641.681</v>
      </c>
      <c r="FJ238" s="71">
        <v>3687.78</v>
      </c>
      <c r="FK238" s="71">
        <v>3716.019</v>
      </c>
      <c r="FL238" s="71">
        <v>3718.603</v>
      </c>
      <c r="FM238" s="71">
        <v>3696.054</v>
      </c>
      <c r="FN238" s="71">
        <v>3682.059</v>
      </c>
      <c r="FO238" s="71">
        <v>3637.723</v>
      </c>
      <c r="FP238" s="71">
        <v>454.4893</v>
      </c>
      <c r="FQ238" s="71">
        <v>-519.8973</v>
      </c>
      <c r="FR238" s="71">
        <v>-346.4921</v>
      </c>
      <c r="FS238" s="71">
        <v>-265.2516</v>
      </c>
      <c r="FT238" s="71">
        <v>-238.4563</v>
      </c>
      <c r="FU238" s="71">
        <v>68.70574</v>
      </c>
      <c r="FV238" s="71">
        <v>67.93617</v>
      </c>
      <c r="FW238" s="71">
        <v>67.02599</v>
      </c>
      <c r="FX238" s="71">
        <v>66.63988</v>
      </c>
      <c r="FY238" s="71">
        <v>66.05926</v>
      </c>
      <c r="FZ238" s="71">
        <v>65.77475</v>
      </c>
      <c r="GA238" s="71">
        <v>65.30858</v>
      </c>
      <c r="GB238" s="71">
        <v>66.17864</v>
      </c>
      <c r="GC238" s="71">
        <v>70.55574</v>
      </c>
      <c r="GD238" s="71">
        <v>76.95734</v>
      </c>
      <c r="GE238" s="71">
        <v>83.65741</v>
      </c>
      <c r="GF238" s="71">
        <v>88.31235</v>
      </c>
      <c r="GG238" s="71">
        <v>91.0037</v>
      </c>
      <c r="GH238" s="71">
        <v>92.19321</v>
      </c>
      <c r="GI238" s="71">
        <v>92.15803</v>
      </c>
      <c r="GJ238" s="71">
        <v>91.1821</v>
      </c>
      <c r="GK238" s="71">
        <v>89.50062</v>
      </c>
      <c r="GL238" s="71">
        <v>86.05321</v>
      </c>
      <c r="GM238" s="71">
        <v>80.51821</v>
      </c>
      <c r="GN238" s="71">
        <v>76.70562</v>
      </c>
      <c r="GO238" s="71">
        <v>74.20222</v>
      </c>
      <c r="GP238" s="71">
        <v>71.97556</v>
      </c>
      <c r="GQ238" s="71">
        <v>69.89191</v>
      </c>
      <c r="GR238" s="71">
        <v>68.50642</v>
      </c>
    </row>
    <row r="239" spans="1:200" ht="12.75">
      <c r="A239" s="69" t="s">
        <v>243</v>
      </c>
      <c r="B239" s="69" t="s">
        <v>8</v>
      </c>
      <c r="C239" s="69">
        <v>2012</v>
      </c>
      <c r="D239" s="69" t="s">
        <v>7</v>
      </c>
      <c r="E239" s="69" t="s">
        <v>239</v>
      </c>
      <c r="F239" s="71">
        <v>181</v>
      </c>
      <c r="G239" s="71">
        <v>181</v>
      </c>
      <c r="H239" s="71">
        <v>181</v>
      </c>
      <c r="I239" s="71">
        <v>20070.14</v>
      </c>
      <c r="J239" s="71">
        <v>19413.71</v>
      </c>
      <c r="K239" s="71">
        <v>18795.5</v>
      </c>
      <c r="L239" s="71">
        <v>18613.64</v>
      </c>
      <c r="M239" s="71">
        <v>19027.99</v>
      </c>
      <c r="N239" s="71">
        <v>19882.03</v>
      </c>
      <c r="O239" s="71">
        <v>24168.04</v>
      </c>
      <c r="P239" s="71">
        <v>29018.07</v>
      </c>
      <c r="Q239" s="71">
        <v>33930.33</v>
      </c>
      <c r="R239" s="71">
        <v>37909.86</v>
      </c>
      <c r="S239" s="71">
        <v>47611.44</v>
      </c>
      <c r="T239" s="71">
        <v>49026.27</v>
      </c>
      <c r="U239" s="71">
        <v>48427.41</v>
      </c>
      <c r="V239" s="71">
        <v>49081.93</v>
      </c>
      <c r="W239" s="71">
        <v>49623.13</v>
      </c>
      <c r="X239" s="71">
        <v>49895.43</v>
      </c>
      <c r="Y239" s="71">
        <v>49628.47</v>
      </c>
      <c r="Z239" s="71">
        <v>50252.71</v>
      </c>
      <c r="AA239" s="71">
        <v>50522.56</v>
      </c>
      <c r="AB239" s="71">
        <v>50677.07</v>
      </c>
      <c r="AC239" s="71">
        <v>46344.14</v>
      </c>
      <c r="AD239" s="71">
        <v>30770.24</v>
      </c>
      <c r="AE239" s="71">
        <v>23792.52</v>
      </c>
      <c r="AF239" s="71">
        <v>21466.39</v>
      </c>
      <c r="AG239" s="71">
        <v>20495.75</v>
      </c>
      <c r="AH239" s="71">
        <v>19825.4</v>
      </c>
      <c r="AI239" s="71">
        <v>19194.08</v>
      </c>
      <c r="AJ239" s="71">
        <v>19008.36</v>
      </c>
      <c r="AK239" s="71">
        <v>19431.5</v>
      </c>
      <c r="AL239" s="71">
        <v>20303.65</v>
      </c>
      <c r="AM239" s="71">
        <v>24680.55</v>
      </c>
      <c r="AN239" s="71">
        <v>29633.43</v>
      </c>
      <c r="AO239" s="71">
        <v>34649.86</v>
      </c>
      <c r="AP239" s="71">
        <v>38713.79</v>
      </c>
      <c r="AQ239" s="71">
        <v>48014.77</v>
      </c>
      <c r="AR239" s="71">
        <v>45940.16</v>
      </c>
      <c r="AS239" s="71">
        <v>45379.01</v>
      </c>
      <c r="AT239" s="71">
        <v>45992.33</v>
      </c>
      <c r="AU239" s="71">
        <v>46499.46</v>
      </c>
      <c r="AV239" s="71">
        <v>46754.63</v>
      </c>
      <c r="AW239" s="71">
        <v>46504.46</v>
      </c>
      <c r="AX239" s="71">
        <v>47089.41</v>
      </c>
      <c r="AY239" s="71">
        <v>47342.28</v>
      </c>
      <c r="AZ239" s="71">
        <v>51106.37</v>
      </c>
      <c r="BA239" s="71">
        <v>47326.91</v>
      </c>
      <c r="BB239" s="71">
        <v>31422.76</v>
      </c>
      <c r="BC239" s="71">
        <v>24297.06</v>
      </c>
      <c r="BD239" s="71">
        <v>21921.61</v>
      </c>
      <c r="BE239" s="71">
        <v>-623.2296</v>
      </c>
      <c r="BF239" s="71">
        <v>-602.8459</v>
      </c>
      <c r="BG239" s="71">
        <v>-583.6489</v>
      </c>
      <c r="BH239" s="71">
        <v>-578.0015</v>
      </c>
      <c r="BI239" s="71">
        <v>-590.8682</v>
      </c>
      <c r="BJ239" s="71">
        <v>-617.3883</v>
      </c>
      <c r="BK239" s="71">
        <v>-750.4799</v>
      </c>
      <c r="BL239" s="71">
        <v>-901.0859</v>
      </c>
      <c r="BM239" s="71">
        <v>-1053.624</v>
      </c>
      <c r="BN239" s="71">
        <v>-1177.199</v>
      </c>
      <c r="BO239" s="71">
        <v>-1281.411</v>
      </c>
      <c r="BP239" s="71">
        <v>2497.271</v>
      </c>
      <c r="BQ239" s="71">
        <v>2466.766</v>
      </c>
      <c r="BR239" s="71">
        <v>2500.106</v>
      </c>
      <c r="BS239" s="71">
        <v>2527.673</v>
      </c>
      <c r="BT239" s="71">
        <v>2541.544</v>
      </c>
      <c r="BU239" s="71">
        <v>2527.945</v>
      </c>
      <c r="BV239" s="71">
        <v>2559.743</v>
      </c>
      <c r="BW239" s="71">
        <v>2573.488</v>
      </c>
      <c r="BX239" s="71">
        <v>-1363.92</v>
      </c>
      <c r="BY239" s="71">
        <v>-1439.105</v>
      </c>
      <c r="BZ239" s="71">
        <v>-955.4954</v>
      </c>
      <c r="CA239" s="71">
        <v>-738.8191</v>
      </c>
      <c r="CB239" s="71">
        <v>-666.5869</v>
      </c>
      <c r="CC239" s="71">
        <v>-506.0164</v>
      </c>
      <c r="CD239" s="71">
        <v>-489.4664</v>
      </c>
      <c r="CE239" s="71">
        <v>-473.8799</v>
      </c>
      <c r="CF239" s="71">
        <v>-469.2946</v>
      </c>
      <c r="CG239" s="71">
        <v>-479.7414</v>
      </c>
      <c r="CH239" s="71">
        <v>-501.2738</v>
      </c>
      <c r="CI239" s="71">
        <v>-609.3344</v>
      </c>
      <c r="CJ239" s="71">
        <v>-731.6154</v>
      </c>
      <c r="CK239" s="71">
        <v>-855.4653</v>
      </c>
      <c r="CL239" s="71">
        <v>-955.7989</v>
      </c>
      <c r="CM239" s="71">
        <v>-758.7919</v>
      </c>
      <c r="CN239" s="71">
        <v>2846.966</v>
      </c>
      <c r="CO239" s="71">
        <v>2812.19</v>
      </c>
      <c r="CP239" s="71">
        <v>2850.199</v>
      </c>
      <c r="CQ239" s="71">
        <v>2881.626</v>
      </c>
      <c r="CR239" s="71">
        <v>2897.439</v>
      </c>
      <c r="CS239" s="71">
        <v>2881.936</v>
      </c>
      <c r="CT239" s="71">
        <v>2918.186</v>
      </c>
      <c r="CU239" s="71">
        <v>2933.856</v>
      </c>
      <c r="CV239" s="71">
        <v>-807.6494</v>
      </c>
      <c r="CW239" s="71">
        <v>-1168.447</v>
      </c>
      <c r="CX239" s="71">
        <v>-775.7919</v>
      </c>
      <c r="CY239" s="71">
        <v>-599.8666</v>
      </c>
      <c r="CZ239" s="71">
        <v>-541.2194</v>
      </c>
      <c r="DA239" s="71">
        <v>-425.6103</v>
      </c>
      <c r="DB239" s="71">
        <v>-411.6901</v>
      </c>
      <c r="DC239" s="71">
        <v>-398.5802</v>
      </c>
      <c r="DD239" s="71">
        <v>-394.7236</v>
      </c>
      <c r="DE239" s="71">
        <v>-403.5104</v>
      </c>
      <c r="DF239" s="71">
        <v>-421.6213</v>
      </c>
      <c r="DG239" s="71">
        <v>-512.511</v>
      </c>
      <c r="DH239" s="71">
        <v>-615.3615</v>
      </c>
      <c r="DI239" s="71">
        <v>-719.5317</v>
      </c>
      <c r="DJ239" s="71">
        <v>-803.9222</v>
      </c>
      <c r="DK239" s="71">
        <v>-403.3279</v>
      </c>
      <c r="DL239" s="71">
        <v>3086.099</v>
      </c>
      <c r="DM239" s="71">
        <v>3048.402</v>
      </c>
      <c r="DN239" s="71">
        <v>3089.603</v>
      </c>
      <c r="DO239" s="71">
        <v>3123.67</v>
      </c>
      <c r="DP239" s="71">
        <v>3140.811</v>
      </c>
      <c r="DQ239" s="71">
        <v>3124.006</v>
      </c>
      <c r="DR239" s="71">
        <v>3163.301</v>
      </c>
      <c r="DS239" s="71">
        <v>3180.288</v>
      </c>
      <c r="DT239" s="71">
        <v>-429.2975</v>
      </c>
      <c r="DU239" s="71">
        <v>-982.7807</v>
      </c>
      <c r="DV239" s="71">
        <v>-652.5183</v>
      </c>
      <c r="DW239" s="71">
        <v>-504.5477</v>
      </c>
      <c r="DX239" s="71">
        <v>-455.2195</v>
      </c>
      <c r="DY239" s="71">
        <v>-345.8302</v>
      </c>
      <c r="DZ239" s="71">
        <v>-334.5193</v>
      </c>
      <c r="EA239" s="71">
        <v>-323.8668</v>
      </c>
      <c r="EB239" s="71">
        <v>-320.7331</v>
      </c>
      <c r="EC239" s="71">
        <v>-327.8728</v>
      </c>
      <c r="ED239" s="71">
        <v>-342.5888</v>
      </c>
      <c r="EE239" s="71">
        <v>-416.4414</v>
      </c>
      <c r="EF239" s="71">
        <v>-500.0127</v>
      </c>
      <c r="EG239" s="71">
        <v>-584.6563</v>
      </c>
      <c r="EH239" s="71">
        <v>-653.2279</v>
      </c>
      <c r="EI239" s="71">
        <v>-53.05019</v>
      </c>
      <c r="EJ239" s="71">
        <v>3322.768</v>
      </c>
      <c r="EK239" s="71">
        <v>3282.181</v>
      </c>
      <c r="EL239" s="71">
        <v>3326.541</v>
      </c>
      <c r="EM239" s="71">
        <v>3363.221</v>
      </c>
      <c r="EN239" s="71">
        <v>3381.676</v>
      </c>
      <c r="EO239" s="71">
        <v>3363.583</v>
      </c>
      <c r="EP239" s="71">
        <v>3405.891</v>
      </c>
      <c r="EQ239" s="71">
        <v>3424.18</v>
      </c>
      <c r="ER239" s="71">
        <v>-56.46601</v>
      </c>
      <c r="ES239" s="71">
        <v>-798.5595</v>
      </c>
      <c r="ET239" s="71">
        <v>-530.2045</v>
      </c>
      <c r="EU239" s="71">
        <v>-409.9708</v>
      </c>
      <c r="EV239" s="71">
        <v>-369.8892</v>
      </c>
      <c r="EW239" s="71">
        <v>-231.7299</v>
      </c>
      <c r="EX239" s="71">
        <v>-224.1508</v>
      </c>
      <c r="EY239" s="71">
        <v>-217.0129</v>
      </c>
      <c r="EZ239" s="71">
        <v>-214.9131</v>
      </c>
      <c r="FA239" s="71">
        <v>-219.6972</v>
      </c>
      <c r="FB239" s="71">
        <v>-229.558</v>
      </c>
      <c r="FC239" s="71">
        <v>-279.0442</v>
      </c>
      <c r="FD239" s="71">
        <v>-335.0427</v>
      </c>
      <c r="FE239" s="71">
        <v>-391.7597</v>
      </c>
      <c r="FF239" s="71">
        <v>-437.7074</v>
      </c>
      <c r="FG239" s="71">
        <v>443.7725</v>
      </c>
      <c r="FH239" s="71">
        <v>3660.211</v>
      </c>
      <c r="FI239" s="71">
        <v>3615.501</v>
      </c>
      <c r="FJ239" s="71">
        <v>3664.366</v>
      </c>
      <c r="FK239" s="71">
        <v>3704.771</v>
      </c>
      <c r="FL239" s="71">
        <v>3725.101</v>
      </c>
      <c r="FM239" s="71">
        <v>3705.17</v>
      </c>
      <c r="FN239" s="71">
        <v>3751.775</v>
      </c>
      <c r="FO239" s="71">
        <v>3771.921</v>
      </c>
      <c r="FP239" s="71">
        <v>472.3463</v>
      </c>
      <c r="FQ239" s="71">
        <v>-535.0895</v>
      </c>
      <c r="FR239" s="71">
        <v>-355.2733</v>
      </c>
      <c r="FS239" s="71">
        <v>-274.7085</v>
      </c>
      <c r="FT239" s="71">
        <v>-247.851</v>
      </c>
      <c r="FU239" s="71">
        <v>76.70093</v>
      </c>
      <c r="FV239" s="71">
        <v>75.36785</v>
      </c>
      <c r="FW239" s="71">
        <v>74.46219</v>
      </c>
      <c r="FX239" s="71">
        <v>73.71071</v>
      </c>
      <c r="FY239" s="71">
        <v>73.23072</v>
      </c>
      <c r="FZ239" s="71">
        <v>72.74418</v>
      </c>
      <c r="GA239" s="71">
        <v>73.11338</v>
      </c>
      <c r="GB239" s="71">
        <v>75.50893</v>
      </c>
      <c r="GC239" s="71">
        <v>79.48174</v>
      </c>
      <c r="GD239" s="71">
        <v>83.20374</v>
      </c>
      <c r="GE239" s="71">
        <v>86.22712</v>
      </c>
      <c r="GF239" s="71">
        <v>88.6309</v>
      </c>
      <c r="GG239" s="71">
        <v>90.63036</v>
      </c>
      <c r="GH239" s="71">
        <v>92.05363</v>
      </c>
      <c r="GI239" s="71">
        <v>92.38538</v>
      </c>
      <c r="GJ239" s="71">
        <v>92.02191</v>
      </c>
      <c r="GK239" s="71">
        <v>90.95232</v>
      </c>
      <c r="GL239" s="71">
        <v>89.14614</v>
      </c>
      <c r="GM239" s="71">
        <v>86.53548</v>
      </c>
      <c r="GN239" s="71">
        <v>82.77164</v>
      </c>
      <c r="GO239" s="71">
        <v>79.57545</v>
      </c>
      <c r="GP239" s="71">
        <v>77.63596</v>
      </c>
      <c r="GQ239" s="71">
        <v>75.99031</v>
      </c>
      <c r="GR239" s="71">
        <v>74.77946</v>
      </c>
    </row>
    <row r="240" spans="1:200" ht="12.75">
      <c r="A240" s="69" t="s">
        <v>244</v>
      </c>
      <c r="B240" s="69" t="s">
        <v>30</v>
      </c>
      <c r="C240" s="69">
        <v>2012</v>
      </c>
      <c r="D240" s="69" t="s">
        <v>6</v>
      </c>
      <c r="E240" s="69" t="s">
        <v>239</v>
      </c>
      <c r="F240" s="71">
        <v>104</v>
      </c>
      <c r="G240" s="71">
        <v>104</v>
      </c>
      <c r="H240" s="71">
        <v>104</v>
      </c>
      <c r="I240" s="71">
        <v>11256.95</v>
      </c>
      <c r="J240" s="71">
        <v>10870.6</v>
      </c>
      <c r="K240" s="71">
        <v>10604.63</v>
      </c>
      <c r="L240" s="71">
        <v>10403.39</v>
      </c>
      <c r="M240" s="71">
        <v>10492.07</v>
      </c>
      <c r="N240" s="71">
        <v>11064.49</v>
      </c>
      <c r="O240" s="71">
        <v>13115.65</v>
      </c>
      <c r="P240" s="71">
        <v>15371.46</v>
      </c>
      <c r="Q240" s="71">
        <v>17660.64</v>
      </c>
      <c r="R240" s="71">
        <v>20071.47</v>
      </c>
      <c r="S240" s="71">
        <v>25691.18</v>
      </c>
      <c r="T240" s="71">
        <v>26612.22</v>
      </c>
      <c r="U240" s="71">
        <v>26426.49</v>
      </c>
      <c r="V240" s="71">
        <v>26811.36</v>
      </c>
      <c r="W240" s="71">
        <v>27073.57</v>
      </c>
      <c r="X240" s="71">
        <v>27091.55</v>
      </c>
      <c r="Y240" s="71">
        <v>27033.63</v>
      </c>
      <c r="Z240" s="71">
        <v>27501.63</v>
      </c>
      <c r="AA240" s="71">
        <v>27669.89</v>
      </c>
      <c r="AB240" s="71">
        <v>27545.57</v>
      </c>
      <c r="AC240" s="71">
        <v>25273.14</v>
      </c>
      <c r="AD240" s="71">
        <v>17259.45</v>
      </c>
      <c r="AE240" s="71">
        <v>13470.41</v>
      </c>
      <c r="AF240" s="71">
        <v>12169.88</v>
      </c>
      <c r="AG240" s="71">
        <v>11495.67</v>
      </c>
      <c r="AH240" s="71">
        <v>11101.12</v>
      </c>
      <c r="AI240" s="71">
        <v>10829.51</v>
      </c>
      <c r="AJ240" s="71">
        <v>10624.01</v>
      </c>
      <c r="AK240" s="71">
        <v>10714.56</v>
      </c>
      <c r="AL240" s="71">
        <v>11299.13</v>
      </c>
      <c r="AM240" s="71">
        <v>13393.78</v>
      </c>
      <c r="AN240" s="71">
        <v>15697.43</v>
      </c>
      <c r="AO240" s="71">
        <v>18035.15</v>
      </c>
      <c r="AP240" s="71">
        <v>20497.11</v>
      </c>
      <c r="AQ240" s="71">
        <v>25908.82</v>
      </c>
      <c r="AR240" s="71">
        <v>24937.04</v>
      </c>
      <c r="AS240" s="71">
        <v>24763</v>
      </c>
      <c r="AT240" s="71">
        <v>25123.64</v>
      </c>
      <c r="AU240" s="71">
        <v>25369.35</v>
      </c>
      <c r="AV240" s="71">
        <v>25386.2</v>
      </c>
      <c r="AW240" s="71">
        <v>25331.92</v>
      </c>
      <c r="AX240" s="71">
        <v>25770.46</v>
      </c>
      <c r="AY240" s="71">
        <v>25928.13</v>
      </c>
      <c r="AZ240" s="71">
        <v>27778.92</v>
      </c>
      <c r="BA240" s="71">
        <v>25809.08</v>
      </c>
      <c r="BB240" s="71">
        <v>17625.46</v>
      </c>
      <c r="BC240" s="71">
        <v>13756.07</v>
      </c>
      <c r="BD240" s="71">
        <v>12427.95</v>
      </c>
      <c r="BE240" s="71">
        <v>-349.5575</v>
      </c>
      <c r="BF240" s="71">
        <v>-337.5602</v>
      </c>
      <c r="BG240" s="71">
        <v>-329.301</v>
      </c>
      <c r="BH240" s="71">
        <v>-323.0522</v>
      </c>
      <c r="BI240" s="71">
        <v>-325.8057</v>
      </c>
      <c r="BJ240" s="71">
        <v>-343.581</v>
      </c>
      <c r="BK240" s="71">
        <v>-407.2747</v>
      </c>
      <c r="BL240" s="71">
        <v>-477.3235</v>
      </c>
      <c r="BM240" s="71">
        <v>-548.4083</v>
      </c>
      <c r="BN240" s="71">
        <v>-623.2709</v>
      </c>
      <c r="BO240" s="71">
        <v>-691.4509</v>
      </c>
      <c r="BP240" s="71">
        <v>1355.558</v>
      </c>
      <c r="BQ240" s="71">
        <v>1346.097</v>
      </c>
      <c r="BR240" s="71">
        <v>1365.701</v>
      </c>
      <c r="BS240" s="71">
        <v>1379.057</v>
      </c>
      <c r="BT240" s="71">
        <v>1379.973</v>
      </c>
      <c r="BU240" s="71">
        <v>1377.023</v>
      </c>
      <c r="BV240" s="71">
        <v>1400.861</v>
      </c>
      <c r="BW240" s="71">
        <v>1409.432</v>
      </c>
      <c r="BX240" s="71">
        <v>-741.3598</v>
      </c>
      <c r="BY240" s="71">
        <v>-784.7962</v>
      </c>
      <c r="BZ240" s="71">
        <v>-535.9506</v>
      </c>
      <c r="CA240" s="71">
        <v>-418.291</v>
      </c>
      <c r="CB240" s="71">
        <v>-377.9061</v>
      </c>
      <c r="CC240" s="71">
        <v>-283.8149</v>
      </c>
      <c r="CD240" s="71">
        <v>-274.074</v>
      </c>
      <c r="CE240" s="71">
        <v>-267.3681</v>
      </c>
      <c r="CF240" s="71">
        <v>-262.2945</v>
      </c>
      <c r="CG240" s="71">
        <v>-264.5302</v>
      </c>
      <c r="CH240" s="71">
        <v>-278.9624</v>
      </c>
      <c r="CI240" s="71">
        <v>-330.677</v>
      </c>
      <c r="CJ240" s="71">
        <v>-387.5515</v>
      </c>
      <c r="CK240" s="71">
        <v>-445.2672</v>
      </c>
      <c r="CL240" s="71">
        <v>-506.05</v>
      </c>
      <c r="CM240" s="71">
        <v>-409.4449</v>
      </c>
      <c r="CN240" s="71">
        <v>1545.378</v>
      </c>
      <c r="CO240" s="71">
        <v>1534.592</v>
      </c>
      <c r="CP240" s="71">
        <v>1556.942</v>
      </c>
      <c r="CQ240" s="71">
        <v>1572.168</v>
      </c>
      <c r="CR240" s="71">
        <v>1573.212</v>
      </c>
      <c r="CS240" s="71">
        <v>1569.849</v>
      </c>
      <c r="CT240" s="71">
        <v>1597.026</v>
      </c>
      <c r="CU240" s="71">
        <v>1606.797</v>
      </c>
      <c r="CV240" s="71">
        <v>-438.9986</v>
      </c>
      <c r="CW240" s="71">
        <v>-637.1967</v>
      </c>
      <c r="CX240" s="71">
        <v>-435.1523</v>
      </c>
      <c r="CY240" s="71">
        <v>-339.6215</v>
      </c>
      <c r="CZ240" s="71">
        <v>-306.8319</v>
      </c>
      <c r="DA240" s="71">
        <v>-238.7166</v>
      </c>
      <c r="DB240" s="71">
        <v>-230.5236</v>
      </c>
      <c r="DC240" s="71">
        <v>-224.8833</v>
      </c>
      <c r="DD240" s="71">
        <v>-220.6159</v>
      </c>
      <c r="DE240" s="71">
        <v>-222.4963</v>
      </c>
      <c r="DF240" s="71">
        <v>-234.6352</v>
      </c>
      <c r="DG240" s="71">
        <v>-278.1324</v>
      </c>
      <c r="DH240" s="71">
        <v>-325.9695</v>
      </c>
      <c r="DI240" s="71">
        <v>-374.5141</v>
      </c>
      <c r="DJ240" s="71">
        <v>-425.6386</v>
      </c>
      <c r="DK240" s="71">
        <v>-217.6361</v>
      </c>
      <c r="DL240" s="71">
        <v>1675.183</v>
      </c>
      <c r="DM240" s="71">
        <v>1663.491</v>
      </c>
      <c r="DN240" s="71">
        <v>1687.718</v>
      </c>
      <c r="DO240" s="71">
        <v>1704.224</v>
      </c>
      <c r="DP240" s="71">
        <v>1705.356</v>
      </c>
      <c r="DQ240" s="71">
        <v>1701.709</v>
      </c>
      <c r="DR240" s="71">
        <v>1731.169</v>
      </c>
      <c r="DS240" s="71">
        <v>1741.761</v>
      </c>
      <c r="DT240" s="71">
        <v>-233.3451</v>
      </c>
      <c r="DU240" s="71">
        <v>-535.946</v>
      </c>
      <c r="DV240" s="71">
        <v>-366.0065</v>
      </c>
      <c r="DW240" s="71">
        <v>-285.6556</v>
      </c>
      <c r="DX240" s="71">
        <v>-258.0762</v>
      </c>
      <c r="DY240" s="71">
        <v>-193.9695</v>
      </c>
      <c r="DZ240" s="71">
        <v>-187.3122</v>
      </c>
      <c r="EA240" s="71">
        <v>-182.7292</v>
      </c>
      <c r="EB240" s="71">
        <v>-179.2617</v>
      </c>
      <c r="EC240" s="71">
        <v>-180.7896</v>
      </c>
      <c r="ED240" s="71">
        <v>-190.6531</v>
      </c>
      <c r="EE240" s="71">
        <v>-225.9968</v>
      </c>
      <c r="EF240" s="71">
        <v>-264.8669</v>
      </c>
      <c r="EG240" s="71">
        <v>-304.3119</v>
      </c>
      <c r="EH240" s="71">
        <v>-345.8531</v>
      </c>
      <c r="EI240" s="71">
        <v>-28.62594</v>
      </c>
      <c r="EJ240" s="71">
        <v>1803.651</v>
      </c>
      <c r="EK240" s="71">
        <v>1791.062</v>
      </c>
      <c r="EL240" s="71">
        <v>1817.147</v>
      </c>
      <c r="EM240" s="71">
        <v>1834.918</v>
      </c>
      <c r="EN240" s="71">
        <v>1836.137</v>
      </c>
      <c r="EO240" s="71">
        <v>1832.211</v>
      </c>
      <c r="EP240" s="71">
        <v>1863.93</v>
      </c>
      <c r="EQ240" s="71">
        <v>1875.334</v>
      </c>
      <c r="ER240" s="71">
        <v>-30.69216</v>
      </c>
      <c r="ES240" s="71">
        <v>-435.4835</v>
      </c>
      <c r="ET240" s="71">
        <v>-297.399</v>
      </c>
      <c r="EU240" s="71">
        <v>-232.1098</v>
      </c>
      <c r="EV240" s="71">
        <v>-209.7001</v>
      </c>
      <c r="EW240" s="71">
        <v>-129.9728</v>
      </c>
      <c r="EX240" s="71">
        <v>-125.512</v>
      </c>
      <c r="EY240" s="71">
        <v>-122.441</v>
      </c>
      <c r="EZ240" s="71">
        <v>-120.1176</v>
      </c>
      <c r="FA240" s="71">
        <v>-121.1414</v>
      </c>
      <c r="FB240" s="71">
        <v>-127.7506</v>
      </c>
      <c r="FC240" s="71">
        <v>-151.4333</v>
      </c>
      <c r="FD240" s="71">
        <v>-177.4789</v>
      </c>
      <c r="FE240" s="71">
        <v>-203.9098</v>
      </c>
      <c r="FF240" s="71">
        <v>-231.7452</v>
      </c>
      <c r="FG240" s="71">
        <v>239.4601</v>
      </c>
      <c r="FH240" s="71">
        <v>1986.82</v>
      </c>
      <c r="FI240" s="71">
        <v>1972.953</v>
      </c>
      <c r="FJ240" s="71">
        <v>2001.687</v>
      </c>
      <c r="FK240" s="71">
        <v>2021.263</v>
      </c>
      <c r="FL240" s="71">
        <v>2022.605</v>
      </c>
      <c r="FM240" s="71">
        <v>2018.281</v>
      </c>
      <c r="FN240" s="71">
        <v>2053.221</v>
      </c>
      <c r="FO240" s="71">
        <v>2065.783</v>
      </c>
      <c r="FP240" s="71">
        <v>256.7443</v>
      </c>
      <c r="FQ240" s="71">
        <v>-291.8037</v>
      </c>
      <c r="FR240" s="71">
        <v>-199.2777</v>
      </c>
      <c r="FS240" s="71">
        <v>-155.5294</v>
      </c>
      <c r="FT240" s="71">
        <v>-140.5134</v>
      </c>
      <c r="FU240" s="71">
        <v>66.68022</v>
      </c>
      <c r="FV240" s="71">
        <v>65.62173</v>
      </c>
      <c r="FW240" s="71">
        <v>64.71339</v>
      </c>
      <c r="FX240" s="71">
        <v>63.68256</v>
      </c>
      <c r="FY240" s="71">
        <v>62.91346</v>
      </c>
      <c r="FZ240" s="71">
        <v>62.24053</v>
      </c>
      <c r="GA240" s="71">
        <v>63.29714</v>
      </c>
      <c r="GB240" s="71">
        <v>66.74519</v>
      </c>
      <c r="GC240" s="71">
        <v>71.22962</v>
      </c>
      <c r="GD240" s="71">
        <v>75.95774</v>
      </c>
      <c r="GE240" s="71">
        <v>80.02075</v>
      </c>
      <c r="GF240" s="71">
        <v>83.32932</v>
      </c>
      <c r="GG240" s="71">
        <v>85.13383</v>
      </c>
      <c r="GH240" s="71">
        <v>85.84361</v>
      </c>
      <c r="GI240" s="71">
        <v>85.97519</v>
      </c>
      <c r="GJ240" s="71">
        <v>85.41128</v>
      </c>
      <c r="GK240" s="71">
        <v>85.02158</v>
      </c>
      <c r="GL240" s="71">
        <v>84.85729</v>
      </c>
      <c r="GM240" s="71">
        <v>82.16113</v>
      </c>
      <c r="GN240" s="71">
        <v>76.74985</v>
      </c>
      <c r="GO240" s="71">
        <v>72.93729</v>
      </c>
      <c r="GP240" s="71">
        <v>70.84286</v>
      </c>
      <c r="GQ240" s="71">
        <v>69.47256</v>
      </c>
      <c r="GR240" s="71">
        <v>68.1688</v>
      </c>
    </row>
    <row r="241" spans="1:200" ht="12.75">
      <c r="A241" s="69" t="s">
        <v>244</v>
      </c>
      <c r="B241" s="69" t="s">
        <v>31</v>
      </c>
      <c r="C241" s="69">
        <v>2012</v>
      </c>
      <c r="D241" s="69" t="s">
        <v>6</v>
      </c>
      <c r="E241" s="69" t="s">
        <v>239</v>
      </c>
      <c r="F241" s="71">
        <v>144</v>
      </c>
      <c r="G241" s="71">
        <v>144</v>
      </c>
      <c r="H241" s="71">
        <v>144</v>
      </c>
      <c r="I241" s="71">
        <v>16190.67</v>
      </c>
      <c r="J241" s="71">
        <v>15573.79</v>
      </c>
      <c r="K241" s="71">
        <v>15177.75</v>
      </c>
      <c r="L241" s="71">
        <v>14969.2</v>
      </c>
      <c r="M241" s="71">
        <v>15074.75</v>
      </c>
      <c r="N241" s="71">
        <v>15777.16</v>
      </c>
      <c r="O241" s="71">
        <v>18619.55</v>
      </c>
      <c r="P241" s="71">
        <v>21441.71</v>
      </c>
      <c r="Q241" s="71">
        <v>24733.28</v>
      </c>
      <c r="R241" s="71">
        <v>27959.63</v>
      </c>
      <c r="S241" s="71">
        <v>35424.27</v>
      </c>
      <c r="T241" s="71">
        <v>36629.32</v>
      </c>
      <c r="U241" s="71">
        <v>36174.05</v>
      </c>
      <c r="V241" s="71">
        <v>36750.79</v>
      </c>
      <c r="W241" s="71">
        <v>37477.84</v>
      </c>
      <c r="X241" s="71">
        <v>38016.04</v>
      </c>
      <c r="Y241" s="71">
        <v>38027.04</v>
      </c>
      <c r="Z241" s="71">
        <v>38616.46</v>
      </c>
      <c r="AA241" s="71">
        <v>38854.86</v>
      </c>
      <c r="AB241" s="71">
        <v>39085.61</v>
      </c>
      <c r="AC241" s="71">
        <v>35824.84</v>
      </c>
      <c r="AD241" s="71">
        <v>24460.81</v>
      </c>
      <c r="AE241" s="71">
        <v>19289.57</v>
      </c>
      <c r="AF241" s="71">
        <v>17472.13</v>
      </c>
      <c r="AG241" s="71">
        <v>16534.01</v>
      </c>
      <c r="AH241" s="71">
        <v>15904.05</v>
      </c>
      <c r="AI241" s="71">
        <v>15499.62</v>
      </c>
      <c r="AJ241" s="71">
        <v>15286.64</v>
      </c>
      <c r="AK241" s="71">
        <v>15394.42</v>
      </c>
      <c r="AL241" s="71">
        <v>16111.73</v>
      </c>
      <c r="AM241" s="71">
        <v>19014.4</v>
      </c>
      <c r="AN241" s="71">
        <v>21896.41</v>
      </c>
      <c r="AO241" s="71">
        <v>25257.78</v>
      </c>
      <c r="AP241" s="71">
        <v>28552.55</v>
      </c>
      <c r="AQ241" s="71">
        <v>35724.35</v>
      </c>
      <c r="AR241" s="71">
        <v>34323.58</v>
      </c>
      <c r="AS241" s="71">
        <v>33896.97</v>
      </c>
      <c r="AT241" s="71">
        <v>34437.4</v>
      </c>
      <c r="AU241" s="71">
        <v>35118.69</v>
      </c>
      <c r="AV241" s="71">
        <v>35623.01</v>
      </c>
      <c r="AW241" s="71">
        <v>35633.32</v>
      </c>
      <c r="AX241" s="71">
        <v>36185.64</v>
      </c>
      <c r="AY241" s="71">
        <v>36409.03</v>
      </c>
      <c r="AZ241" s="71">
        <v>39416.71</v>
      </c>
      <c r="BA241" s="71">
        <v>36584.55</v>
      </c>
      <c r="BB241" s="71">
        <v>24979.53</v>
      </c>
      <c r="BC241" s="71">
        <v>19698.63</v>
      </c>
      <c r="BD241" s="71">
        <v>17842.64</v>
      </c>
      <c r="BE241" s="71">
        <v>-502.7622</v>
      </c>
      <c r="BF241" s="71">
        <v>-483.6063</v>
      </c>
      <c r="BG241" s="71">
        <v>-471.3085</v>
      </c>
      <c r="BH241" s="71">
        <v>-464.8324</v>
      </c>
      <c r="BI241" s="71">
        <v>-468.1098</v>
      </c>
      <c r="BJ241" s="71">
        <v>-489.9215</v>
      </c>
      <c r="BK241" s="71">
        <v>-578.1852</v>
      </c>
      <c r="BL241" s="71">
        <v>-665.8205</v>
      </c>
      <c r="BM241" s="71">
        <v>-768.0321</v>
      </c>
      <c r="BN241" s="71">
        <v>-868.2188</v>
      </c>
      <c r="BO241" s="71">
        <v>-953.4064</v>
      </c>
      <c r="BP241" s="71">
        <v>1865.802</v>
      </c>
      <c r="BQ241" s="71">
        <v>1842.612</v>
      </c>
      <c r="BR241" s="71">
        <v>1871.99</v>
      </c>
      <c r="BS241" s="71">
        <v>1909.024</v>
      </c>
      <c r="BT241" s="71">
        <v>1936.438</v>
      </c>
      <c r="BU241" s="71">
        <v>1936.999</v>
      </c>
      <c r="BV241" s="71">
        <v>1967.022</v>
      </c>
      <c r="BW241" s="71">
        <v>1979.166</v>
      </c>
      <c r="BX241" s="71">
        <v>-1051.948</v>
      </c>
      <c r="BY241" s="71">
        <v>-1112.454</v>
      </c>
      <c r="BZ241" s="71">
        <v>-759.5712</v>
      </c>
      <c r="CA241" s="71">
        <v>-598.991</v>
      </c>
      <c r="CB241" s="71">
        <v>-542.5547</v>
      </c>
      <c r="CC241" s="71">
        <v>-408.2058</v>
      </c>
      <c r="CD241" s="71">
        <v>-392.6527</v>
      </c>
      <c r="CE241" s="71">
        <v>-382.6677</v>
      </c>
      <c r="CF241" s="71">
        <v>-377.4097</v>
      </c>
      <c r="CG241" s="71">
        <v>-380.0707</v>
      </c>
      <c r="CH241" s="71">
        <v>-397.7802</v>
      </c>
      <c r="CI241" s="71">
        <v>-469.4438</v>
      </c>
      <c r="CJ241" s="71">
        <v>-540.5972</v>
      </c>
      <c r="CK241" s="71">
        <v>-623.5854</v>
      </c>
      <c r="CL241" s="71">
        <v>-704.9296</v>
      </c>
      <c r="CM241" s="71">
        <v>-564.5627</v>
      </c>
      <c r="CN241" s="71">
        <v>2127.073</v>
      </c>
      <c r="CO241" s="71">
        <v>2100.635</v>
      </c>
      <c r="CP241" s="71">
        <v>2134.126</v>
      </c>
      <c r="CQ241" s="71">
        <v>2176.347</v>
      </c>
      <c r="CR241" s="71">
        <v>2207.6</v>
      </c>
      <c r="CS241" s="71">
        <v>2208.239</v>
      </c>
      <c r="CT241" s="71">
        <v>2242.466</v>
      </c>
      <c r="CU241" s="71">
        <v>2256.31</v>
      </c>
      <c r="CV241" s="71">
        <v>-622.9142</v>
      </c>
      <c r="CW241" s="71">
        <v>-903.2305</v>
      </c>
      <c r="CX241" s="71">
        <v>-616.7158</v>
      </c>
      <c r="CY241" s="71">
        <v>-486.3365</v>
      </c>
      <c r="CZ241" s="71">
        <v>-440.5144</v>
      </c>
      <c r="DA241" s="71">
        <v>-343.3419</v>
      </c>
      <c r="DB241" s="71">
        <v>-330.2601</v>
      </c>
      <c r="DC241" s="71">
        <v>-321.8617</v>
      </c>
      <c r="DD241" s="71">
        <v>-317.4392</v>
      </c>
      <c r="DE241" s="71">
        <v>-319.6774</v>
      </c>
      <c r="DF241" s="71">
        <v>-334.5728</v>
      </c>
      <c r="DG241" s="71">
        <v>-394.8491</v>
      </c>
      <c r="DH241" s="71">
        <v>-454.6961</v>
      </c>
      <c r="DI241" s="71">
        <v>-524.4976</v>
      </c>
      <c r="DJ241" s="71">
        <v>-592.9162</v>
      </c>
      <c r="DK241" s="71">
        <v>-300.0874</v>
      </c>
      <c r="DL241" s="71">
        <v>2305.738</v>
      </c>
      <c r="DM241" s="71">
        <v>2277.08</v>
      </c>
      <c r="DN241" s="71">
        <v>2313.384</v>
      </c>
      <c r="DO241" s="71">
        <v>2359.15</v>
      </c>
      <c r="DP241" s="71">
        <v>2393.029</v>
      </c>
      <c r="DQ241" s="71">
        <v>2393.721</v>
      </c>
      <c r="DR241" s="71">
        <v>2430.824</v>
      </c>
      <c r="DS241" s="71">
        <v>2445.831</v>
      </c>
      <c r="DT241" s="71">
        <v>-331.1035</v>
      </c>
      <c r="DU241" s="71">
        <v>-759.707</v>
      </c>
      <c r="DV241" s="71">
        <v>-518.7195</v>
      </c>
      <c r="DW241" s="71">
        <v>-409.0576</v>
      </c>
      <c r="DX241" s="71">
        <v>-370.5166</v>
      </c>
      <c r="DY241" s="71">
        <v>-278.9828</v>
      </c>
      <c r="DZ241" s="71">
        <v>-268.3532</v>
      </c>
      <c r="EA241" s="71">
        <v>-261.5291</v>
      </c>
      <c r="EB241" s="71">
        <v>-257.9355</v>
      </c>
      <c r="EC241" s="71">
        <v>-259.7542</v>
      </c>
      <c r="ED241" s="71">
        <v>-271.8575</v>
      </c>
      <c r="EE241" s="71">
        <v>-320.8351</v>
      </c>
      <c r="EF241" s="71">
        <v>-369.4639</v>
      </c>
      <c r="EG241" s="71">
        <v>-426.1811</v>
      </c>
      <c r="EH241" s="71">
        <v>-481.7747</v>
      </c>
      <c r="EI241" s="71">
        <v>-39.47085</v>
      </c>
      <c r="EJ241" s="71">
        <v>2482.562</v>
      </c>
      <c r="EK241" s="71">
        <v>2451.706</v>
      </c>
      <c r="EL241" s="71">
        <v>2490.794</v>
      </c>
      <c r="EM241" s="71">
        <v>2540.071</v>
      </c>
      <c r="EN241" s="71">
        <v>2576.547</v>
      </c>
      <c r="EO241" s="71">
        <v>2577.293</v>
      </c>
      <c r="EP241" s="71">
        <v>2617.241</v>
      </c>
      <c r="EQ241" s="71">
        <v>2633.399</v>
      </c>
      <c r="ER241" s="71">
        <v>-43.55043</v>
      </c>
      <c r="ES241" s="71">
        <v>-617.3008</v>
      </c>
      <c r="ET241" s="71">
        <v>-421.4861</v>
      </c>
      <c r="EU241" s="71">
        <v>-332.3802</v>
      </c>
      <c r="EV241" s="71">
        <v>-301.0637</v>
      </c>
      <c r="EW241" s="71">
        <v>-186.9376</v>
      </c>
      <c r="EX241" s="71">
        <v>-179.815</v>
      </c>
      <c r="EY241" s="71">
        <v>-175.2424</v>
      </c>
      <c r="EZ241" s="71">
        <v>-172.8345</v>
      </c>
      <c r="FA241" s="71">
        <v>-174.0531</v>
      </c>
      <c r="FB241" s="71">
        <v>-182.1631</v>
      </c>
      <c r="FC241" s="71">
        <v>-214.9814</v>
      </c>
      <c r="FD241" s="71">
        <v>-247.5661</v>
      </c>
      <c r="FE241" s="71">
        <v>-285.5705</v>
      </c>
      <c r="FF241" s="71">
        <v>-322.822</v>
      </c>
      <c r="FG241" s="71">
        <v>330.1793</v>
      </c>
      <c r="FH241" s="71">
        <v>2734.677</v>
      </c>
      <c r="FI241" s="71">
        <v>2700.688</v>
      </c>
      <c r="FJ241" s="71">
        <v>2743.746</v>
      </c>
      <c r="FK241" s="71">
        <v>2798.027</v>
      </c>
      <c r="FL241" s="71">
        <v>2838.208</v>
      </c>
      <c r="FM241" s="71">
        <v>2839.029</v>
      </c>
      <c r="FN241" s="71">
        <v>2883.034</v>
      </c>
      <c r="FO241" s="71">
        <v>2900.833</v>
      </c>
      <c r="FP241" s="71">
        <v>364.3056</v>
      </c>
      <c r="FQ241" s="71">
        <v>-413.6337</v>
      </c>
      <c r="FR241" s="71">
        <v>-282.4245</v>
      </c>
      <c r="FS241" s="71">
        <v>-222.7175</v>
      </c>
      <c r="FT241" s="71">
        <v>-201.7332</v>
      </c>
      <c r="FU241" s="71">
        <v>66.51985</v>
      </c>
      <c r="FV241" s="71">
        <v>65.58053</v>
      </c>
      <c r="FW241" s="71">
        <v>65.2721</v>
      </c>
      <c r="FX241" s="71">
        <v>64.08241</v>
      </c>
      <c r="FY241" s="71">
        <v>63.1409</v>
      </c>
      <c r="FZ241" s="71">
        <v>62.77053</v>
      </c>
      <c r="GA241" s="71">
        <v>63.3918</v>
      </c>
      <c r="GB241" s="71">
        <v>66.42113</v>
      </c>
      <c r="GC241" s="71">
        <v>70.61</v>
      </c>
      <c r="GD241" s="71">
        <v>74.57218</v>
      </c>
      <c r="GE241" s="71">
        <v>77.60932</v>
      </c>
      <c r="GF241" s="71">
        <v>80.43909</v>
      </c>
      <c r="GG241" s="71">
        <v>83.28819</v>
      </c>
      <c r="GH241" s="71">
        <v>84.82263</v>
      </c>
      <c r="GI241" s="71">
        <v>86.17113</v>
      </c>
      <c r="GJ241" s="71">
        <v>87.26496</v>
      </c>
      <c r="GK241" s="71">
        <v>86.98128</v>
      </c>
      <c r="GL241" s="71">
        <v>85.29421</v>
      </c>
      <c r="GM241" s="71">
        <v>82.10188</v>
      </c>
      <c r="GN241" s="71">
        <v>78.44173</v>
      </c>
      <c r="GO241" s="71">
        <v>74.66526</v>
      </c>
      <c r="GP241" s="71">
        <v>72.79421</v>
      </c>
      <c r="GQ241" s="71">
        <v>71.1103</v>
      </c>
      <c r="GR241" s="71">
        <v>69.27045</v>
      </c>
    </row>
    <row r="242" spans="1:200" ht="12.75">
      <c r="A242" s="69" t="s">
        <v>244</v>
      </c>
      <c r="B242" s="69" t="s">
        <v>32</v>
      </c>
      <c r="C242" s="69">
        <v>2012</v>
      </c>
      <c r="D242" s="69" t="s">
        <v>6</v>
      </c>
      <c r="E242" s="69" t="s">
        <v>239</v>
      </c>
      <c r="F242" s="71">
        <v>147</v>
      </c>
      <c r="G242" s="71">
        <v>147</v>
      </c>
      <c r="H242" s="71">
        <v>147</v>
      </c>
      <c r="I242" s="71">
        <v>17375.21</v>
      </c>
      <c r="J242" s="71">
        <v>16870.75</v>
      </c>
      <c r="K242" s="71">
        <v>16458.61</v>
      </c>
      <c r="L242" s="71">
        <v>16245.95</v>
      </c>
      <c r="M242" s="71">
        <v>16321.73</v>
      </c>
      <c r="N242" s="71">
        <v>17061.92</v>
      </c>
      <c r="O242" s="71">
        <v>20382.9</v>
      </c>
      <c r="P242" s="71">
        <v>24222.5</v>
      </c>
      <c r="Q242" s="71">
        <v>27861.16</v>
      </c>
      <c r="R242" s="71">
        <v>30888.9</v>
      </c>
      <c r="S242" s="71">
        <v>38634.82</v>
      </c>
      <c r="T242" s="71">
        <v>39464.77</v>
      </c>
      <c r="U242" s="71">
        <v>38932.06</v>
      </c>
      <c r="V242" s="71">
        <v>39467.68</v>
      </c>
      <c r="W242" s="71">
        <v>39863.38</v>
      </c>
      <c r="X242" s="71">
        <v>40176.82</v>
      </c>
      <c r="Y242" s="71">
        <v>40017.67</v>
      </c>
      <c r="Z242" s="71">
        <v>40926.05</v>
      </c>
      <c r="AA242" s="71">
        <v>41569.68</v>
      </c>
      <c r="AB242" s="71">
        <v>42226.53</v>
      </c>
      <c r="AC242" s="71">
        <v>38272.52</v>
      </c>
      <c r="AD242" s="71">
        <v>25924.97</v>
      </c>
      <c r="AE242" s="71">
        <v>20346.39</v>
      </c>
      <c r="AF242" s="71">
        <v>18545.6</v>
      </c>
      <c r="AG242" s="71">
        <v>17743.67</v>
      </c>
      <c r="AH242" s="71">
        <v>17228.51</v>
      </c>
      <c r="AI242" s="71">
        <v>16807.63</v>
      </c>
      <c r="AJ242" s="71">
        <v>16590.46</v>
      </c>
      <c r="AK242" s="71">
        <v>16667.85</v>
      </c>
      <c r="AL242" s="71">
        <v>17423.73</v>
      </c>
      <c r="AM242" s="71">
        <v>20815.14</v>
      </c>
      <c r="AN242" s="71">
        <v>24736.17</v>
      </c>
      <c r="AO242" s="71">
        <v>28451.98</v>
      </c>
      <c r="AP242" s="71">
        <v>31543.93</v>
      </c>
      <c r="AQ242" s="71">
        <v>38962.1</v>
      </c>
      <c r="AR242" s="71">
        <v>36980.55</v>
      </c>
      <c r="AS242" s="71">
        <v>36481.38</v>
      </c>
      <c r="AT242" s="71">
        <v>36983.27</v>
      </c>
      <c r="AU242" s="71">
        <v>37354.06</v>
      </c>
      <c r="AV242" s="71">
        <v>37647.78</v>
      </c>
      <c r="AW242" s="71">
        <v>37498.64</v>
      </c>
      <c r="AX242" s="71">
        <v>38349.84</v>
      </c>
      <c r="AY242" s="71">
        <v>38952.95</v>
      </c>
      <c r="AZ242" s="71">
        <v>42584.24</v>
      </c>
      <c r="BA242" s="71">
        <v>39084.13</v>
      </c>
      <c r="BB242" s="71">
        <v>26474.74</v>
      </c>
      <c r="BC242" s="71">
        <v>20777.86</v>
      </c>
      <c r="BD242" s="71">
        <v>18938.88</v>
      </c>
      <c r="BE242" s="71">
        <v>-539.545</v>
      </c>
      <c r="BF242" s="71">
        <v>-523.8802</v>
      </c>
      <c r="BG242" s="71">
        <v>-511.0823</v>
      </c>
      <c r="BH242" s="71">
        <v>-504.4787</v>
      </c>
      <c r="BI242" s="71">
        <v>-506.8317</v>
      </c>
      <c r="BJ242" s="71">
        <v>-529.8166</v>
      </c>
      <c r="BK242" s="71">
        <v>-632.9417</v>
      </c>
      <c r="BL242" s="71">
        <v>-752.1713</v>
      </c>
      <c r="BM242" s="71">
        <v>-865.1608</v>
      </c>
      <c r="BN242" s="71">
        <v>-959.18</v>
      </c>
      <c r="BO242" s="71">
        <v>-1039.815</v>
      </c>
      <c r="BP242" s="71">
        <v>2010.233</v>
      </c>
      <c r="BQ242" s="71">
        <v>1983.098</v>
      </c>
      <c r="BR242" s="71">
        <v>2010.381</v>
      </c>
      <c r="BS242" s="71">
        <v>2030.537</v>
      </c>
      <c r="BT242" s="71">
        <v>2046.503</v>
      </c>
      <c r="BU242" s="71">
        <v>2038.396</v>
      </c>
      <c r="BV242" s="71">
        <v>2084.667</v>
      </c>
      <c r="BW242" s="71">
        <v>2117.451</v>
      </c>
      <c r="BX242" s="71">
        <v>-1136.482</v>
      </c>
      <c r="BY242" s="71">
        <v>-1188.461</v>
      </c>
      <c r="BZ242" s="71">
        <v>-805.0372</v>
      </c>
      <c r="CA242" s="71">
        <v>-631.8081</v>
      </c>
      <c r="CB242" s="71">
        <v>-575.8888</v>
      </c>
      <c r="CC242" s="71">
        <v>-438.0708</v>
      </c>
      <c r="CD242" s="71">
        <v>-425.3521</v>
      </c>
      <c r="CE242" s="71">
        <v>-414.9612</v>
      </c>
      <c r="CF242" s="71">
        <v>-409.5995</v>
      </c>
      <c r="CG242" s="71">
        <v>-411.51</v>
      </c>
      <c r="CH242" s="71">
        <v>-430.172</v>
      </c>
      <c r="CI242" s="71">
        <v>-513.902</v>
      </c>
      <c r="CJ242" s="71">
        <v>-610.7076</v>
      </c>
      <c r="CK242" s="71">
        <v>-702.4468</v>
      </c>
      <c r="CL242" s="71">
        <v>-778.7835</v>
      </c>
      <c r="CM242" s="71">
        <v>-615.7298</v>
      </c>
      <c r="CN242" s="71">
        <v>2291.728</v>
      </c>
      <c r="CO242" s="71">
        <v>2260.793</v>
      </c>
      <c r="CP242" s="71">
        <v>2291.897</v>
      </c>
      <c r="CQ242" s="71">
        <v>2314.875</v>
      </c>
      <c r="CR242" s="71">
        <v>2333.077</v>
      </c>
      <c r="CS242" s="71">
        <v>2323.835</v>
      </c>
      <c r="CT242" s="71">
        <v>2376.584</v>
      </c>
      <c r="CU242" s="71">
        <v>2413.96</v>
      </c>
      <c r="CV242" s="71">
        <v>-672.9716</v>
      </c>
      <c r="CW242" s="71">
        <v>-964.9423</v>
      </c>
      <c r="CX242" s="71">
        <v>-653.6309</v>
      </c>
      <c r="CY242" s="71">
        <v>-512.9816</v>
      </c>
      <c r="CZ242" s="71">
        <v>-467.5792</v>
      </c>
      <c r="DA242" s="71">
        <v>-368.4612</v>
      </c>
      <c r="DB242" s="71">
        <v>-357.7636</v>
      </c>
      <c r="DC242" s="71">
        <v>-349.0237</v>
      </c>
      <c r="DD242" s="71">
        <v>-344.514</v>
      </c>
      <c r="DE242" s="71">
        <v>-346.121</v>
      </c>
      <c r="DF242" s="71">
        <v>-361.8176</v>
      </c>
      <c r="DG242" s="71">
        <v>-432.2429</v>
      </c>
      <c r="DH242" s="71">
        <v>-513.666</v>
      </c>
      <c r="DI242" s="71">
        <v>-590.8278</v>
      </c>
      <c r="DJ242" s="71">
        <v>-655.0345</v>
      </c>
      <c r="DK242" s="71">
        <v>-327.2847</v>
      </c>
      <c r="DL242" s="71">
        <v>2484.223</v>
      </c>
      <c r="DM242" s="71">
        <v>2450.69</v>
      </c>
      <c r="DN242" s="71">
        <v>2484.406</v>
      </c>
      <c r="DO242" s="71">
        <v>2509.314</v>
      </c>
      <c r="DP242" s="71">
        <v>2529.045</v>
      </c>
      <c r="DQ242" s="71">
        <v>2519.027</v>
      </c>
      <c r="DR242" s="71">
        <v>2576.208</v>
      </c>
      <c r="DS242" s="71">
        <v>2616.723</v>
      </c>
      <c r="DT242" s="71">
        <v>-357.711</v>
      </c>
      <c r="DU242" s="71">
        <v>-811.6128</v>
      </c>
      <c r="DV242" s="71">
        <v>-549.7688</v>
      </c>
      <c r="DW242" s="71">
        <v>-431.4687</v>
      </c>
      <c r="DX242" s="71">
        <v>-393.2808</v>
      </c>
      <c r="DY242" s="71">
        <v>-299.3936</v>
      </c>
      <c r="DZ242" s="71">
        <v>-290.7012</v>
      </c>
      <c r="EA242" s="71">
        <v>-283.5996</v>
      </c>
      <c r="EB242" s="71">
        <v>-279.9353</v>
      </c>
      <c r="EC242" s="71">
        <v>-281.241</v>
      </c>
      <c r="ED242" s="71">
        <v>-293.9953</v>
      </c>
      <c r="EE242" s="71">
        <v>-351.2195</v>
      </c>
      <c r="EF242" s="71">
        <v>-417.3799</v>
      </c>
      <c r="EG242" s="71">
        <v>-480.0778</v>
      </c>
      <c r="EH242" s="71">
        <v>-532.2491</v>
      </c>
      <c r="EI242" s="71">
        <v>-43.04815</v>
      </c>
      <c r="EJ242" s="71">
        <v>2674.735</v>
      </c>
      <c r="EK242" s="71">
        <v>2638.631</v>
      </c>
      <c r="EL242" s="71">
        <v>2674.932</v>
      </c>
      <c r="EM242" s="71">
        <v>2701.751</v>
      </c>
      <c r="EN242" s="71">
        <v>2722.995</v>
      </c>
      <c r="EO242" s="71">
        <v>2712.208</v>
      </c>
      <c r="EP242" s="71">
        <v>2773.773</v>
      </c>
      <c r="EQ242" s="71">
        <v>2817.396</v>
      </c>
      <c r="ER242" s="71">
        <v>-47.05014</v>
      </c>
      <c r="ES242" s="71">
        <v>-659.4769</v>
      </c>
      <c r="ET242" s="71">
        <v>-446.7152</v>
      </c>
      <c r="EU242" s="71">
        <v>-350.5904</v>
      </c>
      <c r="EV242" s="71">
        <v>-319.5607</v>
      </c>
      <c r="EW242" s="71">
        <v>-200.6142</v>
      </c>
      <c r="EX242" s="71">
        <v>-194.7897</v>
      </c>
      <c r="EY242" s="71">
        <v>-190.0311</v>
      </c>
      <c r="EZ242" s="71">
        <v>-187.5758</v>
      </c>
      <c r="FA242" s="71">
        <v>-188.4507</v>
      </c>
      <c r="FB242" s="71">
        <v>-196.9969</v>
      </c>
      <c r="FC242" s="71">
        <v>-235.341</v>
      </c>
      <c r="FD242" s="71">
        <v>-279.6731</v>
      </c>
      <c r="FE242" s="71">
        <v>-321.685</v>
      </c>
      <c r="FF242" s="71">
        <v>-356.6433</v>
      </c>
      <c r="FG242" s="71">
        <v>360.1039</v>
      </c>
      <c r="FH242" s="71">
        <v>2946.367</v>
      </c>
      <c r="FI242" s="71">
        <v>2906.596</v>
      </c>
      <c r="FJ242" s="71">
        <v>2946.584</v>
      </c>
      <c r="FK242" s="71">
        <v>2976.126</v>
      </c>
      <c r="FL242" s="71">
        <v>2999.527</v>
      </c>
      <c r="FM242" s="71">
        <v>2987.646</v>
      </c>
      <c r="FN242" s="71">
        <v>3055.463</v>
      </c>
      <c r="FO242" s="71">
        <v>3103.516</v>
      </c>
      <c r="FP242" s="71">
        <v>393.5812</v>
      </c>
      <c r="FQ242" s="71">
        <v>-441.8946</v>
      </c>
      <c r="FR242" s="71">
        <v>-299.3298</v>
      </c>
      <c r="FS242" s="71">
        <v>-234.9195</v>
      </c>
      <c r="FT242" s="71">
        <v>-214.1275</v>
      </c>
      <c r="FU242" s="71">
        <v>72.75587</v>
      </c>
      <c r="FV242" s="71">
        <v>70.90932</v>
      </c>
      <c r="FW242" s="71">
        <v>69.7597</v>
      </c>
      <c r="FX242" s="71">
        <v>68.6312</v>
      </c>
      <c r="FY242" s="71">
        <v>67.97639</v>
      </c>
      <c r="FZ242" s="71">
        <v>67.79533</v>
      </c>
      <c r="GA242" s="71">
        <v>69.16354</v>
      </c>
      <c r="GB242" s="71">
        <v>73.10263</v>
      </c>
      <c r="GC242" s="71">
        <v>77.58346</v>
      </c>
      <c r="GD242" s="71">
        <v>80.9203</v>
      </c>
      <c r="GE242" s="71">
        <v>83.10752</v>
      </c>
      <c r="GF242" s="71">
        <v>84.82481</v>
      </c>
      <c r="GG242" s="71">
        <v>87.34812</v>
      </c>
      <c r="GH242" s="71">
        <v>89.46391</v>
      </c>
      <c r="GI242" s="71">
        <v>90.04135</v>
      </c>
      <c r="GJ242" s="71">
        <v>90.17142</v>
      </c>
      <c r="GK242" s="71">
        <v>89.68271</v>
      </c>
      <c r="GL242" s="71">
        <v>88.82782</v>
      </c>
      <c r="GM242" s="71">
        <v>87.06842</v>
      </c>
      <c r="GN242" s="71">
        <v>84.34526</v>
      </c>
      <c r="GO242" s="71">
        <v>79.94646</v>
      </c>
      <c r="GP242" s="71">
        <v>76.55842</v>
      </c>
      <c r="GQ242" s="71">
        <v>74.36158</v>
      </c>
      <c r="GR242" s="71">
        <v>72.69421</v>
      </c>
    </row>
    <row r="243" spans="1:200" ht="12.75">
      <c r="A243" s="69" t="s">
        <v>244</v>
      </c>
      <c r="B243" s="69" t="s">
        <v>33</v>
      </c>
      <c r="C243" s="69">
        <v>2012</v>
      </c>
      <c r="D243" s="69" t="s">
        <v>6</v>
      </c>
      <c r="E243" s="69" t="s">
        <v>239</v>
      </c>
      <c r="F243" s="71">
        <v>149</v>
      </c>
      <c r="G243" s="71">
        <v>149</v>
      </c>
      <c r="H243" s="71">
        <v>149</v>
      </c>
      <c r="I243" s="71">
        <v>17218.54</v>
      </c>
      <c r="J243" s="71">
        <v>16725.98</v>
      </c>
      <c r="K243" s="71">
        <v>16368.07</v>
      </c>
      <c r="L243" s="71">
        <v>16099.65</v>
      </c>
      <c r="M243" s="71">
        <v>16258.13</v>
      </c>
      <c r="N243" s="71">
        <v>16974.38</v>
      </c>
      <c r="O243" s="71">
        <v>20410.56</v>
      </c>
      <c r="P243" s="71">
        <v>24240.32</v>
      </c>
      <c r="Q243" s="71">
        <v>28234.82</v>
      </c>
      <c r="R243" s="71">
        <v>31558.34</v>
      </c>
      <c r="S243" s="71">
        <v>39538.77</v>
      </c>
      <c r="T243" s="71">
        <v>40728.16</v>
      </c>
      <c r="U243" s="71">
        <v>40038.85</v>
      </c>
      <c r="V243" s="71">
        <v>40725.41</v>
      </c>
      <c r="W243" s="71">
        <v>41122.09</v>
      </c>
      <c r="X243" s="71">
        <v>41394.17</v>
      </c>
      <c r="Y243" s="71">
        <v>41166.46</v>
      </c>
      <c r="Z243" s="71">
        <v>41992.3</v>
      </c>
      <c r="AA243" s="71">
        <v>42391.4</v>
      </c>
      <c r="AB243" s="71">
        <v>42519.14</v>
      </c>
      <c r="AC243" s="71">
        <v>38450.2</v>
      </c>
      <c r="AD243" s="71">
        <v>25924.8</v>
      </c>
      <c r="AE243" s="71">
        <v>20461.35</v>
      </c>
      <c r="AF243" s="71">
        <v>18551.1</v>
      </c>
      <c r="AG243" s="71">
        <v>17583.69</v>
      </c>
      <c r="AH243" s="71">
        <v>17080.67</v>
      </c>
      <c r="AI243" s="71">
        <v>16715.17</v>
      </c>
      <c r="AJ243" s="71">
        <v>16441.06</v>
      </c>
      <c r="AK243" s="71">
        <v>16602.91</v>
      </c>
      <c r="AL243" s="71">
        <v>17334.34</v>
      </c>
      <c r="AM243" s="71">
        <v>20843.39</v>
      </c>
      <c r="AN243" s="71">
        <v>24754.37</v>
      </c>
      <c r="AO243" s="71">
        <v>28833.57</v>
      </c>
      <c r="AP243" s="71">
        <v>32227.57</v>
      </c>
      <c r="AQ243" s="71">
        <v>39873.71</v>
      </c>
      <c r="AR243" s="71">
        <v>38164.4</v>
      </c>
      <c r="AS243" s="71">
        <v>37518.49</v>
      </c>
      <c r="AT243" s="71">
        <v>38161.83</v>
      </c>
      <c r="AU243" s="71">
        <v>38533.54</v>
      </c>
      <c r="AV243" s="71">
        <v>38788.49</v>
      </c>
      <c r="AW243" s="71">
        <v>38575.12</v>
      </c>
      <c r="AX243" s="71">
        <v>39348.97</v>
      </c>
      <c r="AY243" s="71">
        <v>39722.95</v>
      </c>
      <c r="AZ243" s="71">
        <v>42879.33</v>
      </c>
      <c r="BA243" s="71">
        <v>39265.57</v>
      </c>
      <c r="BB243" s="71">
        <v>26474.57</v>
      </c>
      <c r="BC243" s="71">
        <v>20895.25</v>
      </c>
      <c r="BD243" s="71">
        <v>18944.5</v>
      </c>
      <c r="BE243" s="71">
        <v>-534.6803</v>
      </c>
      <c r="BF243" s="71">
        <v>-519.3849</v>
      </c>
      <c r="BG243" s="71">
        <v>-508.2708</v>
      </c>
      <c r="BH243" s="71">
        <v>-499.9356</v>
      </c>
      <c r="BI243" s="71">
        <v>-504.857</v>
      </c>
      <c r="BJ243" s="71">
        <v>-527.0983</v>
      </c>
      <c r="BK243" s="71">
        <v>-633.8005</v>
      </c>
      <c r="BL243" s="71">
        <v>-752.7246</v>
      </c>
      <c r="BM243" s="71">
        <v>-876.764</v>
      </c>
      <c r="BN243" s="71">
        <v>-979.9678</v>
      </c>
      <c r="BO243" s="71">
        <v>-1064.144</v>
      </c>
      <c r="BP243" s="71">
        <v>2074.586</v>
      </c>
      <c r="BQ243" s="71">
        <v>2039.475</v>
      </c>
      <c r="BR243" s="71">
        <v>2074.446</v>
      </c>
      <c r="BS243" s="71">
        <v>2094.652</v>
      </c>
      <c r="BT243" s="71">
        <v>2108.511</v>
      </c>
      <c r="BU243" s="71">
        <v>2096.913</v>
      </c>
      <c r="BV243" s="71">
        <v>2138.978</v>
      </c>
      <c r="BW243" s="71">
        <v>2159.308</v>
      </c>
      <c r="BX243" s="71">
        <v>-1144.358</v>
      </c>
      <c r="BY243" s="71">
        <v>-1193.978</v>
      </c>
      <c r="BZ243" s="71">
        <v>-805.032</v>
      </c>
      <c r="CA243" s="71">
        <v>-635.3777</v>
      </c>
      <c r="CB243" s="71">
        <v>-576.0597</v>
      </c>
      <c r="CC243" s="71">
        <v>-434.121</v>
      </c>
      <c r="CD243" s="71">
        <v>-421.7022</v>
      </c>
      <c r="CE243" s="71">
        <v>-412.6784</v>
      </c>
      <c r="CF243" s="71">
        <v>-405.9109</v>
      </c>
      <c r="CG243" s="71">
        <v>-409.9067</v>
      </c>
      <c r="CH243" s="71">
        <v>-427.965</v>
      </c>
      <c r="CI243" s="71">
        <v>-514.5993</v>
      </c>
      <c r="CJ243" s="71">
        <v>-611.1569</v>
      </c>
      <c r="CK243" s="71">
        <v>-711.8677</v>
      </c>
      <c r="CL243" s="71">
        <v>-795.6617</v>
      </c>
      <c r="CM243" s="71">
        <v>-630.1364</v>
      </c>
      <c r="CN243" s="71">
        <v>2365.093</v>
      </c>
      <c r="CO243" s="71">
        <v>2325.065</v>
      </c>
      <c r="CP243" s="71">
        <v>2364.934</v>
      </c>
      <c r="CQ243" s="71">
        <v>2387.969</v>
      </c>
      <c r="CR243" s="71">
        <v>2403.768</v>
      </c>
      <c r="CS243" s="71">
        <v>2390.546</v>
      </c>
      <c r="CT243" s="71">
        <v>2438.502</v>
      </c>
      <c r="CU243" s="71">
        <v>2461.678</v>
      </c>
      <c r="CV243" s="71">
        <v>-677.6351</v>
      </c>
      <c r="CW243" s="71">
        <v>-969.4219</v>
      </c>
      <c r="CX243" s="71">
        <v>-653.6266</v>
      </c>
      <c r="CY243" s="71">
        <v>-515.8798</v>
      </c>
      <c r="CZ243" s="71">
        <v>-467.718</v>
      </c>
      <c r="DA243" s="71">
        <v>-365.1391</v>
      </c>
      <c r="DB243" s="71">
        <v>-354.6937</v>
      </c>
      <c r="DC243" s="71">
        <v>-347.1037</v>
      </c>
      <c r="DD243" s="71">
        <v>-341.4115</v>
      </c>
      <c r="DE243" s="71">
        <v>-344.7724</v>
      </c>
      <c r="DF243" s="71">
        <v>-359.9612</v>
      </c>
      <c r="DG243" s="71">
        <v>-432.8294</v>
      </c>
      <c r="DH243" s="71">
        <v>-514.0439</v>
      </c>
      <c r="DI243" s="71">
        <v>-598.7518</v>
      </c>
      <c r="DJ243" s="71">
        <v>-669.2308</v>
      </c>
      <c r="DK243" s="71">
        <v>-334.9424</v>
      </c>
      <c r="DL243" s="71">
        <v>2563.75</v>
      </c>
      <c r="DM243" s="71">
        <v>2520.36</v>
      </c>
      <c r="DN243" s="71">
        <v>2563.578</v>
      </c>
      <c r="DO243" s="71">
        <v>2588.548</v>
      </c>
      <c r="DP243" s="71">
        <v>2605.675</v>
      </c>
      <c r="DQ243" s="71">
        <v>2591.341</v>
      </c>
      <c r="DR243" s="71">
        <v>2643.326</v>
      </c>
      <c r="DS243" s="71">
        <v>2668.448</v>
      </c>
      <c r="DT243" s="71">
        <v>-360.1898</v>
      </c>
      <c r="DU243" s="71">
        <v>-815.3806</v>
      </c>
      <c r="DV243" s="71">
        <v>-549.7653</v>
      </c>
      <c r="DW243" s="71">
        <v>-433.9064</v>
      </c>
      <c r="DX243" s="71">
        <v>-393.3975</v>
      </c>
      <c r="DY243" s="71">
        <v>-296.6942</v>
      </c>
      <c r="DZ243" s="71">
        <v>-288.2067</v>
      </c>
      <c r="EA243" s="71">
        <v>-282.0395</v>
      </c>
      <c r="EB243" s="71">
        <v>-277.4143</v>
      </c>
      <c r="EC243" s="71">
        <v>-280.1452</v>
      </c>
      <c r="ED243" s="71">
        <v>-292.4869</v>
      </c>
      <c r="EE243" s="71">
        <v>-351.696</v>
      </c>
      <c r="EF243" s="71">
        <v>-417.687</v>
      </c>
      <c r="EG243" s="71">
        <v>-486.5164</v>
      </c>
      <c r="EH243" s="71">
        <v>-543.7842</v>
      </c>
      <c r="EI243" s="71">
        <v>-44.05537</v>
      </c>
      <c r="EJ243" s="71">
        <v>2760.361</v>
      </c>
      <c r="EK243" s="71">
        <v>2713.643</v>
      </c>
      <c r="EL243" s="71">
        <v>2760.175</v>
      </c>
      <c r="EM243" s="71">
        <v>2787.06</v>
      </c>
      <c r="EN243" s="71">
        <v>2805.5</v>
      </c>
      <c r="EO243" s="71">
        <v>2790.068</v>
      </c>
      <c r="EP243" s="71">
        <v>2846.039</v>
      </c>
      <c r="EQ243" s="71">
        <v>2873.088</v>
      </c>
      <c r="ER243" s="71">
        <v>-47.37619</v>
      </c>
      <c r="ES243" s="71">
        <v>-662.5384</v>
      </c>
      <c r="ET243" s="71">
        <v>-446.7124</v>
      </c>
      <c r="EU243" s="71">
        <v>-352.5711</v>
      </c>
      <c r="EV243" s="71">
        <v>-319.6555</v>
      </c>
      <c r="EW243" s="71">
        <v>-198.8054</v>
      </c>
      <c r="EX243" s="71">
        <v>-193.1182</v>
      </c>
      <c r="EY243" s="71">
        <v>-188.9858</v>
      </c>
      <c r="EZ243" s="71">
        <v>-185.8866</v>
      </c>
      <c r="FA243" s="71">
        <v>-187.7164</v>
      </c>
      <c r="FB243" s="71">
        <v>-195.9862</v>
      </c>
      <c r="FC243" s="71">
        <v>-235.6604</v>
      </c>
      <c r="FD243" s="71">
        <v>-279.8788</v>
      </c>
      <c r="FE243" s="71">
        <v>-325.9993</v>
      </c>
      <c r="FF243" s="71">
        <v>-364.3726</v>
      </c>
      <c r="FG243" s="71">
        <v>368.5295</v>
      </c>
      <c r="FH243" s="71">
        <v>3040.689</v>
      </c>
      <c r="FI243" s="71">
        <v>2989.227</v>
      </c>
      <c r="FJ243" s="71">
        <v>3040.484</v>
      </c>
      <c r="FK243" s="71">
        <v>3070.099</v>
      </c>
      <c r="FL243" s="71">
        <v>3090.412</v>
      </c>
      <c r="FM243" s="71">
        <v>3073.412</v>
      </c>
      <c r="FN243" s="71">
        <v>3135.067</v>
      </c>
      <c r="FO243" s="71">
        <v>3164.864</v>
      </c>
      <c r="FP243" s="71">
        <v>396.3087</v>
      </c>
      <c r="FQ243" s="71">
        <v>-443.946</v>
      </c>
      <c r="FR243" s="71">
        <v>-299.3278</v>
      </c>
      <c r="FS243" s="71">
        <v>-236.2468</v>
      </c>
      <c r="FT243" s="71">
        <v>-214.1911</v>
      </c>
      <c r="FU243" s="71">
        <v>73.70924</v>
      </c>
      <c r="FV243" s="71">
        <v>73.11489</v>
      </c>
      <c r="FW243" s="71">
        <v>71.40195</v>
      </c>
      <c r="FX243" s="71">
        <v>71.04511</v>
      </c>
      <c r="FY243" s="71">
        <v>69.9388</v>
      </c>
      <c r="FZ243" s="71">
        <v>69.43166</v>
      </c>
      <c r="GA243" s="71">
        <v>69.59872</v>
      </c>
      <c r="GB243" s="71">
        <v>72.76203</v>
      </c>
      <c r="GC243" s="71">
        <v>78.38346</v>
      </c>
      <c r="GD243" s="71">
        <v>83.15789</v>
      </c>
      <c r="GE243" s="71">
        <v>87.06692</v>
      </c>
      <c r="GF243" s="71">
        <v>89.59775</v>
      </c>
      <c r="GG243" s="71">
        <v>92.07895</v>
      </c>
      <c r="GH243" s="71">
        <v>94.34286</v>
      </c>
      <c r="GI243" s="71">
        <v>94.48797</v>
      </c>
      <c r="GJ243" s="71">
        <v>94.70376</v>
      </c>
      <c r="GK243" s="71">
        <v>93.84436</v>
      </c>
      <c r="GL243" s="71">
        <v>92.2188</v>
      </c>
      <c r="GM243" s="71">
        <v>89.77218</v>
      </c>
      <c r="GN243" s="71">
        <v>85.35</v>
      </c>
      <c r="GO243" s="71">
        <v>81.28767</v>
      </c>
      <c r="GP243" s="71">
        <v>78.54654</v>
      </c>
      <c r="GQ243" s="71">
        <v>75.97285</v>
      </c>
      <c r="GR243" s="71">
        <v>74.17316</v>
      </c>
    </row>
    <row r="244" spans="1:200" ht="12.75">
      <c r="A244" s="69" t="s">
        <v>244</v>
      </c>
      <c r="B244" s="69" t="s">
        <v>34</v>
      </c>
      <c r="C244" s="69">
        <v>2012</v>
      </c>
      <c r="D244" s="69" t="s">
        <v>6</v>
      </c>
      <c r="E244" s="69" t="s">
        <v>239</v>
      </c>
      <c r="F244" s="71">
        <v>151</v>
      </c>
      <c r="G244" s="71">
        <v>151</v>
      </c>
      <c r="H244" s="71">
        <v>151</v>
      </c>
      <c r="I244" s="71">
        <v>18187.58</v>
      </c>
      <c r="J244" s="71">
        <v>17690.12</v>
      </c>
      <c r="K244" s="71">
        <v>17334.58</v>
      </c>
      <c r="L244" s="71">
        <v>17249.51</v>
      </c>
      <c r="M244" s="71">
        <v>17395.04</v>
      </c>
      <c r="N244" s="71">
        <v>18286.02</v>
      </c>
      <c r="O244" s="71">
        <v>21554.46</v>
      </c>
      <c r="P244" s="71">
        <v>25395.76</v>
      </c>
      <c r="Q244" s="71">
        <v>29189.3</v>
      </c>
      <c r="R244" s="71">
        <v>32860.77</v>
      </c>
      <c r="S244" s="71">
        <v>41675.97</v>
      </c>
      <c r="T244" s="71">
        <v>42878.49</v>
      </c>
      <c r="U244" s="71">
        <v>42055.59</v>
      </c>
      <c r="V244" s="71">
        <v>42354.55</v>
      </c>
      <c r="W244" s="71">
        <v>42729.95</v>
      </c>
      <c r="X244" s="71">
        <v>42761.66</v>
      </c>
      <c r="Y244" s="71">
        <v>42440.21</v>
      </c>
      <c r="Z244" s="71">
        <v>42699.95</v>
      </c>
      <c r="AA244" s="71">
        <v>42866.1</v>
      </c>
      <c r="AB244" s="71">
        <v>43194.71</v>
      </c>
      <c r="AC244" s="71">
        <v>39595.07</v>
      </c>
      <c r="AD244" s="71">
        <v>27009.12</v>
      </c>
      <c r="AE244" s="71">
        <v>21536.55</v>
      </c>
      <c r="AF244" s="71">
        <v>19702.07</v>
      </c>
      <c r="AG244" s="71">
        <v>18573.27</v>
      </c>
      <c r="AH244" s="71">
        <v>18065.26</v>
      </c>
      <c r="AI244" s="71">
        <v>17702.18</v>
      </c>
      <c r="AJ244" s="71">
        <v>17615.31</v>
      </c>
      <c r="AK244" s="71">
        <v>17763.92</v>
      </c>
      <c r="AL244" s="71">
        <v>18673.79</v>
      </c>
      <c r="AM244" s="71">
        <v>22011.55</v>
      </c>
      <c r="AN244" s="71">
        <v>25934.31</v>
      </c>
      <c r="AO244" s="71">
        <v>29808.3</v>
      </c>
      <c r="AP244" s="71">
        <v>33557.62</v>
      </c>
      <c r="AQ244" s="71">
        <v>42029.02</v>
      </c>
      <c r="AR244" s="71">
        <v>40179.38</v>
      </c>
      <c r="AS244" s="71">
        <v>39408.28</v>
      </c>
      <c r="AT244" s="71">
        <v>39688.43</v>
      </c>
      <c r="AU244" s="71">
        <v>40040.18</v>
      </c>
      <c r="AV244" s="71">
        <v>40069.9</v>
      </c>
      <c r="AW244" s="71">
        <v>39768.69</v>
      </c>
      <c r="AX244" s="71">
        <v>40012.08</v>
      </c>
      <c r="AY244" s="71">
        <v>40167.77</v>
      </c>
      <c r="AZ244" s="71">
        <v>43560.62</v>
      </c>
      <c r="BA244" s="71">
        <v>40434.73</v>
      </c>
      <c r="BB244" s="71">
        <v>27581.88</v>
      </c>
      <c r="BC244" s="71">
        <v>21993.26</v>
      </c>
      <c r="BD244" s="71">
        <v>20119.87</v>
      </c>
      <c r="BE244" s="71">
        <v>-564.7712</v>
      </c>
      <c r="BF244" s="71">
        <v>-549.3238</v>
      </c>
      <c r="BG244" s="71">
        <v>-538.2834</v>
      </c>
      <c r="BH244" s="71">
        <v>-535.642</v>
      </c>
      <c r="BI244" s="71">
        <v>-540.1609</v>
      </c>
      <c r="BJ244" s="71">
        <v>-567.8281</v>
      </c>
      <c r="BK244" s="71">
        <v>-669.3217</v>
      </c>
      <c r="BL244" s="71">
        <v>-788.6039</v>
      </c>
      <c r="BM244" s="71">
        <v>-906.4033</v>
      </c>
      <c r="BN244" s="71">
        <v>-1020.412</v>
      </c>
      <c r="BO244" s="71">
        <v>-1121.664</v>
      </c>
      <c r="BP244" s="71">
        <v>2184.119</v>
      </c>
      <c r="BQ244" s="71">
        <v>2142.202</v>
      </c>
      <c r="BR244" s="71">
        <v>2157.431</v>
      </c>
      <c r="BS244" s="71">
        <v>2176.552</v>
      </c>
      <c r="BT244" s="71">
        <v>2178.168</v>
      </c>
      <c r="BU244" s="71">
        <v>2161.794</v>
      </c>
      <c r="BV244" s="71">
        <v>2175.024</v>
      </c>
      <c r="BW244" s="71">
        <v>2183.488</v>
      </c>
      <c r="BX244" s="71">
        <v>-1162.54</v>
      </c>
      <c r="BY244" s="71">
        <v>-1229.529</v>
      </c>
      <c r="BZ244" s="71">
        <v>-838.7029</v>
      </c>
      <c r="CA244" s="71">
        <v>-668.7655</v>
      </c>
      <c r="CB244" s="71">
        <v>-611.8</v>
      </c>
      <c r="CC244" s="71">
        <v>-458.5526</v>
      </c>
      <c r="CD244" s="71">
        <v>-446.0104</v>
      </c>
      <c r="CE244" s="71">
        <v>-437.0465</v>
      </c>
      <c r="CF244" s="71">
        <v>-434.9018</v>
      </c>
      <c r="CG244" s="71">
        <v>-438.5709</v>
      </c>
      <c r="CH244" s="71">
        <v>-461.0345</v>
      </c>
      <c r="CI244" s="71">
        <v>-543.4399</v>
      </c>
      <c r="CJ244" s="71">
        <v>-640.2883</v>
      </c>
      <c r="CK244" s="71">
        <v>-735.9326</v>
      </c>
      <c r="CL244" s="71">
        <v>-828.4991</v>
      </c>
      <c r="CM244" s="71">
        <v>-664.1972</v>
      </c>
      <c r="CN244" s="71">
        <v>2489.963</v>
      </c>
      <c r="CO244" s="71">
        <v>2442.177</v>
      </c>
      <c r="CP244" s="71">
        <v>2459.538</v>
      </c>
      <c r="CQ244" s="71">
        <v>2481.337</v>
      </c>
      <c r="CR244" s="71">
        <v>2483.179</v>
      </c>
      <c r="CS244" s="71">
        <v>2464.512</v>
      </c>
      <c r="CT244" s="71">
        <v>2479.595</v>
      </c>
      <c r="CU244" s="71">
        <v>2489.244</v>
      </c>
      <c r="CV244" s="71">
        <v>-688.4017</v>
      </c>
      <c r="CW244" s="71">
        <v>-998.287</v>
      </c>
      <c r="CX244" s="71">
        <v>-680.9649</v>
      </c>
      <c r="CY244" s="71">
        <v>-542.9883</v>
      </c>
      <c r="CZ244" s="71">
        <v>-496.7365</v>
      </c>
      <c r="DA244" s="71">
        <v>-385.6885</v>
      </c>
      <c r="DB244" s="71">
        <v>-375.1393</v>
      </c>
      <c r="DC244" s="71">
        <v>-367.5997</v>
      </c>
      <c r="DD244" s="71">
        <v>-365.7958</v>
      </c>
      <c r="DE244" s="71">
        <v>-368.8819</v>
      </c>
      <c r="DF244" s="71">
        <v>-387.776</v>
      </c>
      <c r="DG244" s="71">
        <v>-457.0872</v>
      </c>
      <c r="DH244" s="71">
        <v>-538.5463</v>
      </c>
      <c r="DI244" s="71">
        <v>-618.9928</v>
      </c>
      <c r="DJ244" s="71">
        <v>-696.8504</v>
      </c>
      <c r="DK244" s="71">
        <v>-353.0471</v>
      </c>
      <c r="DL244" s="71">
        <v>2699.109</v>
      </c>
      <c r="DM244" s="71">
        <v>2647.31</v>
      </c>
      <c r="DN244" s="71">
        <v>2666.129</v>
      </c>
      <c r="DO244" s="71">
        <v>2689.759</v>
      </c>
      <c r="DP244" s="71">
        <v>2691.755</v>
      </c>
      <c r="DQ244" s="71">
        <v>2671.521</v>
      </c>
      <c r="DR244" s="71">
        <v>2687.871</v>
      </c>
      <c r="DS244" s="71">
        <v>2698.33</v>
      </c>
      <c r="DT244" s="71">
        <v>-365.9127</v>
      </c>
      <c r="DU244" s="71">
        <v>-839.6589</v>
      </c>
      <c r="DV244" s="71">
        <v>-572.7594</v>
      </c>
      <c r="DW244" s="71">
        <v>-456.7073</v>
      </c>
      <c r="DX244" s="71">
        <v>-417.805</v>
      </c>
      <c r="DY244" s="71">
        <v>-313.3916</v>
      </c>
      <c r="DZ244" s="71">
        <v>-304.8198</v>
      </c>
      <c r="EA244" s="71">
        <v>-298.6936</v>
      </c>
      <c r="EB244" s="71">
        <v>-297.2278</v>
      </c>
      <c r="EC244" s="71">
        <v>-299.7354</v>
      </c>
      <c r="ED244" s="71">
        <v>-315.0878</v>
      </c>
      <c r="EE244" s="71">
        <v>-371.4067</v>
      </c>
      <c r="EF244" s="71">
        <v>-437.5964</v>
      </c>
      <c r="EG244" s="71">
        <v>-502.9633</v>
      </c>
      <c r="EH244" s="71">
        <v>-566.2266</v>
      </c>
      <c r="EI244" s="71">
        <v>-46.4367</v>
      </c>
      <c r="EJ244" s="71">
        <v>2906.101</v>
      </c>
      <c r="EK244" s="71">
        <v>2850.329</v>
      </c>
      <c r="EL244" s="71">
        <v>2870.591</v>
      </c>
      <c r="EM244" s="71">
        <v>2896.033</v>
      </c>
      <c r="EN244" s="71">
        <v>2898.183</v>
      </c>
      <c r="EO244" s="71">
        <v>2876.397</v>
      </c>
      <c r="EP244" s="71">
        <v>2894</v>
      </c>
      <c r="EQ244" s="71">
        <v>2905.261</v>
      </c>
      <c r="ER244" s="71">
        <v>-48.12893</v>
      </c>
      <c r="ES244" s="71">
        <v>-682.2658</v>
      </c>
      <c r="ET244" s="71">
        <v>-465.3963</v>
      </c>
      <c r="EU244" s="71">
        <v>-371.0981</v>
      </c>
      <c r="EV244" s="71">
        <v>-339.4879</v>
      </c>
      <c r="EW244" s="71">
        <v>-209.9938</v>
      </c>
      <c r="EX244" s="71">
        <v>-204.2501</v>
      </c>
      <c r="EY244" s="71">
        <v>-200.1451</v>
      </c>
      <c r="EZ244" s="71">
        <v>-199.1629</v>
      </c>
      <c r="FA244" s="71">
        <v>-200.8432</v>
      </c>
      <c r="FB244" s="71">
        <v>-211.1304</v>
      </c>
      <c r="FC244" s="71">
        <v>-248.8679</v>
      </c>
      <c r="FD244" s="71">
        <v>-293.2195</v>
      </c>
      <c r="FE244" s="71">
        <v>-337.0198</v>
      </c>
      <c r="FF244" s="71">
        <v>-379.4106</v>
      </c>
      <c r="FG244" s="71">
        <v>388.4496</v>
      </c>
      <c r="FH244" s="71">
        <v>3201.229</v>
      </c>
      <c r="FI244" s="71">
        <v>3139.793</v>
      </c>
      <c r="FJ244" s="71">
        <v>3162.113</v>
      </c>
      <c r="FK244" s="71">
        <v>3190.139</v>
      </c>
      <c r="FL244" s="71">
        <v>3192.507</v>
      </c>
      <c r="FM244" s="71">
        <v>3168.508</v>
      </c>
      <c r="FN244" s="71">
        <v>3187.9</v>
      </c>
      <c r="FO244" s="71">
        <v>3200.304</v>
      </c>
      <c r="FP244" s="71">
        <v>402.6054</v>
      </c>
      <c r="FQ244" s="71">
        <v>-457.1648</v>
      </c>
      <c r="FR244" s="71">
        <v>-311.8474</v>
      </c>
      <c r="FS244" s="71">
        <v>-248.6611</v>
      </c>
      <c r="FT244" s="71">
        <v>-227.4801</v>
      </c>
      <c r="FU244" s="71">
        <v>71.83601</v>
      </c>
      <c r="FV244" s="71">
        <v>71.22962</v>
      </c>
      <c r="FW244" s="71">
        <v>70.00195</v>
      </c>
      <c r="FX244" s="71">
        <v>69.63579</v>
      </c>
      <c r="FY244" s="71">
        <v>69.22617</v>
      </c>
      <c r="FZ244" s="71">
        <v>69.31699</v>
      </c>
      <c r="GA244" s="71">
        <v>69.34225</v>
      </c>
      <c r="GB244" s="71">
        <v>71.47496</v>
      </c>
      <c r="GC244" s="71">
        <v>77.14286</v>
      </c>
      <c r="GD244" s="71">
        <v>83.26166</v>
      </c>
      <c r="GE244" s="71">
        <v>88.57819</v>
      </c>
      <c r="GF244" s="71">
        <v>92.06918</v>
      </c>
      <c r="GG244" s="71">
        <v>93.76541</v>
      </c>
      <c r="GH244" s="71">
        <v>94.67068</v>
      </c>
      <c r="GI244" s="71">
        <v>94.60752</v>
      </c>
      <c r="GJ244" s="71">
        <v>93.6376</v>
      </c>
      <c r="GK244" s="71">
        <v>92.46767</v>
      </c>
      <c r="GL244" s="71">
        <v>89.32857</v>
      </c>
      <c r="GM244" s="71">
        <v>85.42857</v>
      </c>
      <c r="GN244" s="71">
        <v>81.88496</v>
      </c>
      <c r="GO244" s="71">
        <v>79.67549</v>
      </c>
      <c r="GP244" s="71">
        <v>78.77128</v>
      </c>
      <c r="GQ244" s="71">
        <v>77.78647</v>
      </c>
      <c r="GR244" s="71">
        <v>76.26691</v>
      </c>
    </row>
    <row r="245" spans="1:200" ht="12.75">
      <c r="A245" s="69" t="s">
        <v>244</v>
      </c>
      <c r="B245" s="69" t="s">
        <v>35</v>
      </c>
      <c r="C245" s="69">
        <v>2012</v>
      </c>
      <c r="D245" s="69" t="s">
        <v>6</v>
      </c>
      <c r="E245" s="69" t="s">
        <v>239</v>
      </c>
      <c r="F245" s="71">
        <v>151</v>
      </c>
      <c r="G245" s="71">
        <v>151</v>
      </c>
      <c r="H245" s="71">
        <v>151</v>
      </c>
      <c r="I245" s="71">
        <v>16830.66</v>
      </c>
      <c r="J245" s="71">
        <v>16092.93</v>
      </c>
      <c r="K245" s="71">
        <v>15808.71</v>
      </c>
      <c r="L245" s="71">
        <v>15646.19</v>
      </c>
      <c r="M245" s="71">
        <v>15794.05</v>
      </c>
      <c r="N245" s="71">
        <v>16681.9</v>
      </c>
      <c r="O245" s="71">
        <v>19750.77</v>
      </c>
      <c r="P245" s="71">
        <v>22917.06</v>
      </c>
      <c r="Q245" s="71">
        <v>26193.96</v>
      </c>
      <c r="R245" s="71">
        <v>30040.73</v>
      </c>
      <c r="S245" s="71">
        <v>39073.66</v>
      </c>
      <c r="T245" s="71">
        <v>40384.01</v>
      </c>
      <c r="U245" s="71">
        <v>40153.28</v>
      </c>
      <c r="V245" s="71">
        <v>40419.89</v>
      </c>
      <c r="W245" s="71">
        <v>40910.34</v>
      </c>
      <c r="X245" s="71">
        <v>40949.69</v>
      </c>
      <c r="Y245" s="71">
        <v>40707.16</v>
      </c>
      <c r="Z245" s="71">
        <v>40863</v>
      </c>
      <c r="AA245" s="71">
        <v>40960.83</v>
      </c>
      <c r="AB245" s="71">
        <v>41200.84</v>
      </c>
      <c r="AC245" s="71">
        <v>37697.75</v>
      </c>
      <c r="AD245" s="71">
        <v>25532.6</v>
      </c>
      <c r="AE245" s="71">
        <v>20054.56</v>
      </c>
      <c r="AF245" s="71">
        <v>18362.98</v>
      </c>
      <c r="AG245" s="71">
        <v>17187.58</v>
      </c>
      <c r="AH245" s="71">
        <v>16434.2</v>
      </c>
      <c r="AI245" s="71">
        <v>16143.95</v>
      </c>
      <c r="AJ245" s="71">
        <v>15977.98</v>
      </c>
      <c r="AK245" s="71">
        <v>16128.98</v>
      </c>
      <c r="AL245" s="71">
        <v>17035.66</v>
      </c>
      <c r="AM245" s="71">
        <v>20169.6</v>
      </c>
      <c r="AN245" s="71">
        <v>23403.04</v>
      </c>
      <c r="AO245" s="71">
        <v>26749.44</v>
      </c>
      <c r="AP245" s="71">
        <v>30677.78</v>
      </c>
      <c r="AQ245" s="71">
        <v>39404.66</v>
      </c>
      <c r="AR245" s="71">
        <v>37841.92</v>
      </c>
      <c r="AS245" s="71">
        <v>37625.71</v>
      </c>
      <c r="AT245" s="71">
        <v>37875.54</v>
      </c>
      <c r="AU245" s="71">
        <v>38335.12</v>
      </c>
      <c r="AV245" s="71">
        <v>38372</v>
      </c>
      <c r="AW245" s="71">
        <v>38144.73</v>
      </c>
      <c r="AX245" s="71">
        <v>38290.76</v>
      </c>
      <c r="AY245" s="71">
        <v>38382.43</v>
      </c>
      <c r="AZ245" s="71">
        <v>41549.87</v>
      </c>
      <c r="BA245" s="71">
        <v>38497.18</v>
      </c>
      <c r="BB245" s="71">
        <v>26074.04</v>
      </c>
      <c r="BC245" s="71">
        <v>20479.84</v>
      </c>
      <c r="BD245" s="71">
        <v>18752.39</v>
      </c>
      <c r="BE245" s="71">
        <v>-522.6356</v>
      </c>
      <c r="BF245" s="71">
        <v>-499.7269</v>
      </c>
      <c r="BG245" s="71">
        <v>-490.9012</v>
      </c>
      <c r="BH245" s="71">
        <v>-485.8545</v>
      </c>
      <c r="BI245" s="71">
        <v>-490.446</v>
      </c>
      <c r="BJ245" s="71">
        <v>-518.016</v>
      </c>
      <c r="BK245" s="71">
        <v>-613.3123</v>
      </c>
      <c r="BL245" s="71">
        <v>-711.6338</v>
      </c>
      <c r="BM245" s="71">
        <v>-813.3901</v>
      </c>
      <c r="BN245" s="71">
        <v>-932.8424</v>
      </c>
      <c r="BO245" s="71">
        <v>-1051.626</v>
      </c>
      <c r="BP245" s="71">
        <v>2057.056</v>
      </c>
      <c r="BQ245" s="71">
        <v>2045.303</v>
      </c>
      <c r="BR245" s="71">
        <v>2058.884</v>
      </c>
      <c r="BS245" s="71">
        <v>2083.866</v>
      </c>
      <c r="BT245" s="71">
        <v>2085.871</v>
      </c>
      <c r="BU245" s="71">
        <v>2073.517</v>
      </c>
      <c r="BV245" s="71">
        <v>2081.455</v>
      </c>
      <c r="BW245" s="71">
        <v>2086.438</v>
      </c>
      <c r="BX245" s="71">
        <v>-1108.877</v>
      </c>
      <c r="BY245" s="71">
        <v>-1170.613</v>
      </c>
      <c r="BZ245" s="71">
        <v>-792.853</v>
      </c>
      <c r="CA245" s="71">
        <v>-622.746</v>
      </c>
      <c r="CB245" s="71">
        <v>-570.2181</v>
      </c>
      <c r="CC245" s="71">
        <v>-424.3416</v>
      </c>
      <c r="CD245" s="71">
        <v>-405.7414</v>
      </c>
      <c r="CE245" s="71">
        <v>-398.5756</v>
      </c>
      <c r="CF245" s="71">
        <v>-394.4781</v>
      </c>
      <c r="CG245" s="71">
        <v>-398.206</v>
      </c>
      <c r="CH245" s="71">
        <v>-420.5908</v>
      </c>
      <c r="CI245" s="71">
        <v>-497.9644</v>
      </c>
      <c r="CJ245" s="71">
        <v>-577.7942</v>
      </c>
      <c r="CK245" s="71">
        <v>-660.4128</v>
      </c>
      <c r="CL245" s="71">
        <v>-757.3993</v>
      </c>
      <c r="CM245" s="71">
        <v>-622.7237</v>
      </c>
      <c r="CN245" s="71">
        <v>2345.108</v>
      </c>
      <c r="CO245" s="71">
        <v>2331.71</v>
      </c>
      <c r="CP245" s="71">
        <v>2347.192</v>
      </c>
      <c r="CQ245" s="71">
        <v>2375.672</v>
      </c>
      <c r="CR245" s="71">
        <v>2377.958</v>
      </c>
      <c r="CS245" s="71">
        <v>2363.874</v>
      </c>
      <c r="CT245" s="71">
        <v>2372.924</v>
      </c>
      <c r="CU245" s="71">
        <v>2378.604</v>
      </c>
      <c r="CV245" s="71">
        <v>-656.6251</v>
      </c>
      <c r="CW245" s="71">
        <v>-950.4511</v>
      </c>
      <c r="CX245" s="71">
        <v>-643.7382</v>
      </c>
      <c r="CY245" s="71">
        <v>-505.6238</v>
      </c>
      <c r="CZ245" s="71">
        <v>-462.975</v>
      </c>
      <c r="DA245" s="71">
        <v>-356.9136</v>
      </c>
      <c r="DB245" s="71">
        <v>-341.269</v>
      </c>
      <c r="DC245" s="71">
        <v>-335.2418</v>
      </c>
      <c r="DD245" s="71">
        <v>-331.7954</v>
      </c>
      <c r="DE245" s="71">
        <v>-334.931</v>
      </c>
      <c r="DF245" s="71">
        <v>-353.7588</v>
      </c>
      <c r="DG245" s="71">
        <v>-418.8377</v>
      </c>
      <c r="DH245" s="71">
        <v>-485.9826</v>
      </c>
      <c r="DI245" s="71">
        <v>-555.4731</v>
      </c>
      <c r="DJ245" s="71">
        <v>-637.0483</v>
      </c>
      <c r="DK245" s="71">
        <v>-331.0023</v>
      </c>
      <c r="DL245" s="71">
        <v>2542.087</v>
      </c>
      <c r="DM245" s="71">
        <v>2527.563</v>
      </c>
      <c r="DN245" s="71">
        <v>2544.346</v>
      </c>
      <c r="DO245" s="71">
        <v>2575.219</v>
      </c>
      <c r="DP245" s="71">
        <v>2577.696</v>
      </c>
      <c r="DQ245" s="71">
        <v>2562.429</v>
      </c>
      <c r="DR245" s="71">
        <v>2572.239</v>
      </c>
      <c r="DS245" s="71">
        <v>2578.397</v>
      </c>
      <c r="DT245" s="71">
        <v>-349.0222</v>
      </c>
      <c r="DU245" s="71">
        <v>-799.4242</v>
      </c>
      <c r="DV245" s="71">
        <v>-541.4481</v>
      </c>
      <c r="DW245" s="71">
        <v>-425.2801</v>
      </c>
      <c r="DX245" s="71">
        <v>-389.4082</v>
      </c>
      <c r="DY245" s="71">
        <v>-290.0105</v>
      </c>
      <c r="DZ245" s="71">
        <v>-277.2985</v>
      </c>
      <c r="EA245" s="71">
        <v>-272.4011</v>
      </c>
      <c r="EB245" s="71">
        <v>-269.6007</v>
      </c>
      <c r="EC245" s="71">
        <v>-272.1486</v>
      </c>
      <c r="ED245" s="71">
        <v>-287.4471</v>
      </c>
      <c r="EE245" s="71">
        <v>-340.327</v>
      </c>
      <c r="EF245" s="71">
        <v>-394.8857</v>
      </c>
      <c r="EG245" s="71">
        <v>-451.3503</v>
      </c>
      <c r="EH245" s="71">
        <v>-517.6343</v>
      </c>
      <c r="EI245" s="71">
        <v>-43.53712</v>
      </c>
      <c r="EJ245" s="71">
        <v>2737.037</v>
      </c>
      <c r="EK245" s="71">
        <v>2721.399</v>
      </c>
      <c r="EL245" s="71">
        <v>2739.469</v>
      </c>
      <c r="EM245" s="71">
        <v>2772.709</v>
      </c>
      <c r="EN245" s="71">
        <v>2775.376</v>
      </c>
      <c r="EO245" s="71">
        <v>2758.939</v>
      </c>
      <c r="EP245" s="71">
        <v>2769.501</v>
      </c>
      <c r="EQ245" s="71">
        <v>2776.131</v>
      </c>
      <c r="ER245" s="71">
        <v>-45.9073</v>
      </c>
      <c r="ES245" s="71">
        <v>-649.573</v>
      </c>
      <c r="ET245" s="71">
        <v>-439.9543</v>
      </c>
      <c r="EU245" s="71">
        <v>-345.5618</v>
      </c>
      <c r="EV245" s="71">
        <v>-316.4141</v>
      </c>
      <c r="EW245" s="71">
        <v>-194.3269</v>
      </c>
      <c r="EX245" s="71">
        <v>-185.809</v>
      </c>
      <c r="EY245" s="71">
        <v>-182.5274</v>
      </c>
      <c r="EZ245" s="71">
        <v>-180.6509</v>
      </c>
      <c r="FA245" s="71">
        <v>-182.3582</v>
      </c>
      <c r="FB245" s="71">
        <v>-192.6092</v>
      </c>
      <c r="FC245" s="71">
        <v>-228.0424</v>
      </c>
      <c r="FD245" s="71">
        <v>-264.6004</v>
      </c>
      <c r="FE245" s="71">
        <v>-302.4355</v>
      </c>
      <c r="FF245" s="71">
        <v>-346.8504</v>
      </c>
      <c r="FG245" s="71">
        <v>364.1942</v>
      </c>
      <c r="FH245" s="71">
        <v>3014.996</v>
      </c>
      <c r="FI245" s="71">
        <v>2997.77</v>
      </c>
      <c r="FJ245" s="71">
        <v>3017.674</v>
      </c>
      <c r="FK245" s="71">
        <v>3054.291</v>
      </c>
      <c r="FL245" s="71">
        <v>3057.229</v>
      </c>
      <c r="FM245" s="71">
        <v>3039.122</v>
      </c>
      <c r="FN245" s="71">
        <v>3050.756</v>
      </c>
      <c r="FO245" s="71">
        <v>3058.06</v>
      </c>
      <c r="FP245" s="71">
        <v>384.0211</v>
      </c>
      <c r="FQ245" s="71">
        <v>-435.2584</v>
      </c>
      <c r="FR245" s="71">
        <v>-294.7994</v>
      </c>
      <c r="FS245" s="71">
        <v>-231.55</v>
      </c>
      <c r="FT245" s="71">
        <v>-212.0191</v>
      </c>
      <c r="FU245" s="71">
        <v>74.57895</v>
      </c>
      <c r="FV245" s="71">
        <v>72.60158</v>
      </c>
      <c r="FW245" s="71">
        <v>70.173</v>
      </c>
      <c r="FX245" s="71">
        <v>67.65767</v>
      </c>
      <c r="FY245" s="71">
        <v>66.36068</v>
      </c>
      <c r="FZ245" s="71">
        <v>65.05692</v>
      </c>
      <c r="GA245" s="71">
        <v>65.16489</v>
      </c>
      <c r="GB245" s="71">
        <v>66.31496</v>
      </c>
      <c r="GC245" s="71">
        <v>71.25759</v>
      </c>
      <c r="GD245" s="71">
        <v>78.09399</v>
      </c>
      <c r="GE245" s="71">
        <v>83.38571</v>
      </c>
      <c r="GF245" s="71">
        <v>86.91428</v>
      </c>
      <c r="GG245" s="71">
        <v>88.13609</v>
      </c>
      <c r="GH245" s="71">
        <v>89.06091</v>
      </c>
      <c r="GI245" s="71">
        <v>89.64661</v>
      </c>
      <c r="GJ245" s="71">
        <v>89.09925</v>
      </c>
      <c r="GK245" s="71">
        <v>88.16993</v>
      </c>
      <c r="GL245" s="71">
        <v>86.23383</v>
      </c>
      <c r="GM245" s="71">
        <v>82.66985</v>
      </c>
      <c r="GN245" s="71">
        <v>79.13226</v>
      </c>
      <c r="GO245" s="71">
        <v>75.85587</v>
      </c>
      <c r="GP245" s="71">
        <v>73.22211</v>
      </c>
      <c r="GQ245" s="71">
        <v>71.36789</v>
      </c>
      <c r="GR245" s="71">
        <v>69.71797</v>
      </c>
    </row>
    <row r="246" spans="1:200" ht="12.75">
      <c r="A246" s="69" t="s">
        <v>244</v>
      </c>
      <c r="B246" s="69" t="s">
        <v>8</v>
      </c>
      <c r="C246" s="69">
        <v>2012</v>
      </c>
      <c r="D246" s="69" t="s">
        <v>6</v>
      </c>
      <c r="E246" s="69" t="s">
        <v>239</v>
      </c>
      <c r="F246" s="71">
        <v>149</v>
      </c>
      <c r="G246" s="71">
        <v>149</v>
      </c>
      <c r="H246" s="71">
        <v>149</v>
      </c>
      <c r="I246" s="71">
        <v>17170.54</v>
      </c>
      <c r="J246" s="71">
        <v>16645.23</v>
      </c>
      <c r="K246" s="71">
        <v>16259.44</v>
      </c>
      <c r="L246" s="71">
        <v>16065.61</v>
      </c>
      <c r="M246" s="71">
        <v>16192.59</v>
      </c>
      <c r="N246" s="71">
        <v>16959.43</v>
      </c>
      <c r="O246" s="71">
        <v>20200.12</v>
      </c>
      <c r="P246" s="71">
        <v>23804.65</v>
      </c>
      <c r="Q246" s="71">
        <v>27516.61</v>
      </c>
      <c r="R246" s="71">
        <v>30851.02</v>
      </c>
      <c r="S246" s="71">
        <v>38916.25</v>
      </c>
      <c r="T246" s="71">
        <v>40034.56</v>
      </c>
      <c r="U246" s="71">
        <v>39389.03</v>
      </c>
      <c r="V246" s="71">
        <v>39906.93</v>
      </c>
      <c r="W246" s="71">
        <v>40399.24</v>
      </c>
      <c r="X246" s="71">
        <v>40701.5</v>
      </c>
      <c r="Y246" s="71">
        <v>40528.63</v>
      </c>
      <c r="Z246" s="71">
        <v>41191.07</v>
      </c>
      <c r="AA246" s="71">
        <v>41557.71</v>
      </c>
      <c r="AB246" s="71">
        <v>41895.02</v>
      </c>
      <c r="AC246" s="71">
        <v>38144.81</v>
      </c>
      <c r="AD246" s="71">
        <v>25821.46</v>
      </c>
      <c r="AE246" s="71">
        <v>20353.37</v>
      </c>
      <c r="AF246" s="71">
        <v>18499.3</v>
      </c>
      <c r="AG246" s="71">
        <v>17534.66</v>
      </c>
      <c r="AH246" s="71">
        <v>16998.21</v>
      </c>
      <c r="AI246" s="71">
        <v>16604.24</v>
      </c>
      <c r="AJ246" s="71">
        <v>16406.3</v>
      </c>
      <c r="AK246" s="71">
        <v>16535.97</v>
      </c>
      <c r="AL246" s="71">
        <v>17319.07</v>
      </c>
      <c r="AM246" s="71">
        <v>20628.48</v>
      </c>
      <c r="AN246" s="71">
        <v>24309.45</v>
      </c>
      <c r="AO246" s="71">
        <v>28100.13</v>
      </c>
      <c r="AP246" s="71">
        <v>31505.25</v>
      </c>
      <c r="AQ246" s="71">
        <v>39245.93</v>
      </c>
      <c r="AR246" s="71">
        <v>37514.47</v>
      </c>
      <c r="AS246" s="71">
        <v>36909.58</v>
      </c>
      <c r="AT246" s="71">
        <v>37394.88</v>
      </c>
      <c r="AU246" s="71">
        <v>37856.19</v>
      </c>
      <c r="AV246" s="71">
        <v>38139.42</v>
      </c>
      <c r="AW246" s="71">
        <v>37977.44</v>
      </c>
      <c r="AX246" s="71">
        <v>38598.18</v>
      </c>
      <c r="AY246" s="71">
        <v>38941.74</v>
      </c>
      <c r="AZ246" s="71">
        <v>42249.92</v>
      </c>
      <c r="BA246" s="71">
        <v>38953.72</v>
      </c>
      <c r="BB246" s="71">
        <v>26369.03</v>
      </c>
      <c r="BC246" s="71">
        <v>20784.98</v>
      </c>
      <c r="BD246" s="71">
        <v>18891.6</v>
      </c>
      <c r="BE246" s="71">
        <v>-533.1895</v>
      </c>
      <c r="BF246" s="71">
        <v>-516.8774</v>
      </c>
      <c r="BG246" s="71">
        <v>-504.8975</v>
      </c>
      <c r="BH246" s="71">
        <v>-498.8786</v>
      </c>
      <c r="BI246" s="71">
        <v>-502.8217</v>
      </c>
      <c r="BJ246" s="71">
        <v>-526.634</v>
      </c>
      <c r="BK246" s="71">
        <v>-627.2658</v>
      </c>
      <c r="BL246" s="71">
        <v>-739.1957</v>
      </c>
      <c r="BM246" s="71">
        <v>-854.4619</v>
      </c>
      <c r="BN246" s="71">
        <v>-958.0038</v>
      </c>
      <c r="BO246" s="71">
        <v>-1047.39</v>
      </c>
      <c r="BP246" s="71">
        <v>2039.256</v>
      </c>
      <c r="BQ246" s="71">
        <v>2006.375</v>
      </c>
      <c r="BR246" s="71">
        <v>2032.755</v>
      </c>
      <c r="BS246" s="71">
        <v>2057.832</v>
      </c>
      <c r="BT246" s="71">
        <v>2073.228</v>
      </c>
      <c r="BU246" s="71">
        <v>2064.423</v>
      </c>
      <c r="BV246" s="71">
        <v>2098.166</v>
      </c>
      <c r="BW246" s="71">
        <v>2116.842</v>
      </c>
      <c r="BX246" s="71">
        <v>-1127.56</v>
      </c>
      <c r="BY246" s="71">
        <v>-1184.495</v>
      </c>
      <c r="BZ246" s="71">
        <v>-801.823</v>
      </c>
      <c r="CA246" s="71">
        <v>-632.0245</v>
      </c>
      <c r="CB246" s="71">
        <v>-574.4512</v>
      </c>
      <c r="CC246" s="71">
        <v>-432.9105</v>
      </c>
      <c r="CD246" s="71">
        <v>-419.6663</v>
      </c>
      <c r="CE246" s="71">
        <v>-409.9395</v>
      </c>
      <c r="CF246" s="71">
        <v>-405.0526</v>
      </c>
      <c r="CG246" s="71">
        <v>-408.2541</v>
      </c>
      <c r="CH246" s="71">
        <v>-427.588</v>
      </c>
      <c r="CI246" s="71">
        <v>-509.2936</v>
      </c>
      <c r="CJ246" s="71">
        <v>-600.1724</v>
      </c>
      <c r="CK246" s="71">
        <v>-693.76</v>
      </c>
      <c r="CL246" s="71">
        <v>-777.8285</v>
      </c>
      <c r="CM246" s="71">
        <v>-620.2152</v>
      </c>
      <c r="CN246" s="71">
        <v>2324.816</v>
      </c>
      <c r="CO246" s="71">
        <v>2287.33</v>
      </c>
      <c r="CP246" s="71">
        <v>2317.404</v>
      </c>
      <c r="CQ246" s="71">
        <v>2345.993</v>
      </c>
      <c r="CR246" s="71">
        <v>2363.545</v>
      </c>
      <c r="CS246" s="71">
        <v>2353.507</v>
      </c>
      <c r="CT246" s="71">
        <v>2391.975</v>
      </c>
      <c r="CU246" s="71">
        <v>2413.265</v>
      </c>
      <c r="CV246" s="71">
        <v>-667.6882</v>
      </c>
      <c r="CW246" s="71">
        <v>-961.7226</v>
      </c>
      <c r="CX246" s="71">
        <v>-651.0211</v>
      </c>
      <c r="CY246" s="71">
        <v>-513.1573</v>
      </c>
      <c r="CZ246" s="71">
        <v>-466.412</v>
      </c>
      <c r="DA246" s="71">
        <v>-364.1209</v>
      </c>
      <c r="DB246" s="71">
        <v>-352.9812</v>
      </c>
      <c r="DC246" s="71">
        <v>-344.8</v>
      </c>
      <c r="DD246" s="71">
        <v>-340.6897</v>
      </c>
      <c r="DE246" s="71">
        <v>-343.3824</v>
      </c>
      <c r="DF246" s="71">
        <v>-359.6441</v>
      </c>
      <c r="DG246" s="71">
        <v>-428.3667</v>
      </c>
      <c r="DH246" s="71">
        <v>-504.8049</v>
      </c>
      <c r="DI246" s="71">
        <v>-583.5214</v>
      </c>
      <c r="DJ246" s="71">
        <v>-654.2314</v>
      </c>
      <c r="DK246" s="71">
        <v>-329.6689</v>
      </c>
      <c r="DL246" s="71">
        <v>2520.09</v>
      </c>
      <c r="DM246" s="71">
        <v>2479.456</v>
      </c>
      <c r="DN246" s="71">
        <v>2512.056</v>
      </c>
      <c r="DO246" s="71">
        <v>2543.046</v>
      </c>
      <c r="DP246" s="71">
        <v>2562.072</v>
      </c>
      <c r="DQ246" s="71">
        <v>2551.191</v>
      </c>
      <c r="DR246" s="71">
        <v>2592.89</v>
      </c>
      <c r="DS246" s="71">
        <v>2615.969</v>
      </c>
      <c r="DT246" s="71">
        <v>-354.9027</v>
      </c>
      <c r="DU246" s="71">
        <v>-808.9047</v>
      </c>
      <c r="DV246" s="71">
        <v>-547.5737</v>
      </c>
      <c r="DW246" s="71">
        <v>-431.6165</v>
      </c>
      <c r="DX246" s="71">
        <v>-392.299</v>
      </c>
      <c r="DY246" s="71">
        <v>-295.8669</v>
      </c>
      <c r="DZ246" s="71">
        <v>-286.8153</v>
      </c>
      <c r="EA246" s="71">
        <v>-280.1677</v>
      </c>
      <c r="EB246" s="71">
        <v>-276.8278</v>
      </c>
      <c r="EC246" s="71">
        <v>-279.0158</v>
      </c>
      <c r="ED246" s="71">
        <v>-292.2292</v>
      </c>
      <c r="EE246" s="71">
        <v>-348.0699</v>
      </c>
      <c r="EF246" s="71">
        <v>-410.1798</v>
      </c>
      <c r="EG246" s="71">
        <v>-474.141</v>
      </c>
      <c r="EH246" s="71">
        <v>-531.5964</v>
      </c>
      <c r="EI246" s="71">
        <v>-43.36174</v>
      </c>
      <c r="EJ246" s="71">
        <v>2713.353</v>
      </c>
      <c r="EK246" s="71">
        <v>2669.602</v>
      </c>
      <c r="EL246" s="71">
        <v>2704.703</v>
      </c>
      <c r="EM246" s="71">
        <v>2738.069</v>
      </c>
      <c r="EN246" s="71">
        <v>2758.555</v>
      </c>
      <c r="EO246" s="71">
        <v>2746.839</v>
      </c>
      <c r="EP246" s="71">
        <v>2791.736</v>
      </c>
      <c r="EQ246" s="71">
        <v>2816.585</v>
      </c>
      <c r="ER246" s="71">
        <v>-46.68077</v>
      </c>
      <c r="ES246" s="71">
        <v>-657.2764</v>
      </c>
      <c r="ET246" s="71">
        <v>-444.9317</v>
      </c>
      <c r="EU246" s="71">
        <v>-350.7104</v>
      </c>
      <c r="EV246" s="71">
        <v>-318.763</v>
      </c>
      <c r="EW246" s="71">
        <v>-198.251</v>
      </c>
      <c r="EX246" s="71">
        <v>-192.1859</v>
      </c>
      <c r="EY246" s="71">
        <v>-187.7315</v>
      </c>
      <c r="EZ246" s="71">
        <v>-185.4936</v>
      </c>
      <c r="FA246" s="71">
        <v>-186.9597</v>
      </c>
      <c r="FB246" s="71">
        <v>-195.8136</v>
      </c>
      <c r="FC246" s="71">
        <v>-233.2306</v>
      </c>
      <c r="FD246" s="71">
        <v>-274.8485</v>
      </c>
      <c r="FE246" s="71">
        <v>-317.7068</v>
      </c>
      <c r="FF246" s="71">
        <v>-356.206</v>
      </c>
      <c r="FG246" s="71">
        <v>362.7272</v>
      </c>
      <c r="FH246" s="71">
        <v>2988.906</v>
      </c>
      <c r="FI246" s="71">
        <v>2940.713</v>
      </c>
      <c r="FJ246" s="71">
        <v>2979.378</v>
      </c>
      <c r="FK246" s="71">
        <v>3016.133</v>
      </c>
      <c r="FL246" s="71">
        <v>3038.698</v>
      </c>
      <c r="FM246" s="71">
        <v>3025.793</v>
      </c>
      <c r="FN246" s="71">
        <v>3075.25</v>
      </c>
      <c r="FO246" s="71">
        <v>3102.622</v>
      </c>
      <c r="FP246" s="71">
        <v>390.4914</v>
      </c>
      <c r="FQ246" s="71">
        <v>-440.4201</v>
      </c>
      <c r="FR246" s="71">
        <v>-298.1346</v>
      </c>
      <c r="FS246" s="71">
        <v>-235</v>
      </c>
      <c r="FT246" s="71">
        <v>-213.593</v>
      </c>
      <c r="FU246" s="71">
        <v>71.20525</v>
      </c>
      <c r="FV246" s="71">
        <v>70.2086</v>
      </c>
      <c r="FW246" s="71">
        <v>69.10892</v>
      </c>
      <c r="FX246" s="71">
        <v>68.34863</v>
      </c>
      <c r="FY246" s="71">
        <v>67.57056</v>
      </c>
      <c r="FZ246" s="71">
        <v>67.32863</v>
      </c>
      <c r="GA246" s="71">
        <v>67.87408</v>
      </c>
      <c r="GB246" s="71">
        <v>70.94019</v>
      </c>
      <c r="GC246" s="71">
        <v>75.92995</v>
      </c>
      <c r="GD246" s="71">
        <v>80.478</v>
      </c>
      <c r="GE246" s="71">
        <v>84.09049</v>
      </c>
      <c r="GF246" s="71">
        <v>86.7327</v>
      </c>
      <c r="GG246" s="71">
        <v>89.12017</v>
      </c>
      <c r="GH246" s="71">
        <v>90.82502</v>
      </c>
      <c r="GI246" s="71">
        <v>91.327</v>
      </c>
      <c r="GJ246" s="71">
        <v>91.44444</v>
      </c>
      <c r="GK246" s="71">
        <v>90.744</v>
      </c>
      <c r="GL246" s="71">
        <v>88.91735</v>
      </c>
      <c r="GM246" s="71">
        <v>86.09277</v>
      </c>
      <c r="GN246" s="71">
        <v>82.50549</v>
      </c>
      <c r="GO246" s="71">
        <v>78.89372</v>
      </c>
      <c r="GP246" s="71">
        <v>76.66761</v>
      </c>
      <c r="GQ246" s="71">
        <v>74.8078</v>
      </c>
      <c r="GR246" s="71">
        <v>73.10119</v>
      </c>
    </row>
    <row r="247" spans="1:200" ht="12.75">
      <c r="A247" s="69" t="s">
        <v>244</v>
      </c>
      <c r="B247" s="69" t="s">
        <v>30</v>
      </c>
      <c r="C247" s="69">
        <v>2012</v>
      </c>
      <c r="D247" s="69" t="s">
        <v>7</v>
      </c>
      <c r="E247" s="69" t="s">
        <v>239</v>
      </c>
      <c r="F247" s="71">
        <v>104</v>
      </c>
      <c r="G247" s="71">
        <v>104</v>
      </c>
      <c r="H247" s="71">
        <v>104</v>
      </c>
      <c r="I247" s="71">
        <v>11667.74</v>
      </c>
      <c r="J247" s="71">
        <v>11234.82</v>
      </c>
      <c r="K247" s="71">
        <v>10907.18</v>
      </c>
      <c r="L247" s="71">
        <v>10731.73</v>
      </c>
      <c r="M247" s="71">
        <v>10749.67</v>
      </c>
      <c r="N247" s="71">
        <v>11277.72</v>
      </c>
      <c r="O247" s="71">
        <v>13779.25</v>
      </c>
      <c r="P247" s="71">
        <v>16539.9</v>
      </c>
      <c r="Q247" s="71">
        <v>18972.67</v>
      </c>
      <c r="R247" s="71">
        <v>21063.91</v>
      </c>
      <c r="S247" s="71">
        <v>26482.53</v>
      </c>
      <c r="T247" s="71">
        <v>27094.78</v>
      </c>
      <c r="U247" s="71">
        <v>26749.07</v>
      </c>
      <c r="V247" s="71">
        <v>27078.72</v>
      </c>
      <c r="W247" s="71">
        <v>27363.84</v>
      </c>
      <c r="X247" s="71">
        <v>27426.09</v>
      </c>
      <c r="Y247" s="71">
        <v>27041.89</v>
      </c>
      <c r="Z247" s="71">
        <v>27208.96</v>
      </c>
      <c r="AA247" s="71">
        <v>27433.77</v>
      </c>
      <c r="AB247" s="71">
        <v>27612.52</v>
      </c>
      <c r="AC247" s="71">
        <v>25217.92</v>
      </c>
      <c r="AD247" s="71">
        <v>17157.26</v>
      </c>
      <c r="AE247" s="71">
        <v>13385.87</v>
      </c>
      <c r="AF247" s="71">
        <v>12179.44</v>
      </c>
      <c r="AG247" s="71">
        <v>11915.17</v>
      </c>
      <c r="AH247" s="71">
        <v>11473.06</v>
      </c>
      <c r="AI247" s="71">
        <v>11138.48</v>
      </c>
      <c r="AJ247" s="71">
        <v>10959.31</v>
      </c>
      <c r="AK247" s="71">
        <v>10977.63</v>
      </c>
      <c r="AL247" s="71">
        <v>11516.88</v>
      </c>
      <c r="AM247" s="71">
        <v>14071.46</v>
      </c>
      <c r="AN247" s="71">
        <v>16890.65</v>
      </c>
      <c r="AO247" s="71">
        <v>19375</v>
      </c>
      <c r="AP247" s="71">
        <v>21510.6</v>
      </c>
      <c r="AQ247" s="71">
        <v>26706.87</v>
      </c>
      <c r="AR247" s="71">
        <v>25389.22</v>
      </c>
      <c r="AS247" s="71">
        <v>25065.27</v>
      </c>
      <c r="AT247" s="71">
        <v>25374.17</v>
      </c>
      <c r="AU247" s="71">
        <v>25641.35</v>
      </c>
      <c r="AV247" s="71">
        <v>25699.68</v>
      </c>
      <c r="AW247" s="71">
        <v>25339.66</v>
      </c>
      <c r="AX247" s="71">
        <v>25496.21</v>
      </c>
      <c r="AY247" s="71">
        <v>25706.87</v>
      </c>
      <c r="AZ247" s="71">
        <v>27846.44</v>
      </c>
      <c r="BA247" s="71">
        <v>25752.7</v>
      </c>
      <c r="BB247" s="71">
        <v>17521.1</v>
      </c>
      <c r="BC247" s="71">
        <v>13669.74</v>
      </c>
      <c r="BD247" s="71">
        <v>12437.72</v>
      </c>
      <c r="BE247" s="71">
        <v>-362.3135</v>
      </c>
      <c r="BF247" s="71">
        <v>-348.87</v>
      </c>
      <c r="BG247" s="71">
        <v>-338.696</v>
      </c>
      <c r="BH247" s="71">
        <v>-333.2481</v>
      </c>
      <c r="BI247" s="71">
        <v>-333.8051</v>
      </c>
      <c r="BJ247" s="71">
        <v>-350.2023</v>
      </c>
      <c r="BK247" s="71">
        <v>-427.8814</v>
      </c>
      <c r="BL247" s="71">
        <v>-513.6066</v>
      </c>
      <c r="BM247" s="71">
        <v>-589.1502</v>
      </c>
      <c r="BN247" s="71">
        <v>-654.0888</v>
      </c>
      <c r="BO247" s="71">
        <v>-712.749</v>
      </c>
      <c r="BP247" s="71">
        <v>1380.138</v>
      </c>
      <c r="BQ247" s="71">
        <v>1362.528</v>
      </c>
      <c r="BR247" s="71">
        <v>1379.32</v>
      </c>
      <c r="BS247" s="71">
        <v>1393.843</v>
      </c>
      <c r="BT247" s="71">
        <v>1397.014</v>
      </c>
      <c r="BU247" s="71">
        <v>1377.444</v>
      </c>
      <c r="BV247" s="71">
        <v>1385.953</v>
      </c>
      <c r="BW247" s="71">
        <v>1397.405</v>
      </c>
      <c r="BX247" s="71">
        <v>-743.1617</v>
      </c>
      <c r="BY247" s="71">
        <v>-783.0816</v>
      </c>
      <c r="BZ247" s="71">
        <v>-532.7772</v>
      </c>
      <c r="CA247" s="71">
        <v>-415.666</v>
      </c>
      <c r="CB247" s="71">
        <v>-378.2031</v>
      </c>
      <c r="CC247" s="71">
        <v>-294.1719</v>
      </c>
      <c r="CD247" s="71">
        <v>-283.2567</v>
      </c>
      <c r="CE247" s="71">
        <v>-274.9962</v>
      </c>
      <c r="CF247" s="71">
        <v>-270.5729</v>
      </c>
      <c r="CG247" s="71">
        <v>-271.0251</v>
      </c>
      <c r="CH247" s="71">
        <v>-284.3384</v>
      </c>
      <c r="CI247" s="71">
        <v>-347.4081</v>
      </c>
      <c r="CJ247" s="71">
        <v>-417.0107</v>
      </c>
      <c r="CK247" s="71">
        <v>-478.3466</v>
      </c>
      <c r="CL247" s="71">
        <v>-531.0719</v>
      </c>
      <c r="CM247" s="71">
        <v>-422.0566</v>
      </c>
      <c r="CN247" s="71">
        <v>1573.4</v>
      </c>
      <c r="CO247" s="71">
        <v>1553.324</v>
      </c>
      <c r="CP247" s="71">
        <v>1572.467</v>
      </c>
      <c r="CQ247" s="71">
        <v>1589.024</v>
      </c>
      <c r="CR247" s="71">
        <v>1592.639</v>
      </c>
      <c r="CS247" s="71">
        <v>1570.329</v>
      </c>
      <c r="CT247" s="71">
        <v>1580.03</v>
      </c>
      <c r="CU247" s="71">
        <v>1593.085</v>
      </c>
      <c r="CV247" s="71">
        <v>-440.0656</v>
      </c>
      <c r="CW247" s="71">
        <v>-635.8046</v>
      </c>
      <c r="CX247" s="71">
        <v>-432.5759</v>
      </c>
      <c r="CY247" s="71">
        <v>-337.4901</v>
      </c>
      <c r="CZ247" s="71">
        <v>-307.073</v>
      </c>
      <c r="DA247" s="71">
        <v>-247.4279</v>
      </c>
      <c r="DB247" s="71">
        <v>-238.2472</v>
      </c>
      <c r="DC247" s="71">
        <v>-231.2992</v>
      </c>
      <c r="DD247" s="71">
        <v>-227.5788</v>
      </c>
      <c r="DE247" s="71">
        <v>-227.9592</v>
      </c>
      <c r="DF247" s="71">
        <v>-239.157</v>
      </c>
      <c r="DG247" s="71">
        <v>-292.2049</v>
      </c>
      <c r="DH247" s="71">
        <v>-350.7476</v>
      </c>
      <c r="DI247" s="71">
        <v>-402.3372</v>
      </c>
      <c r="DJ247" s="71">
        <v>-446.6845</v>
      </c>
      <c r="DK247" s="71">
        <v>-224.3398</v>
      </c>
      <c r="DL247" s="71">
        <v>1705.559</v>
      </c>
      <c r="DM247" s="71">
        <v>1683.797</v>
      </c>
      <c r="DN247" s="71">
        <v>1704.548</v>
      </c>
      <c r="DO247" s="71">
        <v>1722.495</v>
      </c>
      <c r="DP247" s="71">
        <v>1726.414</v>
      </c>
      <c r="DQ247" s="71">
        <v>1702.229</v>
      </c>
      <c r="DR247" s="71">
        <v>1712.746</v>
      </c>
      <c r="DS247" s="71">
        <v>1726.897</v>
      </c>
      <c r="DT247" s="71">
        <v>-233.9123</v>
      </c>
      <c r="DU247" s="71">
        <v>-534.7751</v>
      </c>
      <c r="DV247" s="71">
        <v>-363.8394</v>
      </c>
      <c r="DW247" s="71">
        <v>-283.8629</v>
      </c>
      <c r="DX247" s="71">
        <v>-258.2791</v>
      </c>
      <c r="DY247" s="71">
        <v>-201.0478</v>
      </c>
      <c r="DZ247" s="71">
        <v>-193.588</v>
      </c>
      <c r="EA247" s="71">
        <v>-187.9424</v>
      </c>
      <c r="EB247" s="71">
        <v>-184.9194</v>
      </c>
      <c r="EC247" s="71">
        <v>-185.2285</v>
      </c>
      <c r="ED247" s="71">
        <v>-194.3273</v>
      </c>
      <c r="EE247" s="71">
        <v>-237.4314</v>
      </c>
      <c r="EF247" s="71">
        <v>-285.0003</v>
      </c>
      <c r="EG247" s="71">
        <v>-326.9195</v>
      </c>
      <c r="EH247" s="71">
        <v>-362.9539</v>
      </c>
      <c r="EI247" s="71">
        <v>-29.50768</v>
      </c>
      <c r="EJ247" s="71">
        <v>1836.356</v>
      </c>
      <c r="EK247" s="71">
        <v>1812.925</v>
      </c>
      <c r="EL247" s="71">
        <v>1835.267</v>
      </c>
      <c r="EM247" s="71">
        <v>1854.592</v>
      </c>
      <c r="EN247" s="71">
        <v>1858.811</v>
      </c>
      <c r="EO247" s="71">
        <v>1832.771</v>
      </c>
      <c r="EP247" s="71">
        <v>1844.094</v>
      </c>
      <c r="EQ247" s="71">
        <v>1859.331</v>
      </c>
      <c r="ER247" s="71">
        <v>-30.76676</v>
      </c>
      <c r="ES247" s="71">
        <v>-434.5321</v>
      </c>
      <c r="ET247" s="71">
        <v>-295.6382</v>
      </c>
      <c r="EU247" s="71">
        <v>-230.6531</v>
      </c>
      <c r="EV247" s="71">
        <v>-209.8649</v>
      </c>
      <c r="EW247" s="71">
        <v>-134.7158</v>
      </c>
      <c r="EX247" s="71">
        <v>-129.7172</v>
      </c>
      <c r="EY247" s="71">
        <v>-125.9343</v>
      </c>
      <c r="EZ247" s="71">
        <v>-123.9086</v>
      </c>
      <c r="FA247" s="71">
        <v>-124.1157</v>
      </c>
      <c r="FB247" s="71">
        <v>-130.2126</v>
      </c>
      <c r="FC247" s="71">
        <v>-159.0953</v>
      </c>
      <c r="FD247" s="71">
        <v>-190.9697</v>
      </c>
      <c r="FE247" s="71">
        <v>-219.0584</v>
      </c>
      <c r="FF247" s="71">
        <v>-243.204</v>
      </c>
      <c r="FG247" s="71">
        <v>246.836</v>
      </c>
      <c r="FH247" s="71">
        <v>2022.846</v>
      </c>
      <c r="FI247" s="71">
        <v>1997.036</v>
      </c>
      <c r="FJ247" s="71">
        <v>2021.647</v>
      </c>
      <c r="FK247" s="71">
        <v>2042.934</v>
      </c>
      <c r="FL247" s="71">
        <v>2047.582</v>
      </c>
      <c r="FM247" s="71">
        <v>2018.898</v>
      </c>
      <c r="FN247" s="71">
        <v>2031.37</v>
      </c>
      <c r="FO247" s="71">
        <v>2048.155</v>
      </c>
      <c r="FP247" s="71">
        <v>257.3683</v>
      </c>
      <c r="FQ247" s="71">
        <v>-291.1662</v>
      </c>
      <c r="FR247" s="71">
        <v>-198.0978</v>
      </c>
      <c r="FS247" s="71">
        <v>-154.5533</v>
      </c>
      <c r="FT247" s="71">
        <v>-140.6239</v>
      </c>
      <c r="FU247" s="71">
        <v>73.33722</v>
      </c>
      <c r="FV247" s="71">
        <v>71.44346</v>
      </c>
      <c r="FW247" s="71">
        <v>70.64579</v>
      </c>
      <c r="FX247" s="71">
        <v>70.33646</v>
      </c>
      <c r="FY247" s="71">
        <v>69.47752</v>
      </c>
      <c r="FZ247" s="71">
        <v>68.90369</v>
      </c>
      <c r="GA247" s="71">
        <v>69.9697</v>
      </c>
      <c r="GB247" s="71">
        <v>74.14526</v>
      </c>
      <c r="GC247" s="71">
        <v>78.26948</v>
      </c>
      <c r="GD247" s="71">
        <v>81.94338</v>
      </c>
      <c r="GE247" s="71">
        <v>84.42587</v>
      </c>
      <c r="GF247" s="71">
        <v>86.06955</v>
      </c>
      <c r="GG247" s="71">
        <v>87.6218</v>
      </c>
      <c r="GH247" s="71">
        <v>89.10827</v>
      </c>
      <c r="GI247" s="71">
        <v>89.49188</v>
      </c>
      <c r="GJ247" s="71">
        <v>89.16714</v>
      </c>
      <c r="GK247" s="71">
        <v>86.92384</v>
      </c>
      <c r="GL247" s="71">
        <v>84.56128</v>
      </c>
      <c r="GM247" s="71">
        <v>81.50346</v>
      </c>
      <c r="GN247" s="71">
        <v>77.5818</v>
      </c>
      <c r="GO247" s="71">
        <v>73.43443</v>
      </c>
      <c r="GP247" s="71">
        <v>71.64361</v>
      </c>
      <c r="GQ247" s="71">
        <v>69.18361</v>
      </c>
      <c r="GR247" s="71">
        <v>67.85955</v>
      </c>
    </row>
    <row r="248" spans="1:200" ht="12.75">
      <c r="A248" s="69" t="s">
        <v>244</v>
      </c>
      <c r="B248" s="69" t="s">
        <v>31</v>
      </c>
      <c r="C248" s="69">
        <v>2012</v>
      </c>
      <c r="D248" s="69" t="s">
        <v>7</v>
      </c>
      <c r="E248" s="69" t="s">
        <v>239</v>
      </c>
      <c r="F248" s="71">
        <v>144</v>
      </c>
      <c r="G248" s="71">
        <v>144</v>
      </c>
      <c r="H248" s="71">
        <v>144</v>
      </c>
      <c r="I248" s="71">
        <v>16730.8</v>
      </c>
      <c r="J248" s="71">
        <v>16124.7</v>
      </c>
      <c r="K248" s="71">
        <v>15807.04</v>
      </c>
      <c r="L248" s="71">
        <v>15663.78</v>
      </c>
      <c r="M248" s="71">
        <v>15861.9</v>
      </c>
      <c r="N248" s="71">
        <v>16535.11</v>
      </c>
      <c r="O248" s="71">
        <v>20058.19</v>
      </c>
      <c r="P248" s="71">
        <v>23890.89</v>
      </c>
      <c r="Q248" s="71">
        <v>27115.34</v>
      </c>
      <c r="R248" s="71">
        <v>29832.13</v>
      </c>
      <c r="S248" s="71">
        <v>37282.47</v>
      </c>
      <c r="T248" s="71">
        <v>38265.59</v>
      </c>
      <c r="U248" s="71">
        <v>37431.41</v>
      </c>
      <c r="V248" s="71">
        <v>37845.99</v>
      </c>
      <c r="W248" s="71">
        <v>38399.78</v>
      </c>
      <c r="X248" s="71">
        <v>38661.96</v>
      </c>
      <c r="Y248" s="71">
        <v>38403.34</v>
      </c>
      <c r="Z248" s="71">
        <v>38984.92</v>
      </c>
      <c r="AA248" s="71">
        <v>39376.11</v>
      </c>
      <c r="AB248" s="71">
        <v>39601.22</v>
      </c>
      <c r="AC248" s="71">
        <v>36288.22</v>
      </c>
      <c r="AD248" s="71">
        <v>24638.03</v>
      </c>
      <c r="AE248" s="71">
        <v>19463.1</v>
      </c>
      <c r="AF248" s="71">
        <v>17733.45</v>
      </c>
      <c r="AG248" s="71">
        <v>17085.59</v>
      </c>
      <c r="AH248" s="71">
        <v>16466.64</v>
      </c>
      <c r="AI248" s="71">
        <v>16142.25</v>
      </c>
      <c r="AJ248" s="71">
        <v>15995.95</v>
      </c>
      <c r="AK248" s="71">
        <v>16198.27</v>
      </c>
      <c r="AL248" s="71">
        <v>16885.75</v>
      </c>
      <c r="AM248" s="71">
        <v>20483.55</v>
      </c>
      <c r="AN248" s="71">
        <v>24397.53</v>
      </c>
      <c r="AO248" s="71">
        <v>27690.35</v>
      </c>
      <c r="AP248" s="71">
        <v>30464.75</v>
      </c>
      <c r="AQ248" s="71">
        <v>37598.3</v>
      </c>
      <c r="AR248" s="71">
        <v>35856.86</v>
      </c>
      <c r="AS248" s="71">
        <v>35075.18</v>
      </c>
      <c r="AT248" s="71">
        <v>35463.66</v>
      </c>
      <c r="AU248" s="71">
        <v>35982.6</v>
      </c>
      <c r="AV248" s="71">
        <v>36228.27</v>
      </c>
      <c r="AW248" s="71">
        <v>35985.93</v>
      </c>
      <c r="AX248" s="71">
        <v>36530.91</v>
      </c>
      <c r="AY248" s="71">
        <v>36897.46</v>
      </c>
      <c r="AZ248" s="71">
        <v>39936.69</v>
      </c>
      <c r="BA248" s="71">
        <v>37057.75</v>
      </c>
      <c r="BB248" s="71">
        <v>25160.51</v>
      </c>
      <c r="BC248" s="71">
        <v>19875.84</v>
      </c>
      <c r="BD248" s="71">
        <v>18109.5</v>
      </c>
      <c r="BE248" s="71">
        <v>-519.5345</v>
      </c>
      <c r="BF248" s="71">
        <v>-500.7136</v>
      </c>
      <c r="BG248" s="71">
        <v>-490.8496</v>
      </c>
      <c r="BH248" s="71">
        <v>-486.4008</v>
      </c>
      <c r="BI248" s="71">
        <v>-492.5529</v>
      </c>
      <c r="BJ248" s="71">
        <v>-513.4578</v>
      </c>
      <c r="BK248" s="71">
        <v>-622.8587</v>
      </c>
      <c r="BL248" s="71">
        <v>-741.8739</v>
      </c>
      <c r="BM248" s="71">
        <v>-842.0012</v>
      </c>
      <c r="BN248" s="71">
        <v>-926.3645</v>
      </c>
      <c r="BO248" s="71">
        <v>-1003.418</v>
      </c>
      <c r="BP248" s="71">
        <v>1949.15</v>
      </c>
      <c r="BQ248" s="71">
        <v>1906.658</v>
      </c>
      <c r="BR248" s="71">
        <v>1927.776</v>
      </c>
      <c r="BS248" s="71">
        <v>1955.985</v>
      </c>
      <c r="BT248" s="71">
        <v>1969.34</v>
      </c>
      <c r="BU248" s="71">
        <v>1956.166</v>
      </c>
      <c r="BV248" s="71">
        <v>1985.791</v>
      </c>
      <c r="BW248" s="71">
        <v>2005.717</v>
      </c>
      <c r="BX248" s="71">
        <v>-1065.825</v>
      </c>
      <c r="BY248" s="71">
        <v>-1126.843</v>
      </c>
      <c r="BZ248" s="71">
        <v>-765.0745</v>
      </c>
      <c r="CA248" s="71">
        <v>-604.3796</v>
      </c>
      <c r="CB248" s="71">
        <v>-550.6693</v>
      </c>
      <c r="CC248" s="71">
        <v>-421.8237</v>
      </c>
      <c r="CD248" s="71">
        <v>-406.5425</v>
      </c>
      <c r="CE248" s="71">
        <v>-398.5337</v>
      </c>
      <c r="CF248" s="71">
        <v>-394.9216</v>
      </c>
      <c r="CG248" s="71">
        <v>-399.9166</v>
      </c>
      <c r="CH248" s="71">
        <v>-416.8898</v>
      </c>
      <c r="CI248" s="71">
        <v>-505.7153</v>
      </c>
      <c r="CJ248" s="71">
        <v>-602.3469</v>
      </c>
      <c r="CK248" s="71">
        <v>-683.6429</v>
      </c>
      <c r="CL248" s="71">
        <v>-752.1396</v>
      </c>
      <c r="CM248" s="71">
        <v>-594.1773</v>
      </c>
      <c r="CN248" s="71">
        <v>2222.091</v>
      </c>
      <c r="CO248" s="71">
        <v>2173.65</v>
      </c>
      <c r="CP248" s="71">
        <v>2197.725</v>
      </c>
      <c r="CQ248" s="71">
        <v>2229.884</v>
      </c>
      <c r="CR248" s="71">
        <v>2245.109</v>
      </c>
      <c r="CS248" s="71">
        <v>2230.09</v>
      </c>
      <c r="CT248" s="71">
        <v>2263.863</v>
      </c>
      <c r="CU248" s="71">
        <v>2286.579</v>
      </c>
      <c r="CV248" s="71">
        <v>-631.1315</v>
      </c>
      <c r="CW248" s="71">
        <v>-914.9133</v>
      </c>
      <c r="CX248" s="71">
        <v>-621.1841</v>
      </c>
      <c r="CY248" s="71">
        <v>-490.7117</v>
      </c>
      <c r="CZ248" s="71">
        <v>-447.1028</v>
      </c>
      <c r="DA248" s="71">
        <v>-354.7958</v>
      </c>
      <c r="DB248" s="71">
        <v>-341.9428</v>
      </c>
      <c r="DC248" s="71">
        <v>-335.2066</v>
      </c>
      <c r="DD248" s="71">
        <v>-332.1685</v>
      </c>
      <c r="DE248" s="71">
        <v>-336.3698</v>
      </c>
      <c r="DF248" s="71">
        <v>-350.6459</v>
      </c>
      <c r="DG248" s="71">
        <v>-425.357</v>
      </c>
      <c r="DH248" s="71">
        <v>-506.6339</v>
      </c>
      <c r="DI248" s="71">
        <v>-575.012</v>
      </c>
      <c r="DJ248" s="71">
        <v>-632.6246</v>
      </c>
      <c r="DK248" s="71">
        <v>-315.8287</v>
      </c>
      <c r="DL248" s="71">
        <v>2408.737</v>
      </c>
      <c r="DM248" s="71">
        <v>2356.227</v>
      </c>
      <c r="DN248" s="71">
        <v>2382.324</v>
      </c>
      <c r="DO248" s="71">
        <v>2417.185</v>
      </c>
      <c r="DP248" s="71">
        <v>2433.688</v>
      </c>
      <c r="DQ248" s="71">
        <v>2417.408</v>
      </c>
      <c r="DR248" s="71">
        <v>2454.018</v>
      </c>
      <c r="DS248" s="71">
        <v>2478.642</v>
      </c>
      <c r="DT248" s="71">
        <v>-335.4713</v>
      </c>
      <c r="DU248" s="71">
        <v>-769.5334</v>
      </c>
      <c r="DV248" s="71">
        <v>-522.4778</v>
      </c>
      <c r="DW248" s="71">
        <v>-412.7375</v>
      </c>
      <c r="DX248" s="71">
        <v>-376.0581</v>
      </c>
      <c r="DY248" s="71">
        <v>-288.2897</v>
      </c>
      <c r="DZ248" s="71">
        <v>-277.846</v>
      </c>
      <c r="EA248" s="71">
        <v>-272.3725</v>
      </c>
      <c r="EB248" s="71">
        <v>-269.9039</v>
      </c>
      <c r="EC248" s="71">
        <v>-273.3177</v>
      </c>
      <c r="ED248" s="71">
        <v>-284.9178</v>
      </c>
      <c r="EE248" s="71">
        <v>-345.6243</v>
      </c>
      <c r="EF248" s="71">
        <v>-411.6659</v>
      </c>
      <c r="EG248" s="71">
        <v>-467.2266</v>
      </c>
      <c r="EH248" s="71">
        <v>-514.0397</v>
      </c>
      <c r="EI248" s="71">
        <v>-41.54132</v>
      </c>
      <c r="EJ248" s="71">
        <v>2593.461</v>
      </c>
      <c r="EK248" s="71">
        <v>2536.923</v>
      </c>
      <c r="EL248" s="71">
        <v>2565.022</v>
      </c>
      <c r="EM248" s="71">
        <v>2602.555</v>
      </c>
      <c r="EN248" s="71">
        <v>2620.325</v>
      </c>
      <c r="EO248" s="71">
        <v>2602.797</v>
      </c>
      <c r="EP248" s="71">
        <v>2642.214</v>
      </c>
      <c r="EQ248" s="71">
        <v>2668.726</v>
      </c>
      <c r="ER248" s="71">
        <v>-44.12494</v>
      </c>
      <c r="ES248" s="71">
        <v>-625.2852</v>
      </c>
      <c r="ET248" s="71">
        <v>-424.5399</v>
      </c>
      <c r="EU248" s="71">
        <v>-335.3703</v>
      </c>
      <c r="EV248" s="71">
        <v>-305.5664</v>
      </c>
      <c r="EW248" s="71">
        <v>-193.1738</v>
      </c>
      <c r="EX248" s="71">
        <v>-186.1758</v>
      </c>
      <c r="EY248" s="71">
        <v>-182.5082</v>
      </c>
      <c r="EZ248" s="71">
        <v>-180.854</v>
      </c>
      <c r="FA248" s="71">
        <v>-183.1415</v>
      </c>
      <c r="FB248" s="71">
        <v>-190.9144</v>
      </c>
      <c r="FC248" s="71">
        <v>-231.5919</v>
      </c>
      <c r="FD248" s="71">
        <v>-275.8443</v>
      </c>
      <c r="FE248" s="71">
        <v>-313.0738</v>
      </c>
      <c r="FF248" s="71">
        <v>-344.4418</v>
      </c>
      <c r="FG248" s="71">
        <v>347.4991</v>
      </c>
      <c r="FH248" s="71">
        <v>2856.839</v>
      </c>
      <c r="FI248" s="71">
        <v>2794.56</v>
      </c>
      <c r="FJ248" s="71">
        <v>2825.512</v>
      </c>
      <c r="FK248" s="71">
        <v>2866.857</v>
      </c>
      <c r="FL248" s="71">
        <v>2886.431</v>
      </c>
      <c r="FM248" s="71">
        <v>2867.122</v>
      </c>
      <c r="FN248" s="71">
        <v>2910.542</v>
      </c>
      <c r="FO248" s="71">
        <v>2939.748</v>
      </c>
      <c r="FP248" s="71">
        <v>369.1115</v>
      </c>
      <c r="FQ248" s="71">
        <v>-418.9839</v>
      </c>
      <c r="FR248" s="71">
        <v>-284.4708</v>
      </c>
      <c r="FS248" s="71">
        <v>-224.7211</v>
      </c>
      <c r="FT248" s="71">
        <v>-204.7504</v>
      </c>
      <c r="FU248" s="71">
        <v>76.21519</v>
      </c>
      <c r="FV248" s="71">
        <v>74.63383</v>
      </c>
      <c r="FW248" s="71">
        <v>74.09955</v>
      </c>
      <c r="FX248" s="71">
        <v>73.51293</v>
      </c>
      <c r="FY248" s="71">
        <v>73.28105</v>
      </c>
      <c r="FZ248" s="71">
        <v>72.87699</v>
      </c>
      <c r="GA248" s="71">
        <v>73.16782</v>
      </c>
      <c r="GB248" s="71">
        <v>75.41729</v>
      </c>
      <c r="GC248" s="71">
        <v>78.48354</v>
      </c>
      <c r="GD248" s="71">
        <v>81.26778</v>
      </c>
      <c r="GE248" s="71">
        <v>83.29381</v>
      </c>
      <c r="GF248" s="71">
        <v>85.9265</v>
      </c>
      <c r="GG248" s="71">
        <v>88.31632</v>
      </c>
      <c r="GH248" s="71">
        <v>89.9079</v>
      </c>
      <c r="GI248" s="71">
        <v>90.61899</v>
      </c>
      <c r="GJ248" s="71">
        <v>90.2812</v>
      </c>
      <c r="GK248" s="71">
        <v>89.32105</v>
      </c>
      <c r="GL248" s="71">
        <v>86.99774</v>
      </c>
      <c r="GM248" s="71">
        <v>84.21098</v>
      </c>
      <c r="GN248" s="71">
        <v>80.41669</v>
      </c>
      <c r="GO248" s="71">
        <v>77.77654</v>
      </c>
      <c r="GP248" s="71">
        <v>76.82609</v>
      </c>
      <c r="GQ248" s="71">
        <v>75.68248</v>
      </c>
      <c r="GR248" s="71">
        <v>74.52895</v>
      </c>
    </row>
    <row r="249" spans="1:200" ht="12.75">
      <c r="A249" s="69" t="s">
        <v>244</v>
      </c>
      <c r="B249" s="69" t="s">
        <v>32</v>
      </c>
      <c r="C249" s="69">
        <v>2012</v>
      </c>
      <c r="D249" s="69" t="s">
        <v>7</v>
      </c>
      <c r="E249" s="69" t="s">
        <v>239</v>
      </c>
      <c r="F249" s="71">
        <v>147</v>
      </c>
      <c r="G249" s="71">
        <v>147</v>
      </c>
      <c r="H249" s="71">
        <v>147</v>
      </c>
      <c r="I249" s="71">
        <v>17710.32</v>
      </c>
      <c r="J249" s="71">
        <v>17326.85</v>
      </c>
      <c r="K249" s="71">
        <v>16928.9</v>
      </c>
      <c r="L249" s="71">
        <v>16689.17</v>
      </c>
      <c r="M249" s="71">
        <v>16801.49</v>
      </c>
      <c r="N249" s="71">
        <v>17486.45</v>
      </c>
      <c r="O249" s="71">
        <v>21015.53</v>
      </c>
      <c r="P249" s="71">
        <v>25128.33</v>
      </c>
      <c r="Q249" s="71">
        <v>28910.34</v>
      </c>
      <c r="R249" s="71">
        <v>31725.51</v>
      </c>
      <c r="S249" s="71">
        <v>39450.18</v>
      </c>
      <c r="T249" s="71">
        <v>40364.5</v>
      </c>
      <c r="U249" s="71">
        <v>39675.03</v>
      </c>
      <c r="V249" s="71">
        <v>40230.16</v>
      </c>
      <c r="W249" s="71">
        <v>40487.9</v>
      </c>
      <c r="X249" s="71">
        <v>40731.21</v>
      </c>
      <c r="Y249" s="71">
        <v>40600.69</v>
      </c>
      <c r="Z249" s="71">
        <v>41363.04</v>
      </c>
      <c r="AA249" s="71">
        <v>41937.04</v>
      </c>
      <c r="AB249" s="71">
        <v>42509.84</v>
      </c>
      <c r="AC249" s="71">
        <v>38355.35</v>
      </c>
      <c r="AD249" s="71">
        <v>25921.61</v>
      </c>
      <c r="AE249" s="71">
        <v>20675.32</v>
      </c>
      <c r="AF249" s="71">
        <v>18871.96</v>
      </c>
      <c r="AG249" s="71">
        <v>18085.89</v>
      </c>
      <c r="AH249" s="71">
        <v>17694.28</v>
      </c>
      <c r="AI249" s="71">
        <v>17287.9</v>
      </c>
      <c r="AJ249" s="71">
        <v>17043.08</v>
      </c>
      <c r="AK249" s="71">
        <v>17157.78</v>
      </c>
      <c r="AL249" s="71">
        <v>17857.27</v>
      </c>
      <c r="AM249" s="71">
        <v>21461.19</v>
      </c>
      <c r="AN249" s="71">
        <v>25661.21</v>
      </c>
      <c r="AO249" s="71">
        <v>29523.42</v>
      </c>
      <c r="AP249" s="71">
        <v>32398.29</v>
      </c>
      <c r="AQ249" s="71">
        <v>39784.37</v>
      </c>
      <c r="AR249" s="71">
        <v>37823.64</v>
      </c>
      <c r="AS249" s="71">
        <v>37177.57</v>
      </c>
      <c r="AT249" s="71">
        <v>37697.76</v>
      </c>
      <c r="AU249" s="71">
        <v>37939.27</v>
      </c>
      <c r="AV249" s="71">
        <v>38167.27</v>
      </c>
      <c r="AW249" s="71">
        <v>38044.96</v>
      </c>
      <c r="AX249" s="71">
        <v>38759.32</v>
      </c>
      <c r="AY249" s="71">
        <v>39297.19</v>
      </c>
      <c r="AZ249" s="71">
        <v>42869.95</v>
      </c>
      <c r="BA249" s="71">
        <v>39168.72</v>
      </c>
      <c r="BB249" s="71">
        <v>26471.3</v>
      </c>
      <c r="BC249" s="71">
        <v>21113.77</v>
      </c>
      <c r="BD249" s="71">
        <v>19272.16</v>
      </c>
      <c r="BE249" s="71">
        <v>-549.9513</v>
      </c>
      <c r="BF249" s="71">
        <v>-538.0433</v>
      </c>
      <c r="BG249" s="71">
        <v>-525.6862</v>
      </c>
      <c r="BH249" s="71">
        <v>-518.2418</v>
      </c>
      <c r="BI249" s="71">
        <v>-521.7295</v>
      </c>
      <c r="BJ249" s="71">
        <v>-542.9995</v>
      </c>
      <c r="BK249" s="71">
        <v>-652.5864</v>
      </c>
      <c r="BL249" s="71">
        <v>-780.2996</v>
      </c>
      <c r="BM249" s="71">
        <v>-897.7408</v>
      </c>
      <c r="BN249" s="71">
        <v>-985.1591</v>
      </c>
      <c r="BO249" s="71">
        <v>-1061.76</v>
      </c>
      <c r="BP249" s="71">
        <v>2056.063</v>
      </c>
      <c r="BQ249" s="71">
        <v>2020.943</v>
      </c>
      <c r="BR249" s="71">
        <v>2049.22</v>
      </c>
      <c r="BS249" s="71">
        <v>2062.348</v>
      </c>
      <c r="BT249" s="71">
        <v>2074.742</v>
      </c>
      <c r="BU249" s="71">
        <v>2068.094</v>
      </c>
      <c r="BV249" s="71">
        <v>2106.926</v>
      </c>
      <c r="BW249" s="71">
        <v>2136.163</v>
      </c>
      <c r="BX249" s="71">
        <v>-1144.107</v>
      </c>
      <c r="BY249" s="71">
        <v>-1191.033</v>
      </c>
      <c r="BZ249" s="71">
        <v>-804.9329</v>
      </c>
      <c r="CA249" s="71">
        <v>-642.0222</v>
      </c>
      <c r="CB249" s="71">
        <v>-586.0229</v>
      </c>
      <c r="CC249" s="71">
        <v>-446.5199</v>
      </c>
      <c r="CD249" s="71">
        <v>-436.8515</v>
      </c>
      <c r="CE249" s="71">
        <v>-426.8185</v>
      </c>
      <c r="CF249" s="71">
        <v>-420.7741</v>
      </c>
      <c r="CG249" s="71">
        <v>-423.6059</v>
      </c>
      <c r="CH249" s="71">
        <v>-440.8755</v>
      </c>
      <c r="CI249" s="71">
        <v>-529.852</v>
      </c>
      <c r="CJ249" s="71">
        <v>-633.5457</v>
      </c>
      <c r="CK249" s="71">
        <v>-728.8994</v>
      </c>
      <c r="CL249" s="71">
        <v>-799.8765</v>
      </c>
      <c r="CM249" s="71">
        <v>-628.7244</v>
      </c>
      <c r="CN249" s="71">
        <v>2343.976</v>
      </c>
      <c r="CO249" s="71">
        <v>2303.938</v>
      </c>
      <c r="CP249" s="71">
        <v>2336.174</v>
      </c>
      <c r="CQ249" s="71">
        <v>2351.141</v>
      </c>
      <c r="CR249" s="71">
        <v>2365.271</v>
      </c>
      <c r="CS249" s="71">
        <v>2357.691</v>
      </c>
      <c r="CT249" s="71">
        <v>2401.961</v>
      </c>
      <c r="CU249" s="71">
        <v>2435.293</v>
      </c>
      <c r="CV249" s="71">
        <v>-677.4868</v>
      </c>
      <c r="CW249" s="71">
        <v>-967.0307</v>
      </c>
      <c r="CX249" s="71">
        <v>-653.5461</v>
      </c>
      <c r="CY249" s="71">
        <v>-521.2747</v>
      </c>
      <c r="CZ249" s="71">
        <v>-475.8074</v>
      </c>
      <c r="DA249" s="71">
        <v>-375.5678</v>
      </c>
      <c r="DB249" s="71">
        <v>-367.4357</v>
      </c>
      <c r="DC249" s="71">
        <v>-358.9969</v>
      </c>
      <c r="DD249" s="71">
        <v>-353.9131</v>
      </c>
      <c r="DE249" s="71">
        <v>-356.2948</v>
      </c>
      <c r="DF249" s="71">
        <v>-370.8203</v>
      </c>
      <c r="DG249" s="71">
        <v>-445.6584</v>
      </c>
      <c r="DH249" s="71">
        <v>-532.8751</v>
      </c>
      <c r="DI249" s="71">
        <v>-613.0771</v>
      </c>
      <c r="DJ249" s="71">
        <v>-672.776</v>
      </c>
      <c r="DK249" s="71">
        <v>-334.1919</v>
      </c>
      <c r="DL249" s="71">
        <v>2540.86</v>
      </c>
      <c r="DM249" s="71">
        <v>2497.458</v>
      </c>
      <c r="DN249" s="71">
        <v>2532.403</v>
      </c>
      <c r="DO249" s="71">
        <v>2548.627</v>
      </c>
      <c r="DP249" s="71">
        <v>2563.943</v>
      </c>
      <c r="DQ249" s="71">
        <v>2555.727</v>
      </c>
      <c r="DR249" s="71">
        <v>2603.715</v>
      </c>
      <c r="DS249" s="71">
        <v>2639.847</v>
      </c>
      <c r="DT249" s="71">
        <v>-360.111</v>
      </c>
      <c r="DU249" s="71">
        <v>-813.3693</v>
      </c>
      <c r="DV249" s="71">
        <v>-549.6975</v>
      </c>
      <c r="DW249" s="71">
        <v>-438.444</v>
      </c>
      <c r="DX249" s="71">
        <v>-400.2015</v>
      </c>
      <c r="DY249" s="71">
        <v>-305.168</v>
      </c>
      <c r="DZ249" s="71">
        <v>-298.5603</v>
      </c>
      <c r="EA249" s="71">
        <v>-291.7033</v>
      </c>
      <c r="EB249" s="71">
        <v>-287.5724</v>
      </c>
      <c r="EC249" s="71">
        <v>-289.5078</v>
      </c>
      <c r="ED249" s="71">
        <v>-301.3104</v>
      </c>
      <c r="EE249" s="71">
        <v>-362.1202</v>
      </c>
      <c r="EF249" s="71">
        <v>-432.9883</v>
      </c>
      <c r="EG249" s="71">
        <v>-498.1565</v>
      </c>
      <c r="EH249" s="71">
        <v>-546.6649</v>
      </c>
      <c r="EI249" s="71">
        <v>-43.95665</v>
      </c>
      <c r="EJ249" s="71">
        <v>2735.715</v>
      </c>
      <c r="EK249" s="71">
        <v>2688.985</v>
      </c>
      <c r="EL249" s="71">
        <v>2726.61</v>
      </c>
      <c r="EM249" s="71">
        <v>2744.078</v>
      </c>
      <c r="EN249" s="71">
        <v>2760.569</v>
      </c>
      <c r="EO249" s="71">
        <v>2751.722</v>
      </c>
      <c r="EP249" s="71">
        <v>2803.391</v>
      </c>
      <c r="EQ249" s="71">
        <v>2842.294</v>
      </c>
      <c r="ER249" s="71">
        <v>-47.36582</v>
      </c>
      <c r="ES249" s="71">
        <v>-660.9041</v>
      </c>
      <c r="ET249" s="71">
        <v>-446.6573</v>
      </c>
      <c r="EU249" s="71">
        <v>-356.2582</v>
      </c>
      <c r="EV249" s="71">
        <v>-325.1842</v>
      </c>
      <c r="EW249" s="71">
        <v>-204.4835</v>
      </c>
      <c r="EX249" s="71">
        <v>-200.0558</v>
      </c>
      <c r="EY249" s="71">
        <v>-195.4612</v>
      </c>
      <c r="EZ249" s="71">
        <v>-192.6932</v>
      </c>
      <c r="FA249" s="71">
        <v>-193.99</v>
      </c>
      <c r="FB249" s="71">
        <v>-201.8986</v>
      </c>
      <c r="FC249" s="71">
        <v>-242.6453</v>
      </c>
      <c r="FD249" s="71">
        <v>-290.1318</v>
      </c>
      <c r="FE249" s="71">
        <v>-333.7989</v>
      </c>
      <c r="FF249" s="71">
        <v>-366.3029</v>
      </c>
      <c r="FG249" s="71">
        <v>367.7037</v>
      </c>
      <c r="FH249" s="71">
        <v>3013.54</v>
      </c>
      <c r="FI249" s="71">
        <v>2962.064</v>
      </c>
      <c r="FJ249" s="71">
        <v>3003.51</v>
      </c>
      <c r="FK249" s="71">
        <v>3022.752</v>
      </c>
      <c r="FL249" s="71">
        <v>3040.917</v>
      </c>
      <c r="FM249" s="71">
        <v>3031.173</v>
      </c>
      <c r="FN249" s="71">
        <v>3088.088</v>
      </c>
      <c r="FO249" s="71">
        <v>3130.942</v>
      </c>
      <c r="FP249" s="71">
        <v>396.222</v>
      </c>
      <c r="FQ249" s="71">
        <v>-442.851</v>
      </c>
      <c r="FR249" s="71">
        <v>-299.291</v>
      </c>
      <c r="FS249" s="71">
        <v>-238.7174</v>
      </c>
      <c r="FT249" s="71">
        <v>-217.8956</v>
      </c>
      <c r="FU249" s="71">
        <v>76.43872</v>
      </c>
      <c r="FV249" s="71">
        <v>75.29504</v>
      </c>
      <c r="FW249" s="71">
        <v>74.42632</v>
      </c>
      <c r="FX249" s="71">
        <v>73.67887</v>
      </c>
      <c r="FY249" s="71">
        <v>73.39699</v>
      </c>
      <c r="FZ249" s="71">
        <v>73.07353</v>
      </c>
      <c r="GA249" s="71">
        <v>73.797</v>
      </c>
      <c r="GB249" s="71">
        <v>77.14774</v>
      </c>
      <c r="GC249" s="71">
        <v>80.77316</v>
      </c>
      <c r="GD249" s="71">
        <v>83.94888</v>
      </c>
      <c r="GE249" s="71">
        <v>86.80151</v>
      </c>
      <c r="GF249" s="71">
        <v>88.81278</v>
      </c>
      <c r="GG249" s="71">
        <v>91.35037</v>
      </c>
      <c r="GH249" s="71">
        <v>93.10677</v>
      </c>
      <c r="GI249" s="71">
        <v>93.05714</v>
      </c>
      <c r="GJ249" s="71">
        <v>92.91354</v>
      </c>
      <c r="GK249" s="71">
        <v>92.24661</v>
      </c>
      <c r="GL249" s="71">
        <v>90.77895</v>
      </c>
      <c r="GM249" s="71">
        <v>89.19549</v>
      </c>
      <c r="GN249" s="71">
        <v>86.10616</v>
      </c>
      <c r="GO249" s="71">
        <v>81.96489</v>
      </c>
      <c r="GP249" s="71">
        <v>79.37128</v>
      </c>
      <c r="GQ249" s="71">
        <v>77.78286</v>
      </c>
      <c r="GR249" s="71">
        <v>76.79301</v>
      </c>
    </row>
    <row r="250" spans="1:200" ht="12.75">
      <c r="A250" s="69" t="s">
        <v>244</v>
      </c>
      <c r="B250" s="69" t="s">
        <v>33</v>
      </c>
      <c r="C250" s="69">
        <v>2012</v>
      </c>
      <c r="D250" s="69" t="s">
        <v>7</v>
      </c>
      <c r="E250" s="69" t="s">
        <v>239</v>
      </c>
      <c r="F250" s="71">
        <v>149</v>
      </c>
      <c r="G250" s="71">
        <v>149</v>
      </c>
      <c r="H250" s="71">
        <v>149</v>
      </c>
      <c r="I250" s="71">
        <v>17522.17</v>
      </c>
      <c r="J250" s="71">
        <v>17202.01</v>
      </c>
      <c r="K250" s="71">
        <v>16762.9</v>
      </c>
      <c r="L250" s="71">
        <v>16555.7</v>
      </c>
      <c r="M250" s="71">
        <v>16695.74</v>
      </c>
      <c r="N250" s="71">
        <v>17374</v>
      </c>
      <c r="O250" s="71">
        <v>20975.18</v>
      </c>
      <c r="P250" s="71">
        <v>24928.01</v>
      </c>
      <c r="Q250" s="71">
        <v>28829.72</v>
      </c>
      <c r="R250" s="71">
        <v>32119.31</v>
      </c>
      <c r="S250" s="71">
        <v>40244.02</v>
      </c>
      <c r="T250" s="71">
        <v>41490.95</v>
      </c>
      <c r="U250" s="71">
        <v>40689.3</v>
      </c>
      <c r="V250" s="71">
        <v>41276.07</v>
      </c>
      <c r="W250" s="71">
        <v>41850.77</v>
      </c>
      <c r="X250" s="71">
        <v>41826.51</v>
      </c>
      <c r="Y250" s="71">
        <v>41504.2</v>
      </c>
      <c r="Z250" s="71">
        <v>42116.68</v>
      </c>
      <c r="AA250" s="71">
        <v>42346.18</v>
      </c>
      <c r="AB250" s="71">
        <v>42573.51</v>
      </c>
      <c r="AC250" s="71">
        <v>38684.84</v>
      </c>
      <c r="AD250" s="71">
        <v>26056.16</v>
      </c>
      <c r="AE250" s="71">
        <v>20702.39</v>
      </c>
      <c r="AF250" s="71">
        <v>18892.76</v>
      </c>
      <c r="AG250" s="71">
        <v>17893.75</v>
      </c>
      <c r="AH250" s="71">
        <v>17566.8</v>
      </c>
      <c r="AI250" s="71">
        <v>17118.38</v>
      </c>
      <c r="AJ250" s="71">
        <v>16906.78</v>
      </c>
      <c r="AK250" s="71">
        <v>17049.79</v>
      </c>
      <c r="AL250" s="71">
        <v>17742.43</v>
      </c>
      <c r="AM250" s="71">
        <v>21419.99</v>
      </c>
      <c r="AN250" s="71">
        <v>25456.63</v>
      </c>
      <c r="AO250" s="71">
        <v>29441.08</v>
      </c>
      <c r="AP250" s="71">
        <v>32800.44</v>
      </c>
      <c r="AQ250" s="71">
        <v>40584.93</v>
      </c>
      <c r="AR250" s="71">
        <v>38879.19</v>
      </c>
      <c r="AS250" s="71">
        <v>38127.99</v>
      </c>
      <c r="AT250" s="71">
        <v>38677.82</v>
      </c>
      <c r="AU250" s="71">
        <v>39216.35</v>
      </c>
      <c r="AV250" s="71">
        <v>39193.62</v>
      </c>
      <c r="AW250" s="71">
        <v>38891.6</v>
      </c>
      <c r="AX250" s="71">
        <v>39465.52</v>
      </c>
      <c r="AY250" s="71">
        <v>39680.58</v>
      </c>
      <c r="AZ250" s="71">
        <v>42934.16</v>
      </c>
      <c r="BA250" s="71">
        <v>39505.19</v>
      </c>
      <c r="BB250" s="71">
        <v>26608.71</v>
      </c>
      <c r="BC250" s="71">
        <v>21141.41</v>
      </c>
      <c r="BD250" s="71">
        <v>19293.4</v>
      </c>
      <c r="BE250" s="71">
        <v>-544.1086</v>
      </c>
      <c r="BF250" s="71">
        <v>-534.1669</v>
      </c>
      <c r="BG250" s="71">
        <v>-520.5314</v>
      </c>
      <c r="BH250" s="71">
        <v>-514.0972</v>
      </c>
      <c r="BI250" s="71">
        <v>-518.4459</v>
      </c>
      <c r="BJ250" s="71">
        <v>-539.5074</v>
      </c>
      <c r="BK250" s="71">
        <v>-651.3336</v>
      </c>
      <c r="BL250" s="71">
        <v>-774.0789</v>
      </c>
      <c r="BM250" s="71">
        <v>-895.2372</v>
      </c>
      <c r="BN250" s="71">
        <v>-997.3876</v>
      </c>
      <c r="BO250" s="71">
        <v>-1083.125</v>
      </c>
      <c r="BP250" s="71">
        <v>2113.441</v>
      </c>
      <c r="BQ250" s="71">
        <v>2072.607</v>
      </c>
      <c r="BR250" s="71">
        <v>2102.495</v>
      </c>
      <c r="BS250" s="71">
        <v>2131.769</v>
      </c>
      <c r="BT250" s="71">
        <v>2130.534</v>
      </c>
      <c r="BU250" s="71">
        <v>2114.116</v>
      </c>
      <c r="BV250" s="71">
        <v>2145.314</v>
      </c>
      <c r="BW250" s="71">
        <v>2157.004</v>
      </c>
      <c r="BX250" s="71">
        <v>-1145.821</v>
      </c>
      <c r="BY250" s="71">
        <v>-1201.264</v>
      </c>
      <c r="BZ250" s="71">
        <v>-809.1111</v>
      </c>
      <c r="CA250" s="71">
        <v>-642.8628</v>
      </c>
      <c r="CB250" s="71">
        <v>-586.669</v>
      </c>
      <c r="CC250" s="71">
        <v>-441.7761</v>
      </c>
      <c r="CD250" s="71">
        <v>-433.7041</v>
      </c>
      <c r="CE250" s="71">
        <v>-422.6331</v>
      </c>
      <c r="CF250" s="71">
        <v>-417.409</v>
      </c>
      <c r="CG250" s="71">
        <v>-420.9398</v>
      </c>
      <c r="CH250" s="71">
        <v>-438.0403</v>
      </c>
      <c r="CI250" s="71">
        <v>-528.8348</v>
      </c>
      <c r="CJ250" s="71">
        <v>-628.495</v>
      </c>
      <c r="CK250" s="71">
        <v>-726.8666</v>
      </c>
      <c r="CL250" s="71">
        <v>-809.8052</v>
      </c>
      <c r="CM250" s="71">
        <v>-641.376</v>
      </c>
      <c r="CN250" s="71">
        <v>2409.389</v>
      </c>
      <c r="CO250" s="71">
        <v>2362.836</v>
      </c>
      <c r="CP250" s="71">
        <v>2396.91</v>
      </c>
      <c r="CQ250" s="71">
        <v>2430.283</v>
      </c>
      <c r="CR250" s="71">
        <v>2428.875</v>
      </c>
      <c r="CS250" s="71">
        <v>2410.158</v>
      </c>
      <c r="CT250" s="71">
        <v>2445.725</v>
      </c>
      <c r="CU250" s="71">
        <v>2459.052</v>
      </c>
      <c r="CV250" s="71">
        <v>-678.5015</v>
      </c>
      <c r="CW250" s="71">
        <v>-975.3378</v>
      </c>
      <c r="CX250" s="71">
        <v>-656.9386</v>
      </c>
      <c r="CY250" s="71">
        <v>-521.9572</v>
      </c>
      <c r="CZ250" s="71">
        <v>-476.332</v>
      </c>
      <c r="DA250" s="71">
        <v>-371.5778</v>
      </c>
      <c r="DB250" s="71">
        <v>-364.7884</v>
      </c>
      <c r="DC250" s="71">
        <v>-355.4767</v>
      </c>
      <c r="DD250" s="71">
        <v>-351.0826</v>
      </c>
      <c r="DE250" s="71">
        <v>-354.0524</v>
      </c>
      <c r="DF250" s="71">
        <v>-368.4356</v>
      </c>
      <c r="DG250" s="71">
        <v>-444.8029</v>
      </c>
      <c r="DH250" s="71">
        <v>-528.627</v>
      </c>
      <c r="DI250" s="71">
        <v>-611.3674</v>
      </c>
      <c r="DJ250" s="71">
        <v>-681.127</v>
      </c>
      <c r="DK250" s="71">
        <v>-340.9167</v>
      </c>
      <c r="DL250" s="71">
        <v>2611.767</v>
      </c>
      <c r="DM250" s="71">
        <v>2561.304</v>
      </c>
      <c r="DN250" s="71">
        <v>2598.24</v>
      </c>
      <c r="DO250" s="71">
        <v>2634.417</v>
      </c>
      <c r="DP250" s="71">
        <v>2632.89</v>
      </c>
      <c r="DQ250" s="71">
        <v>2612.601</v>
      </c>
      <c r="DR250" s="71">
        <v>2651.155</v>
      </c>
      <c r="DS250" s="71">
        <v>2665.602</v>
      </c>
      <c r="DT250" s="71">
        <v>-360.6504</v>
      </c>
      <c r="DU250" s="71">
        <v>-820.3564</v>
      </c>
      <c r="DV250" s="71">
        <v>-552.5508</v>
      </c>
      <c r="DW250" s="71">
        <v>-439.0181</v>
      </c>
      <c r="DX250" s="71">
        <v>-400.6427</v>
      </c>
      <c r="DY250" s="71">
        <v>-301.9259</v>
      </c>
      <c r="DZ250" s="71">
        <v>-296.4092</v>
      </c>
      <c r="EA250" s="71">
        <v>-288.8429</v>
      </c>
      <c r="EB250" s="71">
        <v>-285.2726</v>
      </c>
      <c r="EC250" s="71">
        <v>-287.6857</v>
      </c>
      <c r="ED250" s="71">
        <v>-299.3727</v>
      </c>
      <c r="EE250" s="71">
        <v>-361.4251</v>
      </c>
      <c r="EF250" s="71">
        <v>-429.5365</v>
      </c>
      <c r="EG250" s="71">
        <v>-496.7672</v>
      </c>
      <c r="EH250" s="71">
        <v>-553.4505</v>
      </c>
      <c r="EI250" s="71">
        <v>-44.84118</v>
      </c>
      <c r="EJ250" s="71">
        <v>2812.06</v>
      </c>
      <c r="EK250" s="71">
        <v>2757.728</v>
      </c>
      <c r="EL250" s="71">
        <v>2797.496</v>
      </c>
      <c r="EM250" s="71">
        <v>2836.447</v>
      </c>
      <c r="EN250" s="71">
        <v>2834.803</v>
      </c>
      <c r="EO250" s="71">
        <v>2812.958</v>
      </c>
      <c r="EP250" s="71">
        <v>2854.469</v>
      </c>
      <c r="EQ250" s="71">
        <v>2870.024</v>
      </c>
      <c r="ER250" s="71">
        <v>-47.43677</v>
      </c>
      <c r="ES250" s="71">
        <v>-666.5815</v>
      </c>
      <c r="ET250" s="71">
        <v>-448.9758</v>
      </c>
      <c r="EU250" s="71">
        <v>-356.7246</v>
      </c>
      <c r="EV250" s="71">
        <v>-325.5427</v>
      </c>
      <c r="EW250" s="71">
        <v>-202.311</v>
      </c>
      <c r="EX250" s="71">
        <v>-198.6145</v>
      </c>
      <c r="EY250" s="71">
        <v>-193.5445</v>
      </c>
      <c r="EZ250" s="71">
        <v>-191.1521</v>
      </c>
      <c r="FA250" s="71">
        <v>-192.7691</v>
      </c>
      <c r="FB250" s="71">
        <v>-200.6002</v>
      </c>
      <c r="FC250" s="71">
        <v>-242.1795</v>
      </c>
      <c r="FD250" s="71">
        <v>-287.8188</v>
      </c>
      <c r="FE250" s="71">
        <v>-332.868</v>
      </c>
      <c r="FF250" s="71">
        <v>-370.8497</v>
      </c>
      <c r="FG250" s="71">
        <v>375.1029</v>
      </c>
      <c r="FH250" s="71">
        <v>3097.638</v>
      </c>
      <c r="FI250" s="71">
        <v>3037.788</v>
      </c>
      <c r="FJ250" s="71">
        <v>3081.595</v>
      </c>
      <c r="FK250" s="71">
        <v>3124.501</v>
      </c>
      <c r="FL250" s="71">
        <v>3122.69</v>
      </c>
      <c r="FM250" s="71">
        <v>3098.627</v>
      </c>
      <c r="FN250" s="71">
        <v>3144.353</v>
      </c>
      <c r="FO250" s="71">
        <v>3161.488</v>
      </c>
      <c r="FP250" s="71">
        <v>396.8154</v>
      </c>
      <c r="FQ250" s="71">
        <v>-446.6552</v>
      </c>
      <c r="FR250" s="71">
        <v>-300.8445</v>
      </c>
      <c r="FS250" s="71">
        <v>-239.0299</v>
      </c>
      <c r="FT250" s="71">
        <v>-218.1359</v>
      </c>
      <c r="FU250" s="71">
        <v>77.95451</v>
      </c>
      <c r="FV250" s="71">
        <v>76.71902</v>
      </c>
      <c r="FW250" s="71">
        <v>75.78594</v>
      </c>
      <c r="FX250" s="71">
        <v>75.15827</v>
      </c>
      <c r="FY250" s="71">
        <v>74.38045</v>
      </c>
      <c r="FZ250" s="71">
        <v>73.5191</v>
      </c>
      <c r="GA250" s="71">
        <v>73.8412</v>
      </c>
      <c r="GB250" s="71">
        <v>75.82752</v>
      </c>
      <c r="GC250" s="71">
        <v>80.56316</v>
      </c>
      <c r="GD250" s="71">
        <v>85.10977</v>
      </c>
      <c r="GE250" s="71">
        <v>88.96165</v>
      </c>
      <c r="GF250" s="71">
        <v>92.00376</v>
      </c>
      <c r="GG250" s="71">
        <v>94.13383</v>
      </c>
      <c r="GH250" s="71">
        <v>96.1203</v>
      </c>
      <c r="GI250" s="71">
        <v>97.16541</v>
      </c>
      <c r="GJ250" s="71">
        <v>96.29098</v>
      </c>
      <c r="GK250" s="71">
        <v>95.10977</v>
      </c>
      <c r="GL250" s="71">
        <v>92.92105</v>
      </c>
      <c r="GM250" s="71">
        <v>89.71955</v>
      </c>
      <c r="GN250" s="71">
        <v>85.30301</v>
      </c>
      <c r="GO250" s="71">
        <v>82.4782</v>
      </c>
      <c r="GP250" s="71">
        <v>80.5285</v>
      </c>
      <c r="GQ250" s="71">
        <v>79.15015</v>
      </c>
      <c r="GR250" s="71">
        <v>77.38782</v>
      </c>
    </row>
    <row r="251" spans="1:200" ht="12.75">
      <c r="A251" s="69" t="s">
        <v>244</v>
      </c>
      <c r="B251" s="69" t="s">
        <v>34</v>
      </c>
      <c r="C251" s="69">
        <v>2012</v>
      </c>
      <c r="D251" s="69" t="s">
        <v>7</v>
      </c>
      <c r="E251" s="69" t="s">
        <v>239</v>
      </c>
      <c r="F251" s="71">
        <v>151</v>
      </c>
      <c r="G251" s="71">
        <v>151</v>
      </c>
      <c r="H251" s="71">
        <v>151</v>
      </c>
      <c r="I251" s="71">
        <v>18684.02</v>
      </c>
      <c r="J251" s="71">
        <v>18049.74</v>
      </c>
      <c r="K251" s="71">
        <v>17557.75</v>
      </c>
      <c r="L251" s="71">
        <v>17412.48</v>
      </c>
      <c r="M251" s="71">
        <v>17624.52</v>
      </c>
      <c r="N251" s="71">
        <v>18359.33</v>
      </c>
      <c r="O251" s="71">
        <v>22439.21</v>
      </c>
      <c r="P251" s="71">
        <v>26653.58</v>
      </c>
      <c r="Q251" s="71">
        <v>30321.54</v>
      </c>
      <c r="R251" s="71">
        <v>33083.42</v>
      </c>
      <c r="S251" s="71">
        <v>41088.6</v>
      </c>
      <c r="T251" s="71">
        <v>41952.79</v>
      </c>
      <c r="U251" s="71">
        <v>41158.88</v>
      </c>
      <c r="V251" s="71">
        <v>41610.66</v>
      </c>
      <c r="W251" s="71">
        <v>42092.84</v>
      </c>
      <c r="X251" s="71">
        <v>42444.52</v>
      </c>
      <c r="Y251" s="71">
        <v>41836.41</v>
      </c>
      <c r="Z251" s="71">
        <v>42343.46</v>
      </c>
      <c r="AA251" s="71">
        <v>42584.59</v>
      </c>
      <c r="AB251" s="71">
        <v>42822.96</v>
      </c>
      <c r="AC251" s="71">
        <v>39303.99</v>
      </c>
      <c r="AD251" s="71">
        <v>26896.17</v>
      </c>
      <c r="AE251" s="71">
        <v>21256.19</v>
      </c>
      <c r="AF251" s="71">
        <v>19419.96</v>
      </c>
      <c r="AG251" s="71">
        <v>19080.23</v>
      </c>
      <c r="AH251" s="71">
        <v>18432.51</v>
      </c>
      <c r="AI251" s="71">
        <v>17930.08</v>
      </c>
      <c r="AJ251" s="71">
        <v>17781.73</v>
      </c>
      <c r="AK251" s="71">
        <v>17998.26</v>
      </c>
      <c r="AL251" s="71">
        <v>18748.66</v>
      </c>
      <c r="AM251" s="71">
        <v>22915.05</v>
      </c>
      <c r="AN251" s="71">
        <v>27218.8</v>
      </c>
      <c r="AO251" s="71">
        <v>30964.54</v>
      </c>
      <c r="AP251" s="71">
        <v>33784.99</v>
      </c>
      <c r="AQ251" s="71">
        <v>41436.67</v>
      </c>
      <c r="AR251" s="71">
        <v>39311.95</v>
      </c>
      <c r="AS251" s="71">
        <v>38568.02</v>
      </c>
      <c r="AT251" s="71">
        <v>38991.36</v>
      </c>
      <c r="AU251" s="71">
        <v>39443.18</v>
      </c>
      <c r="AV251" s="71">
        <v>39772.73</v>
      </c>
      <c r="AW251" s="71">
        <v>39202.89</v>
      </c>
      <c r="AX251" s="71">
        <v>39678.03</v>
      </c>
      <c r="AY251" s="71">
        <v>39903.98</v>
      </c>
      <c r="AZ251" s="71">
        <v>43185.72</v>
      </c>
      <c r="BA251" s="71">
        <v>40137.48</v>
      </c>
      <c r="BB251" s="71">
        <v>27466.54</v>
      </c>
      <c r="BC251" s="71">
        <v>21706.96</v>
      </c>
      <c r="BD251" s="71">
        <v>19831.78</v>
      </c>
      <c r="BE251" s="71">
        <v>-580.187</v>
      </c>
      <c r="BF251" s="71">
        <v>-560.491</v>
      </c>
      <c r="BG251" s="71">
        <v>-545.2134</v>
      </c>
      <c r="BH251" s="71">
        <v>-540.7024</v>
      </c>
      <c r="BI251" s="71">
        <v>-547.2867</v>
      </c>
      <c r="BJ251" s="71">
        <v>-570.1047</v>
      </c>
      <c r="BK251" s="71">
        <v>-696.7953</v>
      </c>
      <c r="BL251" s="71">
        <v>-827.6625</v>
      </c>
      <c r="BM251" s="71">
        <v>-941.5622</v>
      </c>
      <c r="BN251" s="71">
        <v>-1027.326</v>
      </c>
      <c r="BO251" s="71">
        <v>-1105.856</v>
      </c>
      <c r="BP251" s="71">
        <v>2136.966</v>
      </c>
      <c r="BQ251" s="71">
        <v>2096.526</v>
      </c>
      <c r="BR251" s="71">
        <v>2119.539</v>
      </c>
      <c r="BS251" s="71">
        <v>2144.1</v>
      </c>
      <c r="BT251" s="71">
        <v>2162.014</v>
      </c>
      <c r="BU251" s="71">
        <v>2131.038</v>
      </c>
      <c r="BV251" s="71">
        <v>2156.866</v>
      </c>
      <c r="BW251" s="71">
        <v>2169.148</v>
      </c>
      <c r="BX251" s="71">
        <v>-1152.534</v>
      </c>
      <c r="BY251" s="71">
        <v>-1220.491</v>
      </c>
      <c r="BZ251" s="71">
        <v>-835.1956</v>
      </c>
      <c r="CA251" s="71">
        <v>-660.0596</v>
      </c>
      <c r="CB251" s="71">
        <v>-603.0398</v>
      </c>
      <c r="CC251" s="71">
        <v>-471.0691</v>
      </c>
      <c r="CD251" s="71">
        <v>-455.0774</v>
      </c>
      <c r="CE251" s="71">
        <v>-442.6731</v>
      </c>
      <c r="CF251" s="71">
        <v>-439.0105</v>
      </c>
      <c r="CG251" s="71">
        <v>-444.3564</v>
      </c>
      <c r="CH251" s="71">
        <v>-462.883</v>
      </c>
      <c r="CI251" s="71">
        <v>-565.7464</v>
      </c>
      <c r="CJ251" s="71">
        <v>-672.0009</v>
      </c>
      <c r="CK251" s="71">
        <v>-764.4791</v>
      </c>
      <c r="CL251" s="71">
        <v>-834.1127</v>
      </c>
      <c r="CM251" s="71">
        <v>-654.8362</v>
      </c>
      <c r="CN251" s="71">
        <v>2436.208</v>
      </c>
      <c r="CO251" s="71">
        <v>2390.105</v>
      </c>
      <c r="CP251" s="71">
        <v>2416.34</v>
      </c>
      <c r="CQ251" s="71">
        <v>2444.34</v>
      </c>
      <c r="CR251" s="71">
        <v>2464.763</v>
      </c>
      <c r="CS251" s="71">
        <v>2429.449</v>
      </c>
      <c r="CT251" s="71">
        <v>2458.894</v>
      </c>
      <c r="CU251" s="71">
        <v>2472.896</v>
      </c>
      <c r="CV251" s="71">
        <v>-682.4769</v>
      </c>
      <c r="CW251" s="71">
        <v>-990.9483</v>
      </c>
      <c r="CX251" s="71">
        <v>-678.1173</v>
      </c>
      <c r="CY251" s="71">
        <v>-535.9198</v>
      </c>
      <c r="CZ251" s="71">
        <v>-489.6238</v>
      </c>
      <c r="DA251" s="71">
        <v>-396.2161</v>
      </c>
      <c r="DB251" s="71">
        <v>-382.7655</v>
      </c>
      <c r="DC251" s="71">
        <v>-372.3322</v>
      </c>
      <c r="DD251" s="71">
        <v>-369.2516</v>
      </c>
      <c r="DE251" s="71">
        <v>-373.7481</v>
      </c>
      <c r="DF251" s="71">
        <v>-389.3308</v>
      </c>
      <c r="DG251" s="71">
        <v>-475.8492</v>
      </c>
      <c r="DH251" s="71">
        <v>-565.2198</v>
      </c>
      <c r="DI251" s="71">
        <v>-643.0032</v>
      </c>
      <c r="DJ251" s="71">
        <v>-701.5719</v>
      </c>
      <c r="DK251" s="71">
        <v>-348.0713</v>
      </c>
      <c r="DL251" s="71">
        <v>2640.839</v>
      </c>
      <c r="DM251" s="71">
        <v>2590.864</v>
      </c>
      <c r="DN251" s="71">
        <v>2619.302</v>
      </c>
      <c r="DO251" s="71">
        <v>2649.654</v>
      </c>
      <c r="DP251" s="71">
        <v>2671.792</v>
      </c>
      <c r="DQ251" s="71">
        <v>2633.513</v>
      </c>
      <c r="DR251" s="71">
        <v>2665.43</v>
      </c>
      <c r="DS251" s="71">
        <v>2680.609</v>
      </c>
      <c r="DT251" s="71">
        <v>-362.7635</v>
      </c>
      <c r="DU251" s="71">
        <v>-833.4864</v>
      </c>
      <c r="DV251" s="71">
        <v>-570.3643</v>
      </c>
      <c r="DW251" s="71">
        <v>-450.762</v>
      </c>
      <c r="DX251" s="71">
        <v>-411.8225</v>
      </c>
      <c r="DY251" s="71">
        <v>-321.9458</v>
      </c>
      <c r="DZ251" s="71">
        <v>-311.0165</v>
      </c>
      <c r="EA251" s="71">
        <v>-302.539</v>
      </c>
      <c r="EB251" s="71">
        <v>-300.0358</v>
      </c>
      <c r="EC251" s="71">
        <v>-303.6894</v>
      </c>
      <c r="ED251" s="71">
        <v>-316.3512</v>
      </c>
      <c r="EE251" s="71">
        <v>-386.6518</v>
      </c>
      <c r="EF251" s="71">
        <v>-459.27</v>
      </c>
      <c r="EG251" s="71">
        <v>-522.4729</v>
      </c>
      <c r="EH251" s="71">
        <v>-570.063</v>
      </c>
      <c r="EI251" s="71">
        <v>-45.78223</v>
      </c>
      <c r="EJ251" s="71">
        <v>2843.361</v>
      </c>
      <c r="EK251" s="71">
        <v>2789.554</v>
      </c>
      <c r="EL251" s="71">
        <v>2820.173</v>
      </c>
      <c r="EM251" s="71">
        <v>2852.853</v>
      </c>
      <c r="EN251" s="71">
        <v>2876.689</v>
      </c>
      <c r="EO251" s="71">
        <v>2835.474</v>
      </c>
      <c r="EP251" s="71">
        <v>2869.839</v>
      </c>
      <c r="EQ251" s="71">
        <v>2886.181</v>
      </c>
      <c r="ER251" s="71">
        <v>-47.71471</v>
      </c>
      <c r="ES251" s="71">
        <v>-677.2503</v>
      </c>
      <c r="ET251" s="71">
        <v>-463.4501</v>
      </c>
      <c r="EU251" s="71">
        <v>-366.2672</v>
      </c>
      <c r="EV251" s="71">
        <v>-334.6268</v>
      </c>
      <c r="EW251" s="71">
        <v>-215.7257</v>
      </c>
      <c r="EX251" s="71">
        <v>-208.4023</v>
      </c>
      <c r="EY251" s="71">
        <v>-202.7218</v>
      </c>
      <c r="EZ251" s="71">
        <v>-201.0445</v>
      </c>
      <c r="FA251" s="71">
        <v>-203.4927</v>
      </c>
      <c r="FB251" s="71">
        <v>-211.9769</v>
      </c>
      <c r="FC251" s="71">
        <v>-259.0831</v>
      </c>
      <c r="FD251" s="71">
        <v>-307.7423</v>
      </c>
      <c r="FE251" s="71">
        <v>-350.0926</v>
      </c>
      <c r="FF251" s="71">
        <v>-381.9813</v>
      </c>
      <c r="FG251" s="71">
        <v>382.9749</v>
      </c>
      <c r="FH251" s="71">
        <v>3132.118</v>
      </c>
      <c r="FI251" s="71">
        <v>3072.846</v>
      </c>
      <c r="FJ251" s="71">
        <v>3106.575</v>
      </c>
      <c r="FK251" s="71">
        <v>3142.573</v>
      </c>
      <c r="FL251" s="71">
        <v>3168.83</v>
      </c>
      <c r="FM251" s="71">
        <v>3123.429</v>
      </c>
      <c r="FN251" s="71">
        <v>3161.285</v>
      </c>
      <c r="FO251" s="71">
        <v>3179.287</v>
      </c>
      <c r="FP251" s="71">
        <v>399.1404</v>
      </c>
      <c r="FQ251" s="71">
        <v>-453.804</v>
      </c>
      <c r="FR251" s="71">
        <v>-310.5433</v>
      </c>
      <c r="FS251" s="71">
        <v>-245.4241</v>
      </c>
      <c r="FT251" s="71">
        <v>-224.2229</v>
      </c>
      <c r="FU251" s="71">
        <v>79.97451</v>
      </c>
      <c r="FV251" s="71">
        <v>78.64669</v>
      </c>
      <c r="FW251" s="71">
        <v>77.82895</v>
      </c>
      <c r="FX251" s="71">
        <v>77.36166</v>
      </c>
      <c r="FY251" s="71">
        <v>76.79774</v>
      </c>
      <c r="FZ251" s="71">
        <v>76.58346</v>
      </c>
      <c r="GA251" s="71">
        <v>76.62481</v>
      </c>
      <c r="GB251" s="71">
        <v>78.01203</v>
      </c>
      <c r="GC251" s="71">
        <v>81.56015</v>
      </c>
      <c r="GD251" s="71">
        <v>84.44662</v>
      </c>
      <c r="GE251" s="71">
        <v>86.83533</v>
      </c>
      <c r="GF251" s="71">
        <v>88.40527</v>
      </c>
      <c r="GG251" s="71">
        <v>89.5812</v>
      </c>
      <c r="GH251" s="71">
        <v>90.74286</v>
      </c>
      <c r="GI251" s="71">
        <v>90.41203</v>
      </c>
      <c r="GJ251" s="71">
        <v>90.15488</v>
      </c>
      <c r="GK251" s="71">
        <v>88.55865</v>
      </c>
      <c r="GL251" s="71">
        <v>87.33985</v>
      </c>
      <c r="GM251" s="71">
        <v>84.41579</v>
      </c>
      <c r="GN251" s="71">
        <v>80.86579</v>
      </c>
      <c r="GO251" s="71">
        <v>78.08316</v>
      </c>
      <c r="GP251" s="71">
        <v>76.19617</v>
      </c>
      <c r="GQ251" s="71">
        <v>73.96195</v>
      </c>
      <c r="GR251" s="71">
        <v>73.19083</v>
      </c>
    </row>
    <row r="252" spans="1:200" ht="12.75">
      <c r="A252" s="69" t="s">
        <v>244</v>
      </c>
      <c r="B252" s="69" t="s">
        <v>35</v>
      </c>
      <c r="C252" s="69">
        <v>2012</v>
      </c>
      <c r="D252" s="69" t="s">
        <v>7</v>
      </c>
      <c r="E252" s="69" t="s">
        <v>239</v>
      </c>
      <c r="F252" s="71">
        <v>151</v>
      </c>
      <c r="G252" s="71">
        <v>151</v>
      </c>
      <c r="H252" s="71">
        <v>151</v>
      </c>
      <c r="I252" s="71">
        <v>16883.52</v>
      </c>
      <c r="J252" s="71">
        <v>16403.14</v>
      </c>
      <c r="K252" s="71">
        <v>16025.09</v>
      </c>
      <c r="L252" s="71">
        <v>15901.47</v>
      </c>
      <c r="M252" s="71">
        <v>16013.27</v>
      </c>
      <c r="N252" s="71">
        <v>16943.55</v>
      </c>
      <c r="O252" s="71">
        <v>19832.67</v>
      </c>
      <c r="P252" s="71">
        <v>22802.92</v>
      </c>
      <c r="Q252" s="71">
        <v>25798.74</v>
      </c>
      <c r="R252" s="71">
        <v>29588.11</v>
      </c>
      <c r="S252" s="71">
        <v>38607.87</v>
      </c>
      <c r="T252" s="71">
        <v>40407.25</v>
      </c>
      <c r="U252" s="71">
        <v>40302.39</v>
      </c>
      <c r="V252" s="71">
        <v>40741.43</v>
      </c>
      <c r="W252" s="71">
        <v>41063.54</v>
      </c>
      <c r="X252" s="71">
        <v>41050.43</v>
      </c>
      <c r="Y252" s="71">
        <v>40782.77</v>
      </c>
      <c r="Z252" s="71">
        <v>40723.14</v>
      </c>
      <c r="AA252" s="71">
        <v>40435.89</v>
      </c>
      <c r="AB252" s="71">
        <v>40765</v>
      </c>
      <c r="AC252" s="71">
        <v>37488.1</v>
      </c>
      <c r="AD252" s="71">
        <v>25414.21</v>
      </c>
      <c r="AE252" s="71">
        <v>19911.27</v>
      </c>
      <c r="AF252" s="71">
        <v>18094.31</v>
      </c>
      <c r="AG252" s="71">
        <v>17241.55</v>
      </c>
      <c r="AH252" s="71">
        <v>16750.99</v>
      </c>
      <c r="AI252" s="71">
        <v>16364.92</v>
      </c>
      <c r="AJ252" s="71">
        <v>16238.68</v>
      </c>
      <c r="AK252" s="71">
        <v>16352.85</v>
      </c>
      <c r="AL252" s="71">
        <v>17302.86</v>
      </c>
      <c r="AM252" s="71">
        <v>20253.25</v>
      </c>
      <c r="AN252" s="71">
        <v>23286.48</v>
      </c>
      <c r="AO252" s="71">
        <v>26345.83</v>
      </c>
      <c r="AP252" s="71">
        <v>30215.56</v>
      </c>
      <c r="AQ252" s="71">
        <v>38934.93</v>
      </c>
      <c r="AR252" s="71">
        <v>37863.7</v>
      </c>
      <c r="AS252" s="71">
        <v>37765.44</v>
      </c>
      <c r="AT252" s="71">
        <v>38176.84</v>
      </c>
      <c r="AU252" s="71">
        <v>38478.67</v>
      </c>
      <c r="AV252" s="71">
        <v>38466.39</v>
      </c>
      <c r="AW252" s="71">
        <v>38215.59</v>
      </c>
      <c r="AX252" s="71">
        <v>38159.7</v>
      </c>
      <c r="AY252" s="71">
        <v>37890.54</v>
      </c>
      <c r="AZ252" s="71">
        <v>41110.33</v>
      </c>
      <c r="BA252" s="71">
        <v>38283.08</v>
      </c>
      <c r="BB252" s="71">
        <v>25953.14</v>
      </c>
      <c r="BC252" s="71">
        <v>20333.51</v>
      </c>
      <c r="BD252" s="71">
        <v>18478.02</v>
      </c>
      <c r="BE252" s="71">
        <v>-524.277</v>
      </c>
      <c r="BF252" s="71">
        <v>-509.3599</v>
      </c>
      <c r="BG252" s="71">
        <v>-497.6205</v>
      </c>
      <c r="BH252" s="71">
        <v>-493.7818</v>
      </c>
      <c r="BI252" s="71">
        <v>-497.2534</v>
      </c>
      <c r="BJ252" s="71">
        <v>-526.1409</v>
      </c>
      <c r="BK252" s="71">
        <v>-615.8557</v>
      </c>
      <c r="BL252" s="71">
        <v>-708.0897</v>
      </c>
      <c r="BM252" s="71">
        <v>-801.1176</v>
      </c>
      <c r="BN252" s="71">
        <v>-918.7871</v>
      </c>
      <c r="BO252" s="71">
        <v>-1039.09</v>
      </c>
      <c r="BP252" s="71">
        <v>2058.24</v>
      </c>
      <c r="BQ252" s="71">
        <v>2052.899</v>
      </c>
      <c r="BR252" s="71">
        <v>2075.262</v>
      </c>
      <c r="BS252" s="71">
        <v>2091.67</v>
      </c>
      <c r="BT252" s="71">
        <v>2091.002</v>
      </c>
      <c r="BU252" s="71">
        <v>2077.368</v>
      </c>
      <c r="BV252" s="71">
        <v>2074.331</v>
      </c>
      <c r="BW252" s="71">
        <v>2059.699</v>
      </c>
      <c r="BX252" s="71">
        <v>-1097.147</v>
      </c>
      <c r="BY252" s="71">
        <v>-1164.102</v>
      </c>
      <c r="BZ252" s="71">
        <v>-789.1768</v>
      </c>
      <c r="CA252" s="71">
        <v>-618.2964</v>
      </c>
      <c r="CB252" s="71">
        <v>-561.8749</v>
      </c>
      <c r="CC252" s="71">
        <v>-425.6742</v>
      </c>
      <c r="CD252" s="71">
        <v>-413.5627</v>
      </c>
      <c r="CE252" s="71">
        <v>-404.0312</v>
      </c>
      <c r="CF252" s="71">
        <v>-400.9144</v>
      </c>
      <c r="CG252" s="71">
        <v>-403.7331</v>
      </c>
      <c r="CH252" s="71">
        <v>-427.1877</v>
      </c>
      <c r="CI252" s="71">
        <v>-500.0294</v>
      </c>
      <c r="CJ252" s="71">
        <v>-574.9166</v>
      </c>
      <c r="CK252" s="71">
        <v>-650.4484</v>
      </c>
      <c r="CL252" s="71">
        <v>-745.9874</v>
      </c>
      <c r="CM252" s="71">
        <v>-615.3004</v>
      </c>
      <c r="CN252" s="71">
        <v>2346.458</v>
      </c>
      <c r="CO252" s="71">
        <v>2340.368</v>
      </c>
      <c r="CP252" s="71">
        <v>2365.864</v>
      </c>
      <c r="CQ252" s="71">
        <v>2384.569</v>
      </c>
      <c r="CR252" s="71">
        <v>2383.807</v>
      </c>
      <c r="CS252" s="71">
        <v>2368.265</v>
      </c>
      <c r="CT252" s="71">
        <v>2364.802</v>
      </c>
      <c r="CU252" s="71">
        <v>2348.121</v>
      </c>
      <c r="CV252" s="71">
        <v>-649.679</v>
      </c>
      <c r="CW252" s="71">
        <v>-945.1653</v>
      </c>
      <c r="CX252" s="71">
        <v>-640.7534</v>
      </c>
      <c r="CY252" s="71">
        <v>-502.0111</v>
      </c>
      <c r="CZ252" s="71">
        <v>-456.201</v>
      </c>
      <c r="DA252" s="71">
        <v>-358.0345</v>
      </c>
      <c r="DB252" s="71">
        <v>-347.8474</v>
      </c>
      <c r="DC252" s="71">
        <v>-339.8305</v>
      </c>
      <c r="DD252" s="71">
        <v>-337.209</v>
      </c>
      <c r="DE252" s="71">
        <v>-339.5798</v>
      </c>
      <c r="DF252" s="71">
        <v>-359.3074</v>
      </c>
      <c r="DG252" s="71">
        <v>-420.5746</v>
      </c>
      <c r="DH252" s="71">
        <v>-483.5622</v>
      </c>
      <c r="DI252" s="71">
        <v>-547.092</v>
      </c>
      <c r="DJ252" s="71">
        <v>-627.4498</v>
      </c>
      <c r="DK252" s="71">
        <v>-327.0565</v>
      </c>
      <c r="DL252" s="71">
        <v>2543.55</v>
      </c>
      <c r="DM252" s="71">
        <v>2536.949</v>
      </c>
      <c r="DN252" s="71">
        <v>2564.586</v>
      </c>
      <c r="DO252" s="71">
        <v>2584.862</v>
      </c>
      <c r="DP252" s="71">
        <v>2584.037</v>
      </c>
      <c r="DQ252" s="71">
        <v>2567.189</v>
      </c>
      <c r="DR252" s="71">
        <v>2563.435</v>
      </c>
      <c r="DS252" s="71">
        <v>2545.353</v>
      </c>
      <c r="DT252" s="71">
        <v>-345.33</v>
      </c>
      <c r="DU252" s="71">
        <v>-794.9783</v>
      </c>
      <c r="DV252" s="71">
        <v>-538.9375</v>
      </c>
      <c r="DW252" s="71">
        <v>-422.2414</v>
      </c>
      <c r="DX252" s="71">
        <v>-383.7106</v>
      </c>
      <c r="DY252" s="71">
        <v>-290.9213</v>
      </c>
      <c r="DZ252" s="71">
        <v>-282.6438</v>
      </c>
      <c r="EA252" s="71">
        <v>-276.1297</v>
      </c>
      <c r="EB252" s="71">
        <v>-273.9996</v>
      </c>
      <c r="EC252" s="71">
        <v>-275.9259</v>
      </c>
      <c r="ED252" s="71">
        <v>-291.9557</v>
      </c>
      <c r="EE252" s="71">
        <v>-341.7383</v>
      </c>
      <c r="EF252" s="71">
        <v>-392.919</v>
      </c>
      <c r="EG252" s="71">
        <v>-444.5402</v>
      </c>
      <c r="EH252" s="71">
        <v>-509.835</v>
      </c>
      <c r="EI252" s="71">
        <v>-43.01813</v>
      </c>
      <c r="EJ252" s="71">
        <v>2738.612</v>
      </c>
      <c r="EK252" s="71">
        <v>2731.505</v>
      </c>
      <c r="EL252" s="71">
        <v>2761.261</v>
      </c>
      <c r="EM252" s="71">
        <v>2783.092</v>
      </c>
      <c r="EN252" s="71">
        <v>2782.203</v>
      </c>
      <c r="EO252" s="71">
        <v>2764.063</v>
      </c>
      <c r="EP252" s="71">
        <v>2760.021</v>
      </c>
      <c r="EQ252" s="71">
        <v>2740.553</v>
      </c>
      <c r="ER252" s="71">
        <v>-45.42167</v>
      </c>
      <c r="ES252" s="71">
        <v>-645.9605</v>
      </c>
      <c r="ET252" s="71">
        <v>-437.9142</v>
      </c>
      <c r="EU252" s="71">
        <v>-343.0927</v>
      </c>
      <c r="EV252" s="71">
        <v>-311.7845</v>
      </c>
      <c r="EW252" s="71">
        <v>-194.9372</v>
      </c>
      <c r="EX252" s="71">
        <v>-189.3907</v>
      </c>
      <c r="EY252" s="71">
        <v>-185.0258</v>
      </c>
      <c r="EZ252" s="71">
        <v>-183.5985</v>
      </c>
      <c r="FA252" s="71">
        <v>-184.8893</v>
      </c>
      <c r="FB252" s="71">
        <v>-195.6303</v>
      </c>
      <c r="FC252" s="71">
        <v>-228.9881</v>
      </c>
      <c r="FD252" s="71">
        <v>-263.2826</v>
      </c>
      <c r="FE252" s="71">
        <v>-297.8723</v>
      </c>
      <c r="FF252" s="71">
        <v>-341.6244</v>
      </c>
      <c r="FG252" s="71">
        <v>359.8528</v>
      </c>
      <c r="FH252" s="71">
        <v>3016.731</v>
      </c>
      <c r="FI252" s="71">
        <v>3008.902</v>
      </c>
      <c r="FJ252" s="71">
        <v>3041.68</v>
      </c>
      <c r="FK252" s="71">
        <v>3065.728</v>
      </c>
      <c r="FL252" s="71">
        <v>3064.749</v>
      </c>
      <c r="FM252" s="71">
        <v>3044.767</v>
      </c>
      <c r="FN252" s="71">
        <v>3040.314</v>
      </c>
      <c r="FO252" s="71">
        <v>3018.869</v>
      </c>
      <c r="FP252" s="71">
        <v>379.9588</v>
      </c>
      <c r="FQ252" s="71">
        <v>-432.8377</v>
      </c>
      <c r="FR252" s="71">
        <v>-293.4325</v>
      </c>
      <c r="FS252" s="71">
        <v>-229.8956</v>
      </c>
      <c r="FT252" s="71">
        <v>-208.9169</v>
      </c>
      <c r="FU252" s="71">
        <v>69.91925</v>
      </c>
      <c r="FV252" s="71">
        <v>69.18519</v>
      </c>
      <c r="FW252" s="71">
        <v>68.36699</v>
      </c>
      <c r="FX252" s="71">
        <v>67.99444</v>
      </c>
      <c r="FY252" s="71">
        <v>67.46218</v>
      </c>
      <c r="FZ252" s="71">
        <v>67.20737</v>
      </c>
      <c r="GA252" s="71">
        <v>66.71639</v>
      </c>
      <c r="GB252" s="71">
        <v>67.5191</v>
      </c>
      <c r="GC252" s="71">
        <v>71.52451</v>
      </c>
      <c r="GD252" s="71">
        <v>77.3497</v>
      </c>
      <c r="GE252" s="71">
        <v>83.74963</v>
      </c>
      <c r="GF252" s="71">
        <v>88.90677</v>
      </c>
      <c r="GG252" s="71">
        <v>91.71805</v>
      </c>
      <c r="GH252" s="71">
        <v>92.9827</v>
      </c>
      <c r="GI252" s="71">
        <v>92.95188</v>
      </c>
      <c r="GJ252" s="71">
        <v>91.90752</v>
      </c>
      <c r="GK252" s="71">
        <v>90.34361</v>
      </c>
      <c r="GL252" s="71">
        <v>86.84962</v>
      </c>
      <c r="GM252" s="71">
        <v>81.3176</v>
      </c>
      <c r="GN252" s="71">
        <v>77.79707</v>
      </c>
      <c r="GO252" s="71">
        <v>75.40301</v>
      </c>
      <c r="GP252" s="71">
        <v>73.25632</v>
      </c>
      <c r="GQ252" s="71">
        <v>71.19992</v>
      </c>
      <c r="GR252" s="71">
        <v>69.71782</v>
      </c>
    </row>
    <row r="253" spans="1:200" ht="12.75">
      <c r="A253" s="69" t="s">
        <v>244</v>
      </c>
      <c r="B253" s="69" t="s">
        <v>8</v>
      </c>
      <c r="C253" s="69">
        <v>2012</v>
      </c>
      <c r="D253" s="69" t="s">
        <v>7</v>
      </c>
      <c r="E253" s="69" t="s">
        <v>239</v>
      </c>
      <c r="F253" s="71">
        <v>149</v>
      </c>
      <c r="G253" s="71">
        <v>149</v>
      </c>
      <c r="H253" s="71">
        <v>149</v>
      </c>
      <c r="I253" s="71">
        <v>17559.31</v>
      </c>
      <c r="J253" s="71">
        <v>17071.88</v>
      </c>
      <c r="K253" s="71">
        <v>16660.85</v>
      </c>
      <c r="L253" s="71">
        <v>16474.51</v>
      </c>
      <c r="M253" s="71">
        <v>16652.38</v>
      </c>
      <c r="N253" s="71">
        <v>17348.93</v>
      </c>
      <c r="O253" s="71">
        <v>21066.37</v>
      </c>
      <c r="P253" s="71">
        <v>25138.31</v>
      </c>
      <c r="Q253" s="71">
        <v>28826.51</v>
      </c>
      <c r="R253" s="71">
        <v>31744.01</v>
      </c>
      <c r="S253" s="71">
        <v>39633.96</v>
      </c>
      <c r="T253" s="71">
        <v>40648.17</v>
      </c>
      <c r="U253" s="71">
        <v>39854.54</v>
      </c>
      <c r="V253" s="71">
        <v>40349.12</v>
      </c>
      <c r="W253" s="71">
        <v>40819.93</v>
      </c>
      <c r="X253" s="71">
        <v>41023.46</v>
      </c>
      <c r="Y253" s="71">
        <v>40704.98</v>
      </c>
      <c r="Z253" s="71">
        <v>41339.14</v>
      </c>
      <c r="AA253" s="71">
        <v>41704.18</v>
      </c>
      <c r="AB253" s="71">
        <v>42026.33</v>
      </c>
      <c r="AC253" s="71">
        <v>38276.6</v>
      </c>
      <c r="AD253" s="71">
        <v>25858.7</v>
      </c>
      <c r="AE253" s="71">
        <v>20457.07</v>
      </c>
      <c r="AF253" s="71">
        <v>18641.76</v>
      </c>
      <c r="AG253" s="71">
        <v>17931.68</v>
      </c>
      <c r="AH253" s="71">
        <v>17433.9</v>
      </c>
      <c r="AI253" s="71">
        <v>17014.16</v>
      </c>
      <c r="AJ253" s="71">
        <v>16823.87</v>
      </c>
      <c r="AK253" s="71">
        <v>17005.52</v>
      </c>
      <c r="AL253" s="71">
        <v>17716.83</v>
      </c>
      <c r="AM253" s="71">
        <v>21513.11</v>
      </c>
      <c r="AN253" s="71">
        <v>25671.39</v>
      </c>
      <c r="AO253" s="71">
        <v>29437.81</v>
      </c>
      <c r="AP253" s="71">
        <v>32417.18</v>
      </c>
      <c r="AQ253" s="71">
        <v>39969.71</v>
      </c>
      <c r="AR253" s="71">
        <v>38089.45</v>
      </c>
      <c r="AS253" s="71">
        <v>37345.78</v>
      </c>
      <c r="AT253" s="71">
        <v>37809.23</v>
      </c>
      <c r="AU253" s="71">
        <v>38250.41</v>
      </c>
      <c r="AV253" s="71">
        <v>38441.12</v>
      </c>
      <c r="AW253" s="71">
        <v>38142.69</v>
      </c>
      <c r="AX253" s="71">
        <v>38736.93</v>
      </c>
      <c r="AY253" s="71">
        <v>39078.99</v>
      </c>
      <c r="AZ253" s="71">
        <v>42382.35</v>
      </c>
      <c r="BA253" s="71">
        <v>39088.3</v>
      </c>
      <c r="BB253" s="71">
        <v>26407.06</v>
      </c>
      <c r="BC253" s="71">
        <v>20890.88</v>
      </c>
      <c r="BD253" s="71">
        <v>19037.08</v>
      </c>
      <c r="BE253" s="71">
        <v>-545.262</v>
      </c>
      <c r="BF253" s="71">
        <v>-530.1258</v>
      </c>
      <c r="BG253" s="71">
        <v>-517.3624</v>
      </c>
      <c r="BH253" s="71">
        <v>-511.576</v>
      </c>
      <c r="BI253" s="71">
        <v>-517.0995</v>
      </c>
      <c r="BJ253" s="71">
        <v>-538.729</v>
      </c>
      <c r="BK253" s="71">
        <v>-654.1652</v>
      </c>
      <c r="BL253" s="71">
        <v>-780.6093</v>
      </c>
      <c r="BM253" s="71">
        <v>-895.1375</v>
      </c>
      <c r="BN253" s="71">
        <v>-985.7334</v>
      </c>
      <c r="BO253" s="71">
        <v>-1066.706</v>
      </c>
      <c r="BP253" s="71">
        <v>2070.512</v>
      </c>
      <c r="BQ253" s="71">
        <v>2030.086</v>
      </c>
      <c r="BR253" s="71">
        <v>2055.279</v>
      </c>
      <c r="BS253" s="71">
        <v>2079.261</v>
      </c>
      <c r="BT253" s="71">
        <v>2089.628</v>
      </c>
      <c r="BU253" s="71">
        <v>2073.406</v>
      </c>
      <c r="BV253" s="71">
        <v>2105.708</v>
      </c>
      <c r="BW253" s="71">
        <v>2124.302</v>
      </c>
      <c r="BX253" s="71">
        <v>-1131.094</v>
      </c>
      <c r="BY253" s="71">
        <v>-1188.587</v>
      </c>
      <c r="BZ253" s="71">
        <v>-802.9792</v>
      </c>
      <c r="CA253" s="71">
        <v>-635.2448</v>
      </c>
      <c r="CB253" s="71">
        <v>-578.8748</v>
      </c>
      <c r="CC253" s="71">
        <v>-442.7125</v>
      </c>
      <c r="CD253" s="71">
        <v>-430.4231</v>
      </c>
      <c r="CE253" s="71">
        <v>-420.0602</v>
      </c>
      <c r="CF253" s="71">
        <v>-415.362</v>
      </c>
      <c r="CG253" s="71">
        <v>-419.8467</v>
      </c>
      <c r="CH253" s="71">
        <v>-437.4082</v>
      </c>
      <c r="CI253" s="71">
        <v>-531.1339</v>
      </c>
      <c r="CJ253" s="71">
        <v>-633.7972</v>
      </c>
      <c r="CK253" s="71">
        <v>-726.7856</v>
      </c>
      <c r="CL253" s="71">
        <v>-800.3428</v>
      </c>
      <c r="CM253" s="71">
        <v>-631.6534</v>
      </c>
      <c r="CN253" s="71">
        <v>2360.448</v>
      </c>
      <c r="CO253" s="71">
        <v>2314.362</v>
      </c>
      <c r="CP253" s="71">
        <v>2343.082</v>
      </c>
      <c r="CQ253" s="71">
        <v>2370.423</v>
      </c>
      <c r="CR253" s="71">
        <v>2382.241</v>
      </c>
      <c r="CS253" s="71">
        <v>2363.747</v>
      </c>
      <c r="CT253" s="71">
        <v>2400.573</v>
      </c>
      <c r="CU253" s="71">
        <v>2421.771</v>
      </c>
      <c r="CV253" s="71">
        <v>-669.781</v>
      </c>
      <c r="CW253" s="71">
        <v>-965.0452</v>
      </c>
      <c r="CX253" s="71">
        <v>-651.96</v>
      </c>
      <c r="CY253" s="71">
        <v>-515.772</v>
      </c>
      <c r="CZ253" s="71">
        <v>-470.0036</v>
      </c>
      <c r="DA253" s="71">
        <v>-372.3654</v>
      </c>
      <c r="DB253" s="71">
        <v>-362.0287</v>
      </c>
      <c r="DC253" s="71">
        <v>-353.3125</v>
      </c>
      <c r="DD253" s="71">
        <v>-349.3609</v>
      </c>
      <c r="DE253" s="71">
        <v>-353.133</v>
      </c>
      <c r="DF253" s="71">
        <v>-367.904</v>
      </c>
      <c r="DG253" s="71">
        <v>-446.7366</v>
      </c>
      <c r="DH253" s="71">
        <v>-533.0867</v>
      </c>
      <c r="DI253" s="71">
        <v>-611.2992</v>
      </c>
      <c r="DJ253" s="71">
        <v>-673.1682</v>
      </c>
      <c r="DK253" s="71">
        <v>-335.7487</v>
      </c>
      <c r="DL253" s="71">
        <v>2558.715</v>
      </c>
      <c r="DM253" s="71">
        <v>2508.758</v>
      </c>
      <c r="DN253" s="71">
        <v>2539.891</v>
      </c>
      <c r="DO253" s="71">
        <v>2569.528</v>
      </c>
      <c r="DP253" s="71">
        <v>2582.339</v>
      </c>
      <c r="DQ253" s="71">
        <v>2562.292</v>
      </c>
      <c r="DR253" s="71">
        <v>2602.211</v>
      </c>
      <c r="DS253" s="71">
        <v>2625.189</v>
      </c>
      <c r="DT253" s="71">
        <v>-356.015</v>
      </c>
      <c r="DU253" s="71">
        <v>-811.6993</v>
      </c>
      <c r="DV253" s="71">
        <v>-548.3634</v>
      </c>
      <c r="DW253" s="71">
        <v>-433.8157</v>
      </c>
      <c r="DX253" s="71">
        <v>-395.3199</v>
      </c>
      <c r="DY253" s="71">
        <v>-302.5659</v>
      </c>
      <c r="DZ253" s="71">
        <v>-294.1668</v>
      </c>
      <c r="EA253" s="71">
        <v>-287.0845</v>
      </c>
      <c r="EB253" s="71">
        <v>-283.8736</v>
      </c>
      <c r="EC253" s="71">
        <v>-286.9386</v>
      </c>
      <c r="ED253" s="71">
        <v>-298.9408</v>
      </c>
      <c r="EE253" s="71">
        <v>-362.9963</v>
      </c>
      <c r="EF253" s="71">
        <v>-433.1602</v>
      </c>
      <c r="EG253" s="71">
        <v>-496.7119</v>
      </c>
      <c r="EH253" s="71">
        <v>-546.9835</v>
      </c>
      <c r="EI253" s="71">
        <v>-44.16143</v>
      </c>
      <c r="EJ253" s="71">
        <v>2754.94</v>
      </c>
      <c r="EK253" s="71">
        <v>2701.152</v>
      </c>
      <c r="EL253" s="71">
        <v>2734.672</v>
      </c>
      <c r="EM253" s="71">
        <v>2766.582</v>
      </c>
      <c r="EN253" s="71">
        <v>2780.376</v>
      </c>
      <c r="EO253" s="71">
        <v>2758.791</v>
      </c>
      <c r="EP253" s="71">
        <v>2801.771</v>
      </c>
      <c r="EQ253" s="71">
        <v>2826.512</v>
      </c>
      <c r="ER253" s="71">
        <v>-46.82708</v>
      </c>
      <c r="ES253" s="71">
        <v>-659.5471</v>
      </c>
      <c r="ET253" s="71">
        <v>-445.5733</v>
      </c>
      <c r="EU253" s="71">
        <v>-352.4974</v>
      </c>
      <c r="EV253" s="71">
        <v>-321.2176</v>
      </c>
      <c r="EW253" s="71">
        <v>-202.7399</v>
      </c>
      <c r="EX253" s="71">
        <v>-197.1119</v>
      </c>
      <c r="EY253" s="71">
        <v>-192.3662</v>
      </c>
      <c r="EZ253" s="71">
        <v>-190.2147</v>
      </c>
      <c r="FA253" s="71">
        <v>-192.2685</v>
      </c>
      <c r="FB253" s="71">
        <v>-200.3108</v>
      </c>
      <c r="FC253" s="71">
        <v>-243.2324</v>
      </c>
      <c r="FD253" s="71">
        <v>-290.247</v>
      </c>
      <c r="FE253" s="71">
        <v>-332.8309</v>
      </c>
      <c r="FF253" s="71">
        <v>-366.5164</v>
      </c>
      <c r="FG253" s="71">
        <v>369.4167</v>
      </c>
      <c r="FH253" s="71">
        <v>3034.717</v>
      </c>
      <c r="FI253" s="71">
        <v>2975.466</v>
      </c>
      <c r="FJ253" s="71">
        <v>3012.391</v>
      </c>
      <c r="FK253" s="71">
        <v>3047.541</v>
      </c>
      <c r="FL253" s="71">
        <v>3062.736</v>
      </c>
      <c r="FM253" s="71">
        <v>3038.959</v>
      </c>
      <c r="FN253" s="71">
        <v>3086.304</v>
      </c>
      <c r="FO253" s="71">
        <v>3113.557</v>
      </c>
      <c r="FP253" s="71">
        <v>391.7153</v>
      </c>
      <c r="FQ253" s="71">
        <v>-441.9417</v>
      </c>
      <c r="FR253" s="71">
        <v>-298.5646</v>
      </c>
      <c r="FS253" s="71">
        <v>-236.1974</v>
      </c>
      <c r="FT253" s="71">
        <v>-215.2378</v>
      </c>
      <c r="FU253" s="71">
        <v>77.64573</v>
      </c>
      <c r="FV253" s="71">
        <v>76.32365</v>
      </c>
      <c r="FW253" s="71">
        <v>75.53519</v>
      </c>
      <c r="FX253" s="71">
        <v>74.92793</v>
      </c>
      <c r="FY253" s="71">
        <v>74.46406</v>
      </c>
      <c r="FZ253" s="71">
        <v>74.01327</v>
      </c>
      <c r="GA253" s="71">
        <v>74.3577</v>
      </c>
      <c r="GB253" s="71">
        <v>76.60115</v>
      </c>
      <c r="GC253" s="71">
        <v>80.345</v>
      </c>
      <c r="GD253" s="71">
        <v>83.69326</v>
      </c>
      <c r="GE253" s="71">
        <v>86.47308</v>
      </c>
      <c r="GF253" s="71">
        <v>88.78707</v>
      </c>
      <c r="GG253" s="71">
        <v>90.84544</v>
      </c>
      <c r="GH253" s="71">
        <v>92.46945</v>
      </c>
      <c r="GI253" s="71">
        <v>92.81339</v>
      </c>
      <c r="GJ253" s="71">
        <v>92.41015</v>
      </c>
      <c r="GK253" s="71">
        <v>91.30902</v>
      </c>
      <c r="GL253" s="71">
        <v>89.5094</v>
      </c>
      <c r="GM253" s="71">
        <v>86.88545</v>
      </c>
      <c r="GN253" s="71">
        <v>83.17291</v>
      </c>
      <c r="GO253" s="71">
        <v>80.0757</v>
      </c>
      <c r="GP253" s="71">
        <v>78.23051</v>
      </c>
      <c r="GQ253" s="71">
        <v>76.64436</v>
      </c>
      <c r="GR253" s="71">
        <v>75.47515</v>
      </c>
    </row>
    <row r="254" spans="1:200" ht="12.75">
      <c r="A254" s="69" t="s">
        <v>245</v>
      </c>
      <c r="B254" s="69" t="s">
        <v>30</v>
      </c>
      <c r="C254" s="69">
        <v>2012</v>
      </c>
      <c r="D254" s="69" t="s">
        <v>6</v>
      </c>
      <c r="E254" s="69" t="s">
        <v>239</v>
      </c>
      <c r="F254" s="71">
        <v>7</v>
      </c>
      <c r="G254" s="71">
        <v>7</v>
      </c>
      <c r="H254" s="71">
        <v>7</v>
      </c>
      <c r="I254" s="71">
        <v>321.5639</v>
      </c>
      <c r="J254" s="71">
        <v>326.7457</v>
      </c>
      <c r="K254" s="71">
        <v>309.6617</v>
      </c>
      <c r="L254" s="71">
        <v>309.9334</v>
      </c>
      <c r="M254" s="71">
        <v>316.7346</v>
      </c>
      <c r="N254" s="71">
        <v>315.7279</v>
      </c>
      <c r="O254" s="71">
        <v>338.8991</v>
      </c>
      <c r="P254" s="71">
        <v>397.3506</v>
      </c>
      <c r="Q254" s="71">
        <v>789.3813</v>
      </c>
      <c r="R254" s="71">
        <v>1080.155</v>
      </c>
      <c r="S254" s="71">
        <v>1368.968</v>
      </c>
      <c r="T254" s="71">
        <v>1500.631</v>
      </c>
      <c r="U254" s="71">
        <v>1568.926</v>
      </c>
      <c r="V254" s="71">
        <v>1583.384</v>
      </c>
      <c r="W254" s="71">
        <v>1575.683</v>
      </c>
      <c r="X254" s="71">
        <v>1605.641</v>
      </c>
      <c r="Y254" s="71">
        <v>1600.083</v>
      </c>
      <c r="Z254" s="71">
        <v>1595.705</v>
      </c>
      <c r="AA254" s="71">
        <v>1580.561</v>
      </c>
      <c r="AB254" s="71">
        <v>1578.198</v>
      </c>
      <c r="AC254" s="71">
        <v>1463.192</v>
      </c>
      <c r="AD254" s="71">
        <v>674.5771</v>
      </c>
      <c r="AE254" s="71">
        <v>383.5288</v>
      </c>
      <c r="AF254" s="71">
        <v>363.4778</v>
      </c>
      <c r="AG254" s="71">
        <v>328.383</v>
      </c>
      <c r="AH254" s="71">
        <v>333.6748</v>
      </c>
      <c r="AI254" s="71">
        <v>316.2284</v>
      </c>
      <c r="AJ254" s="71">
        <v>316.5059</v>
      </c>
      <c r="AK254" s="71">
        <v>323.4514</v>
      </c>
      <c r="AL254" s="71">
        <v>322.4233</v>
      </c>
      <c r="AM254" s="71">
        <v>346.0858</v>
      </c>
      <c r="AN254" s="71">
        <v>405.7769</v>
      </c>
      <c r="AO254" s="71">
        <v>806.121</v>
      </c>
      <c r="AP254" s="71">
        <v>1103.061</v>
      </c>
      <c r="AQ254" s="71">
        <v>1380.565</v>
      </c>
      <c r="AR254" s="71">
        <v>1406.169</v>
      </c>
      <c r="AS254" s="71">
        <v>1470.165</v>
      </c>
      <c r="AT254" s="71">
        <v>1483.714</v>
      </c>
      <c r="AU254" s="71">
        <v>1476.497</v>
      </c>
      <c r="AV254" s="71">
        <v>1504.569</v>
      </c>
      <c r="AW254" s="71">
        <v>1499.361</v>
      </c>
      <c r="AX254" s="71">
        <v>1495.259</v>
      </c>
      <c r="AY254" s="71">
        <v>1481.068</v>
      </c>
      <c r="AZ254" s="71">
        <v>1591.567</v>
      </c>
      <c r="BA254" s="71">
        <v>1494.221</v>
      </c>
      <c r="BB254" s="71">
        <v>688.8823</v>
      </c>
      <c r="BC254" s="71">
        <v>391.662</v>
      </c>
      <c r="BD254" s="71">
        <v>371.1858</v>
      </c>
      <c r="BE254" s="71">
        <v>-9.985389</v>
      </c>
      <c r="BF254" s="71">
        <v>-10.1463</v>
      </c>
      <c r="BG254" s="71">
        <v>-9.615793</v>
      </c>
      <c r="BH254" s="71">
        <v>-9.624231</v>
      </c>
      <c r="BI254" s="71">
        <v>-9.835428</v>
      </c>
      <c r="BJ254" s="71">
        <v>-9.804168</v>
      </c>
      <c r="BK254" s="71">
        <v>-10.52369</v>
      </c>
      <c r="BL254" s="71">
        <v>-12.33876</v>
      </c>
      <c r="BM254" s="71">
        <v>-24.51233</v>
      </c>
      <c r="BN254" s="71">
        <v>-33.54161</v>
      </c>
      <c r="BO254" s="71">
        <v>-36.84431</v>
      </c>
      <c r="BP254" s="71">
        <v>76.43822</v>
      </c>
      <c r="BQ254" s="71">
        <v>79.91698</v>
      </c>
      <c r="BR254" s="71">
        <v>80.65347</v>
      </c>
      <c r="BS254" s="71">
        <v>80.2612</v>
      </c>
      <c r="BT254" s="71">
        <v>81.78717</v>
      </c>
      <c r="BU254" s="71">
        <v>81.50406</v>
      </c>
      <c r="BV254" s="71">
        <v>81.28108</v>
      </c>
      <c r="BW254" s="71">
        <v>80.50967</v>
      </c>
      <c r="BX254" s="71">
        <v>-42.47552</v>
      </c>
      <c r="BY254" s="71">
        <v>-45.43589</v>
      </c>
      <c r="BZ254" s="71">
        <v>-20.94736</v>
      </c>
      <c r="CA254" s="71">
        <v>-11.90956</v>
      </c>
      <c r="CB254" s="71">
        <v>-11.28692</v>
      </c>
      <c r="CC254" s="71">
        <v>-8.107399</v>
      </c>
      <c r="CD254" s="71">
        <v>-8.238047</v>
      </c>
      <c r="CE254" s="71">
        <v>-7.807316</v>
      </c>
      <c r="CF254" s="71">
        <v>-7.814167</v>
      </c>
      <c r="CG254" s="71">
        <v>-7.985642</v>
      </c>
      <c r="CH254" s="71">
        <v>-7.960261</v>
      </c>
      <c r="CI254" s="71">
        <v>-8.544461</v>
      </c>
      <c r="CJ254" s="71">
        <v>-10.01816</v>
      </c>
      <c r="CK254" s="71">
        <v>-19.9022</v>
      </c>
      <c r="CL254" s="71">
        <v>-27.23331</v>
      </c>
      <c r="CM254" s="71">
        <v>-21.81748</v>
      </c>
      <c r="CN254" s="71">
        <v>87.14194</v>
      </c>
      <c r="CO254" s="71">
        <v>91.10785</v>
      </c>
      <c r="CP254" s="71">
        <v>91.94747</v>
      </c>
      <c r="CQ254" s="71">
        <v>91.50027</v>
      </c>
      <c r="CR254" s="71">
        <v>93.23992</v>
      </c>
      <c r="CS254" s="71">
        <v>92.91716</v>
      </c>
      <c r="CT254" s="71">
        <v>92.66296</v>
      </c>
      <c r="CU254" s="71">
        <v>91.78353</v>
      </c>
      <c r="CV254" s="71">
        <v>-25.15202</v>
      </c>
      <c r="CW254" s="71">
        <v>-36.89059</v>
      </c>
      <c r="CX254" s="71">
        <v>-17.00771</v>
      </c>
      <c r="CY254" s="71">
        <v>-9.669684</v>
      </c>
      <c r="CZ254" s="71">
        <v>-9.16415</v>
      </c>
      <c r="DA254" s="71">
        <v>-6.819132</v>
      </c>
      <c r="DB254" s="71">
        <v>-6.929019</v>
      </c>
      <c r="DC254" s="71">
        <v>-6.566731</v>
      </c>
      <c r="DD254" s="71">
        <v>-6.572494</v>
      </c>
      <c r="DE254" s="71">
        <v>-6.716722</v>
      </c>
      <c r="DF254" s="71">
        <v>-6.695374</v>
      </c>
      <c r="DG254" s="71">
        <v>-7.186745</v>
      </c>
      <c r="DH254" s="71">
        <v>-8.426276</v>
      </c>
      <c r="DI254" s="71">
        <v>-16.73974</v>
      </c>
      <c r="DJ254" s="71">
        <v>-22.90593</v>
      </c>
      <c r="DK254" s="71">
        <v>-11.59685</v>
      </c>
      <c r="DL254" s="71">
        <v>94.46149</v>
      </c>
      <c r="DM254" s="71">
        <v>98.76052</v>
      </c>
      <c r="DN254" s="71">
        <v>99.67067</v>
      </c>
      <c r="DO254" s="71">
        <v>99.1859</v>
      </c>
      <c r="DP254" s="71">
        <v>101.0717</v>
      </c>
      <c r="DQ254" s="71">
        <v>100.7218</v>
      </c>
      <c r="DR254" s="71">
        <v>100.4463</v>
      </c>
      <c r="DS254" s="71">
        <v>99.49295</v>
      </c>
      <c r="DT254" s="71">
        <v>-13.36929</v>
      </c>
      <c r="DU254" s="71">
        <v>-31.02867</v>
      </c>
      <c r="DV254" s="71">
        <v>-14.30518</v>
      </c>
      <c r="DW254" s="71">
        <v>-8.133169</v>
      </c>
      <c r="DX254" s="71">
        <v>-7.707964</v>
      </c>
      <c r="DY254" s="71">
        <v>-5.540893</v>
      </c>
      <c r="DZ254" s="71">
        <v>-5.630182</v>
      </c>
      <c r="EA254" s="71">
        <v>-5.335805</v>
      </c>
      <c r="EB254" s="71">
        <v>-5.340487</v>
      </c>
      <c r="EC254" s="71">
        <v>-5.45768</v>
      </c>
      <c r="ED254" s="71">
        <v>-5.440333</v>
      </c>
      <c r="EE254" s="71">
        <v>-5.839598</v>
      </c>
      <c r="EF254" s="71">
        <v>-6.84678</v>
      </c>
      <c r="EG254" s="71">
        <v>-13.60189</v>
      </c>
      <c r="EH254" s="71">
        <v>-18.61224</v>
      </c>
      <c r="EI254" s="71">
        <v>-1.525348</v>
      </c>
      <c r="EJ254" s="71">
        <v>101.7056</v>
      </c>
      <c r="EK254" s="71">
        <v>106.3343</v>
      </c>
      <c r="EL254" s="71">
        <v>107.3143</v>
      </c>
      <c r="EM254" s="71">
        <v>106.7923</v>
      </c>
      <c r="EN254" s="71">
        <v>108.8227</v>
      </c>
      <c r="EO254" s="71">
        <v>108.446</v>
      </c>
      <c r="EP254" s="71">
        <v>108.1494</v>
      </c>
      <c r="EQ254" s="71">
        <v>107.1229</v>
      </c>
      <c r="ER254" s="71">
        <v>-1.758479</v>
      </c>
      <c r="ES254" s="71">
        <v>-25.21238</v>
      </c>
      <c r="ET254" s="71">
        <v>-11.62369</v>
      </c>
      <c r="EU254" s="71">
        <v>-6.608616</v>
      </c>
      <c r="EV254" s="71">
        <v>-6.263115</v>
      </c>
      <c r="EW254" s="71">
        <v>-3.712778</v>
      </c>
      <c r="EX254" s="71">
        <v>-3.772607</v>
      </c>
      <c r="EY254" s="71">
        <v>-3.575354</v>
      </c>
      <c r="EZ254" s="71">
        <v>-3.578491</v>
      </c>
      <c r="FA254" s="71">
        <v>-3.657019</v>
      </c>
      <c r="FB254" s="71">
        <v>-3.645396</v>
      </c>
      <c r="FC254" s="71">
        <v>-3.91293</v>
      </c>
      <c r="FD254" s="71">
        <v>-4.587811</v>
      </c>
      <c r="FE254" s="71">
        <v>-9.114199</v>
      </c>
      <c r="FF254" s="71">
        <v>-12.47148</v>
      </c>
      <c r="FG254" s="71">
        <v>12.75975</v>
      </c>
      <c r="FH254" s="71">
        <v>112.0343</v>
      </c>
      <c r="FI254" s="71">
        <v>117.1331</v>
      </c>
      <c r="FJ254" s="71">
        <v>118.2125</v>
      </c>
      <c r="FK254" s="71">
        <v>117.6376</v>
      </c>
      <c r="FL254" s="71">
        <v>119.8742</v>
      </c>
      <c r="FM254" s="71">
        <v>119.4592</v>
      </c>
      <c r="FN254" s="71">
        <v>119.1324</v>
      </c>
      <c r="FO254" s="71">
        <v>118.0018</v>
      </c>
      <c r="FP254" s="71">
        <v>14.70993</v>
      </c>
      <c r="FQ254" s="71">
        <v>-16.89402</v>
      </c>
      <c r="FR254" s="71">
        <v>-7.788669</v>
      </c>
      <c r="FS254" s="71">
        <v>-4.428225</v>
      </c>
      <c r="FT254" s="71">
        <v>-4.196716</v>
      </c>
      <c r="FU254" s="71">
        <v>65.80778</v>
      </c>
      <c r="FV254" s="71">
        <v>63.17667</v>
      </c>
      <c r="FW254" s="71">
        <v>61.64667</v>
      </c>
      <c r="FX254" s="71">
        <v>59.65556</v>
      </c>
      <c r="FY254" s="71">
        <v>57.89333</v>
      </c>
      <c r="FZ254" s="71">
        <v>56.45555</v>
      </c>
      <c r="GA254" s="71">
        <v>57.41889</v>
      </c>
      <c r="GB254" s="71">
        <v>61.94889</v>
      </c>
      <c r="GC254" s="71">
        <v>68.42333</v>
      </c>
      <c r="GD254" s="71">
        <v>75.25555</v>
      </c>
      <c r="GE254" s="71">
        <v>82.3</v>
      </c>
      <c r="GF254" s="71">
        <v>88.8</v>
      </c>
      <c r="GG254" s="71">
        <v>92.5</v>
      </c>
      <c r="GH254" s="71">
        <v>92.8</v>
      </c>
      <c r="GI254" s="71">
        <v>91.71111</v>
      </c>
      <c r="GJ254" s="71">
        <v>91.21111</v>
      </c>
      <c r="GK254" s="71">
        <v>90.11111</v>
      </c>
      <c r="GL254" s="71">
        <v>88.95556</v>
      </c>
      <c r="GM254" s="71">
        <v>86.63333</v>
      </c>
      <c r="GN254" s="71">
        <v>82.36667</v>
      </c>
      <c r="GO254" s="71">
        <v>76.68889</v>
      </c>
      <c r="GP254" s="71">
        <v>72.51111</v>
      </c>
      <c r="GQ254" s="71">
        <v>70.57777</v>
      </c>
      <c r="GR254" s="71">
        <v>69.39111</v>
      </c>
    </row>
    <row r="255" spans="1:200" ht="12.75">
      <c r="A255" s="69" t="s">
        <v>245</v>
      </c>
      <c r="B255" s="69" t="s">
        <v>31</v>
      </c>
      <c r="C255" s="69">
        <v>2012</v>
      </c>
      <c r="D255" s="69" t="s">
        <v>6</v>
      </c>
      <c r="E255" s="69" t="s">
        <v>239</v>
      </c>
      <c r="F255" s="71">
        <v>10</v>
      </c>
      <c r="G255" s="71">
        <v>10</v>
      </c>
      <c r="H255" s="71">
        <v>10</v>
      </c>
      <c r="I255" s="71">
        <v>427.2678</v>
      </c>
      <c r="J255" s="71">
        <v>432.531</v>
      </c>
      <c r="K255" s="71">
        <v>408.5669</v>
      </c>
      <c r="L255" s="71">
        <v>414.0387</v>
      </c>
      <c r="M255" s="71">
        <v>426.8999</v>
      </c>
      <c r="N255" s="71">
        <v>450.0339</v>
      </c>
      <c r="O255" s="71">
        <v>507.6915</v>
      </c>
      <c r="P255" s="71">
        <v>631.3812</v>
      </c>
      <c r="Q255" s="71">
        <v>1283.313</v>
      </c>
      <c r="R255" s="71">
        <v>1722.422</v>
      </c>
      <c r="S255" s="71">
        <v>2092.704</v>
      </c>
      <c r="T255" s="71">
        <v>2183.363</v>
      </c>
      <c r="U255" s="71">
        <v>2263.395</v>
      </c>
      <c r="V255" s="71">
        <v>2314.61</v>
      </c>
      <c r="W255" s="71">
        <v>2354.213</v>
      </c>
      <c r="X255" s="71">
        <v>2401.065</v>
      </c>
      <c r="Y255" s="71">
        <v>2413.56</v>
      </c>
      <c r="Z255" s="71">
        <v>2417.802</v>
      </c>
      <c r="AA255" s="71">
        <v>2376.804</v>
      </c>
      <c r="AB255" s="71">
        <v>2348.978</v>
      </c>
      <c r="AC255" s="71">
        <v>2184.417</v>
      </c>
      <c r="AD255" s="71">
        <v>962.7532</v>
      </c>
      <c r="AE255" s="71">
        <v>512.9666</v>
      </c>
      <c r="AF255" s="71">
        <v>482.1006</v>
      </c>
      <c r="AG255" s="71">
        <v>436.3285</v>
      </c>
      <c r="AH255" s="71">
        <v>441.7033</v>
      </c>
      <c r="AI255" s="71">
        <v>417.2311</v>
      </c>
      <c r="AJ255" s="71">
        <v>422.8189</v>
      </c>
      <c r="AK255" s="71">
        <v>435.9528</v>
      </c>
      <c r="AL255" s="71">
        <v>459.5774</v>
      </c>
      <c r="AM255" s="71">
        <v>518.4577</v>
      </c>
      <c r="AN255" s="71">
        <v>644.7703</v>
      </c>
      <c r="AO255" s="71">
        <v>1310.527</v>
      </c>
      <c r="AP255" s="71">
        <v>1758.948</v>
      </c>
      <c r="AQ255" s="71">
        <v>2110.432</v>
      </c>
      <c r="AR255" s="71">
        <v>2045.925</v>
      </c>
      <c r="AS255" s="71">
        <v>2120.919</v>
      </c>
      <c r="AT255" s="71">
        <v>2168.91</v>
      </c>
      <c r="AU255" s="71">
        <v>2206.021</v>
      </c>
      <c r="AV255" s="71">
        <v>2249.923</v>
      </c>
      <c r="AW255" s="71">
        <v>2261.631</v>
      </c>
      <c r="AX255" s="71">
        <v>2265.607</v>
      </c>
      <c r="AY255" s="71">
        <v>2227.19</v>
      </c>
      <c r="AZ255" s="71">
        <v>2368.877</v>
      </c>
      <c r="BA255" s="71">
        <v>2230.74</v>
      </c>
      <c r="BB255" s="71">
        <v>983.1694</v>
      </c>
      <c r="BC255" s="71">
        <v>523.8446</v>
      </c>
      <c r="BD255" s="71">
        <v>492.3241</v>
      </c>
      <c r="BE255" s="71">
        <v>-13.26777</v>
      </c>
      <c r="BF255" s="71">
        <v>-13.4312</v>
      </c>
      <c r="BG255" s="71">
        <v>-12.68706</v>
      </c>
      <c r="BH255" s="71">
        <v>-12.85697</v>
      </c>
      <c r="BI255" s="71">
        <v>-13.25634</v>
      </c>
      <c r="BJ255" s="71">
        <v>-13.97472</v>
      </c>
      <c r="BK255" s="71">
        <v>-15.76513</v>
      </c>
      <c r="BL255" s="71">
        <v>-19.60601</v>
      </c>
      <c r="BM255" s="71">
        <v>-39.85018</v>
      </c>
      <c r="BN255" s="71">
        <v>-53.48565</v>
      </c>
      <c r="BO255" s="71">
        <v>-56.3229</v>
      </c>
      <c r="BP255" s="71">
        <v>111.2148</v>
      </c>
      <c r="BQ255" s="71">
        <v>115.2915</v>
      </c>
      <c r="BR255" s="71">
        <v>117.9002</v>
      </c>
      <c r="BS255" s="71">
        <v>119.9175</v>
      </c>
      <c r="BT255" s="71">
        <v>122.304</v>
      </c>
      <c r="BU255" s="71">
        <v>122.9404</v>
      </c>
      <c r="BV255" s="71">
        <v>123.1565</v>
      </c>
      <c r="BW255" s="71">
        <v>121.0682</v>
      </c>
      <c r="BX255" s="71">
        <v>-63.22025</v>
      </c>
      <c r="BY255" s="71">
        <v>-67.83179</v>
      </c>
      <c r="BZ255" s="71">
        <v>-29.89597</v>
      </c>
      <c r="CA255" s="71">
        <v>-15.92894</v>
      </c>
      <c r="CB255" s="71">
        <v>-14.97047</v>
      </c>
      <c r="CC255" s="71">
        <v>-10.77245</v>
      </c>
      <c r="CD255" s="71">
        <v>-10.90515</v>
      </c>
      <c r="CE255" s="71">
        <v>-10.30096</v>
      </c>
      <c r="CF255" s="71">
        <v>-10.43891</v>
      </c>
      <c r="CG255" s="71">
        <v>-10.76317</v>
      </c>
      <c r="CH255" s="71">
        <v>-11.34644</v>
      </c>
      <c r="CI255" s="71">
        <v>-12.80013</v>
      </c>
      <c r="CJ255" s="71">
        <v>-15.91864</v>
      </c>
      <c r="CK255" s="71">
        <v>-32.35541</v>
      </c>
      <c r="CL255" s="71">
        <v>-43.4264</v>
      </c>
      <c r="CM255" s="71">
        <v>-33.35179</v>
      </c>
      <c r="CN255" s="71">
        <v>126.7883</v>
      </c>
      <c r="CO255" s="71">
        <v>131.4359</v>
      </c>
      <c r="CP255" s="71">
        <v>134.4099</v>
      </c>
      <c r="CQ255" s="71">
        <v>136.7097</v>
      </c>
      <c r="CR255" s="71">
        <v>139.4304</v>
      </c>
      <c r="CS255" s="71">
        <v>140.1559</v>
      </c>
      <c r="CT255" s="71">
        <v>140.4023</v>
      </c>
      <c r="CU255" s="71">
        <v>138.0216</v>
      </c>
      <c r="CV255" s="71">
        <v>-37.43608</v>
      </c>
      <c r="CW255" s="71">
        <v>-55.07442</v>
      </c>
      <c r="CX255" s="71">
        <v>-24.27332</v>
      </c>
      <c r="CY255" s="71">
        <v>-12.93312</v>
      </c>
      <c r="CZ255" s="71">
        <v>-12.15492</v>
      </c>
      <c r="DA255" s="71">
        <v>-9.060705</v>
      </c>
      <c r="DB255" s="71">
        <v>-9.172318</v>
      </c>
      <c r="DC255" s="71">
        <v>-8.664132</v>
      </c>
      <c r="DD255" s="71">
        <v>-8.780168</v>
      </c>
      <c r="DE255" s="71">
        <v>-9.052902</v>
      </c>
      <c r="DF255" s="71">
        <v>-9.543487</v>
      </c>
      <c r="DG255" s="71">
        <v>-10.76618</v>
      </c>
      <c r="DH255" s="71">
        <v>-13.38916</v>
      </c>
      <c r="DI255" s="71">
        <v>-27.21412</v>
      </c>
      <c r="DJ255" s="71">
        <v>-36.52594</v>
      </c>
      <c r="DK255" s="71">
        <v>-17.72779</v>
      </c>
      <c r="DL255" s="71">
        <v>137.438</v>
      </c>
      <c r="DM255" s="71">
        <v>142.4759</v>
      </c>
      <c r="DN255" s="71">
        <v>145.6998</v>
      </c>
      <c r="DO255" s="71">
        <v>148.1927</v>
      </c>
      <c r="DP255" s="71">
        <v>151.1419</v>
      </c>
      <c r="DQ255" s="71">
        <v>151.9284</v>
      </c>
      <c r="DR255" s="71">
        <v>152.1955</v>
      </c>
      <c r="DS255" s="71">
        <v>149.6148</v>
      </c>
      <c r="DT255" s="71">
        <v>-19.89876</v>
      </c>
      <c r="DU255" s="71">
        <v>-46.32308</v>
      </c>
      <c r="DV255" s="71">
        <v>-20.41629</v>
      </c>
      <c r="DW255" s="71">
        <v>-10.87805</v>
      </c>
      <c r="DX255" s="71">
        <v>-10.2235</v>
      </c>
      <c r="DY255" s="71">
        <v>-7.362286</v>
      </c>
      <c r="DZ255" s="71">
        <v>-7.452977</v>
      </c>
      <c r="EA255" s="71">
        <v>-7.04005</v>
      </c>
      <c r="EB255" s="71">
        <v>-7.134335</v>
      </c>
      <c r="EC255" s="71">
        <v>-7.355947</v>
      </c>
      <c r="ED255" s="71">
        <v>-7.754571</v>
      </c>
      <c r="EE255" s="71">
        <v>-8.748074</v>
      </c>
      <c r="EF255" s="71">
        <v>-10.87938</v>
      </c>
      <c r="EG255" s="71">
        <v>-22.11287</v>
      </c>
      <c r="EH255" s="71">
        <v>-29.67919</v>
      </c>
      <c r="EI255" s="71">
        <v>-2.331758</v>
      </c>
      <c r="EJ255" s="71">
        <v>147.978</v>
      </c>
      <c r="EK255" s="71">
        <v>153.4022</v>
      </c>
      <c r="EL255" s="71">
        <v>156.8733</v>
      </c>
      <c r="EM255" s="71">
        <v>159.5574</v>
      </c>
      <c r="EN255" s="71">
        <v>162.7328</v>
      </c>
      <c r="EO255" s="71">
        <v>163.5796</v>
      </c>
      <c r="EP255" s="71">
        <v>163.8672</v>
      </c>
      <c r="EQ255" s="71">
        <v>161.0886</v>
      </c>
      <c r="ER255" s="71">
        <v>-2.617307</v>
      </c>
      <c r="ES255" s="71">
        <v>-37.63987</v>
      </c>
      <c r="ET255" s="71">
        <v>-16.58928</v>
      </c>
      <c r="EU255" s="71">
        <v>-8.838968</v>
      </c>
      <c r="EV255" s="71">
        <v>-8.307115</v>
      </c>
      <c r="EW255" s="71">
        <v>-4.933235</v>
      </c>
      <c r="EX255" s="71">
        <v>-4.994004</v>
      </c>
      <c r="EY255" s="71">
        <v>-4.717315</v>
      </c>
      <c r="EZ255" s="71">
        <v>-4.780492</v>
      </c>
      <c r="FA255" s="71">
        <v>-4.928987</v>
      </c>
      <c r="FB255" s="71">
        <v>-5.196093</v>
      </c>
      <c r="FC255" s="71">
        <v>-5.861808</v>
      </c>
      <c r="FD255" s="71">
        <v>-7.289928</v>
      </c>
      <c r="FE255" s="71">
        <v>-14.81713</v>
      </c>
      <c r="FF255" s="71">
        <v>-19.88709</v>
      </c>
      <c r="FG255" s="71">
        <v>19.50549</v>
      </c>
      <c r="FH255" s="71">
        <v>163.0058</v>
      </c>
      <c r="FI255" s="71">
        <v>168.9809</v>
      </c>
      <c r="FJ255" s="71">
        <v>172.8045</v>
      </c>
      <c r="FK255" s="71">
        <v>175.7612</v>
      </c>
      <c r="FL255" s="71">
        <v>179.259</v>
      </c>
      <c r="FM255" s="71">
        <v>180.1919</v>
      </c>
      <c r="FN255" s="71">
        <v>180.5087</v>
      </c>
      <c r="FO255" s="71">
        <v>177.4478</v>
      </c>
      <c r="FP255" s="71">
        <v>21.89415</v>
      </c>
      <c r="FQ255" s="71">
        <v>-25.22129</v>
      </c>
      <c r="FR255" s="71">
        <v>-11.11595</v>
      </c>
      <c r="FS255" s="71">
        <v>-5.922713</v>
      </c>
      <c r="FT255" s="71">
        <v>-5.566335</v>
      </c>
      <c r="FU255" s="71">
        <v>71.81111</v>
      </c>
      <c r="FV255" s="71">
        <v>68.91889</v>
      </c>
      <c r="FW255" s="71">
        <v>68.33666</v>
      </c>
      <c r="FX255" s="71">
        <v>65.81667</v>
      </c>
      <c r="FY255" s="71">
        <v>64.6</v>
      </c>
      <c r="FZ255" s="71">
        <v>63.66111</v>
      </c>
      <c r="GA255" s="71">
        <v>64.10223</v>
      </c>
      <c r="GB255" s="71">
        <v>68.72445</v>
      </c>
      <c r="GC255" s="71">
        <v>75.68889</v>
      </c>
      <c r="GD255" s="71">
        <v>82.61111</v>
      </c>
      <c r="GE255" s="71">
        <v>89.27778</v>
      </c>
      <c r="GF255" s="71">
        <v>92.42222</v>
      </c>
      <c r="GG255" s="71">
        <v>95.44444</v>
      </c>
      <c r="GH255" s="71">
        <v>96.95555</v>
      </c>
      <c r="GI255" s="71">
        <v>97.83333</v>
      </c>
      <c r="GJ255" s="71">
        <v>97.25555</v>
      </c>
      <c r="GK255" s="71">
        <v>96.68889</v>
      </c>
      <c r="GL255" s="71">
        <v>95.5</v>
      </c>
      <c r="GM255" s="71">
        <v>92.61111</v>
      </c>
      <c r="GN255" s="71">
        <v>87.04445</v>
      </c>
      <c r="GO255" s="71">
        <v>81.7</v>
      </c>
      <c r="GP255" s="71">
        <v>77.21111</v>
      </c>
      <c r="GQ255" s="71">
        <v>73.76666</v>
      </c>
      <c r="GR255" s="71">
        <v>69.86445</v>
      </c>
    </row>
    <row r="256" spans="1:200" ht="12.75">
      <c r="A256" s="69" t="s">
        <v>245</v>
      </c>
      <c r="B256" s="69" t="s">
        <v>32</v>
      </c>
      <c r="C256" s="69">
        <v>2012</v>
      </c>
      <c r="D256" s="69" t="s">
        <v>6</v>
      </c>
      <c r="E256" s="69" t="s">
        <v>239</v>
      </c>
      <c r="F256" s="71">
        <v>10</v>
      </c>
      <c r="G256" s="71">
        <v>10</v>
      </c>
      <c r="H256" s="71">
        <v>10</v>
      </c>
      <c r="I256" s="71">
        <v>499.5726</v>
      </c>
      <c r="J256" s="71">
        <v>506.1545</v>
      </c>
      <c r="K256" s="71">
        <v>479.1078</v>
      </c>
      <c r="L256" s="71">
        <v>488.2372</v>
      </c>
      <c r="M256" s="71">
        <v>503.3503</v>
      </c>
      <c r="N256" s="71">
        <v>538.5928</v>
      </c>
      <c r="O256" s="71">
        <v>620.6584</v>
      </c>
      <c r="P256" s="71">
        <v>767.0784</v>
      </c>
      <c r="Q256" s="71">
        <v>1454.752</v>
      </c>
      <c r="R256" s="71">
        <v>1928.313</v>
      </c>
      <c r="S256" s="71">
        <v>2281.949</v>
      </c>
      <c r="T256" s="71">
        <v>2338.245</v>
      </c>
      <c r="U256" s="71">
        <v>2374.417</v>
      </c>
      <c r="V256" s="71">
        <v>2408.945</v>
      </c>
      <c r="W256" s="71">
        <v>2437.993</v>
      </c>
      <c r="X256" s="71">
        <v>2498.98</v>
      </c>
      <c r="Y256" s="71">
        <v>2520.077</v>
      </c>
      <c r="Z256" s="71">
        <v>2537.851</v>
      </c>
      <c r="AA256" s="71">
        <v>2513.763</v>
      </c>
      <c r="AB256" s="71">
        <v>2533.809</v>
      </c>
      <c r="AC256" s="71">
        <v>2392.792</v>
      </c>
      <c r="AD256" s="71">
        <v>1079.693</v>
      </c>
      <c r="AE256" s="71">
        <v>588.5868</v>
      </c>
      <c r="AF256" s="71">
        <v>558.5725</v>
      </c>
      <c r="AG256" s="71">
        <v>510.1666</v>
      </c>
      <c r="AH256" s="71">
        <v>516.8881</v>
      </c>
      <c r="AI256" s="71">
        <v>489.2678</v>
      </c>
      <c r="AJ256" s="71">
        <v>498.5908</v>
      </c>
      <c r="AK256" s="71">
        <v>514.0244</v>
      </c>
      <c r="AL256" s="71">
        <v>550.0142</v>
      </c>
      <c r="AM256" s="71">
        <v>633.8202</v>
      </c>
      <c r="AN256" s="71">
        <v>783.3452</v>
      </c>
      <c r="AO256" s="71">
        <v>1485.602</v>
      </c>
      <c r="AP256" s="71">
        <v>1969.205</v>
      </c>
      <c r="AQ256" s="71">
        <v>2301.28</v>
      </c>
      <c r="AR256" s="71">
        <v>2191.058</v>
      </c>
      <c r="AS256" s="71">
        <v>2224.952</v>
      </c>
      <c r="AT256" s="71">
        <v>2257.307</v>
      </c>
      <c r="AU256" s="71">
        <v>2284.526</v>
      </c>
      <c r="AV256" s="71">
        <v>2341.675</v>
      </c>
      <c r="AW256" s="71">
        <v>2361.444</v>
      </c>
      <c r="AX256" s="71">
        <v>2378.098</v>
      </c>
      <c r="AY256" s="71">
        <v>2355.527</v>
      </c>
      <c r="AZ256" s="71">
        <v>2555.273</v>
      </c>
      <c r="BA256" s="71">
        <v>2443.534</v>
      </c>
      <c r="BB256" s="71">
        <v>1102.589</v>
      </c>
      <c r="BC256" s="71">
        <v>601.0685</v>
      </c>
      <c r="BD256" s="71">
        <v>570.4177</v>
      </c>
      <c r="BE256" s="71">
        <v>-15.51302</v>
      </c>
      <c r="BF256" s="71">
        <v>-15.71741</v>
      </c>
      <c r="BG256" s="71">
        <v>-14.87753</v>
      </c>
      <c r="BH256" s="71">
        <v>-15.16102</v>
      </c>
      <c r="BI256" s="71">
        <v>-15.63033</v>
      </c>
      <c r="BJ256" s="71">
        <v>-16.7247</v>
      </c>
      <c r="BK256" s="71">
        <v>-19.27305</v>
      </c>
      <c r="BL256" s="71">
        <v>-23.81977</v>
      </c>
      <c r="BM256" s="71">
        <v>-45.17381</v>
      </c>
      <c r="BN256" s="71">
        <v>-59.87911</v>
      </c>
      <c r="BO256" s="71">
        <v>-61.41623</v>
      </c>
      <c r="BP256" s="71">
        <v>119.1041</v>
      </c>
      <c r="BQ256" s="71">
        <v>120.9466</v>
      </c>
      <c r="BR256" s="71">
        <v>122.7054</v>
      </c>
      <c r="BS256" s="71">
        <v>124.185</v>
      </c>
      <c r="BT256" s="71">
        <v>127.2915</v>
      </c>
      <c r="BU256" s="71">
        <v>128.3662</v>
      </c>
      <c r="BV256" s="71">
        <v>129.2715</v>
      </c>
      <c r="BW256" s="71">
        <v>128.0445</v>
      </c>
      <c r="BX256" s="71">
        <v>-68.19476</v>
      </c>
      <c r="BY256" s="71">
        <v>-74.30238</v>
      </c>
      <c r="BZ256" s="71">
        <v>-33.52726</v>
      </c>
      <c r="CA256" s="71">
        <v>-18.27714</v>
      </c>
      <c r="CB256" s="71">
        <v>-17.34512</v>
      </c>
      <c r="CC256" s="71">
        <v>-12.59543</v>
      </c>
      <c r="CD256" s="71">
        <v>-12.76137</v>
      </c>
      <c r="CE256" s="71">
        <v>-12.07946</v>
      </c>
      <c r="CF256" s="71">
        <v>-12.30963</v>
      </c>
      <c r="CG256" s="71">
        <v>-12.69067</v>
      </c>
      <c r="CH256" s="71">
        <v>-13.57922</v>
      </c>
      <c r="CI256" s="71">
        <v>-15.64829</v>
      </c>
      <c r="CJ256" s="71">
        <v>-19.33989</v>
      </c>
      <c r="CK256" s="71">
        <v>-36.6778</v>
      </c>
      <c r="CL256" s="71">
        <v>-48.61742</v>
      </c>
      <c r="CM256" s="71">
        <v>-36.36782</v>
      </c>
      <c r="CN256" s="71">
        <v>135.7824</v>
      </c>
      <c r="CO256" s="71">
        <v>137.8829</v>
      </c>
      <c r="CP256" s="71">
        <v>139.888</v>
      </c>
      <c r="CQ256" s="71">
        <v>141.5748</v>
      </c>
      <c r="CR256" s="71">
        <v>145.1163</v>
      </c>
      <c r="CS256" s="71">
        <v>146.3414</v>
      </c>
      <c r="CT256" s="71">
        <v>147.3735</v>
      </c>
      <c r="CU256" s="71">
        <v>145.9748</v>
      </c>
      <c r="CV256" s="71">
        <v>-40.38175</v>
      </c>
      <c r="CW256" s="71">
        <v>-60.32806</v>
      </c>
      <c r="CX256" s="71">
        <v>-27.22166</v>
      </c>
      <c r="CY256" s="71">
        <v>-14.83969</v>
      </c>
      <c r="CZ256" s="71">
        <v>-14.08296</v>
      </c>
      <c r="DA256" s="71">
        <v>-10.59401</v>
      </c>
      <c r="DB256" s="71">
        <v>-10.73359</v>
      </c>
      <c r="DC256" s="71">
        <v>-10.16003</v>
      </c>
      <c r="DD256" s="71">
        <v>-10.35363</v>
      </c>
      <c r="DE256" s="71">
        <v>-10.67412</v>
      </c>
      <c r="DF256" s="71">
        <v>-11.42148</v>
      </c>
      <c r="DG256" s="71">
        <v>-13.16177</v>
      </c>
      <c r="DH256" s="71">
        <v>-16.26678</v>
      </c>
      <c r="DI256" s="71">
        <v>-30.84969</v>
      </c>
      <c r="DJ256" s="71">
        <v>-40.8921</v>
      </c>
      <c r="DK256" s="71">
        <v>-19.33093</v>
      </c>
      <c r="DL256" s="71">
        <v>147.1876</v>
      </c>
      <c r="DM256" s="71">
        <v>149.4645</v>
      </c>
      <c r="DN256" s="71">
        <v>151.638</v>
      </c>
      <c r="DO256" s="71">
        <v>153.4664</v>
      </c>
      <c r="DP256" s="71">
        <v>157.3055</v>
      </c>
      <c r="DQ256" s="71">
        <v>158.6335</v>
      </c>
      <c r="DR256" s="71">
        <v>159.7523</v>
      </c>
      <c r="DS256" s="71">
        <v>158.236</v>
      </c>
      <c r="DT256" s="71">
        <v>-21.4645</v>
      </c>
      <c r="DU256" s="71">
        <v>-50.74191</v>
      </c>
      <c r="DV256" s="71">
        <v>-22.89613</v>
      </c>
      <c r="DW256" s="71">
        <v>-12.48166</v>
      </c>
      <c r="DX256" s="71">
        <v>-11.84517</v>
      </c>
      <c r="DY256" s="71">
        <v>-8.608175</v>
      </c>
      <c r="DZ256" s="71">
        <v>-8.721589</v>
      </c>
      <c r="EA256" s="71">
        <v>-8.255545</v>
      </c>
      <c r="EB256" s="71">
        <v>-8.412853</v>
      </c>
      <c r="EC256" s="71">
        <v>-8.673269</v>
      </c>
      <c r="ED256" s="71">
        <v>-9.280535</v>
      </c>
      <c r="EE256" s="71">
        <v>-10.69462</v>
      </c>
      <c r="EF256" s="71">
        <v>-13.21759</v>
      </c>
      <c r="EG256" s="71">
        <v>-25.06695</v>
      </c>
      <c r="EH256" s="71">
        <v>-33.22692</v>
      </c>
      <c r="EI256" s="71">
        <v>-2.542621</v>
      </c>
      <c r="EJ256" s="71">
        <v>158.4752</v>
      </c>
      <c r="EK256" s="71">
        <v>160.9267</v>
      </c>
      <c r="EL256" s="71">
        <v>163.2669</v>
      </c>
      <c r="EM256" s="71">
        <v>165.2356</v>
      </c>
      <c r="EN256" s="71">
        <v>169.369</v>
      </c>
      <c r="EO256" s="71">
        <v>170.7989</v>
      </c>
      <c r="EP256" s="71">
        <v>172.0035</v>
      </c>
      <c r="EQ256" s="71">
        <v>170.3709</v>
      </c>
      <c r="ER256" s="71">
        <v>-2.823251</v>
      </c>
      <c r="ES256" s="71">
        <v>-41.2304</v>
      </c>
      <c r="ET256" s="71">
        <v>-18.60428</v>
      </c>
      <c r="EU256" s="71">
        <v>-10.14199</v>
      </c>
      <c r="EV256" s="71">
        <v>-9.624807</v>
      </c>
      <c r="EW256" s="71">
        <v>-5.768066</v>
      </c>
      <c r="EX256" s="71">
        <v>-5.844061</v>
      </c>
      <c r="EY256" s="71">
        <v>-5.531779</v>
      </c>
      <c r="EZ256" s="71">
        <v>-5.637187</v>
      </c>
      <c r="FA256" s="71">
        <v>-5.811684</v>
      </c>
      <c r="FB256" s="71">
        <v>-6.218594</v>
      </c>
      <c r="FC256" s="71">
        <v>-7.166124</v>
      </c>
      <c r="FD256" s="71">
        <v>-8.856689</v>
      </c>
      <c r="FE256" s="71">
        <v>-16.79657</v>
      </c>
      <c r="FF256" s="71">
        <v>-22.26431</v>
      </c>
      <c r="FG256" s="71">
        <v>21.26939</v>
      </c>
      <c r="FH256" s="71">
        <v>174.5691</v>
      </c>
      <c r="FI256" s="71">
        <v>177.2696</v>
      </c>
      <c r="FJ256" s="71">
        <v>179.8474</v>
      </c>
      <c r="FK256" s="71">
        <v>182.016</v>
      </c>
      <c r="FL256" s="71">
        <v>186.5692</v>
      </c>
      <c r="FM256" s="71">
        <v>188.1443</v>
      </c>
      <c r="FN256" s="71">
        <v>189.4713</v>
      </c>
      <c r="FO256" s="71">
        <v>187.6729</v>
      </c>
      <c r="FP256" s="71">
        <v>23.6169</v>
      </c>
      <c r="FQ256" s="71">
        <v>-27.62719</v>
      </c>
      <c r="FR256" s="71">
        <v>-12.46614</v>
      </c>
      <c r="FS256" s="71">
        <v>-6.795825</v>
      </c>
      <c r="FT256" s="71">
        <v>-6.44928</v>
      </c>
      <c r="FU256" s="71">
        <v>78.94444</v>
      </c>
      <c r="FV256" s="71">
        <v>73.81111</v>
      </c>
      <c r="FW256" s="71">
        <v>71.31111</v>
      </c>
      <c r="FX256" s="71">
        <v>70.54111</v>
      </c>
      <c r="FY256" s="71">
        <v>68.64222</v>
      </c>
      <c r="FZ256" s="71">
        <v>67.45111</v>
      </c>
      <c r="GA256" s="71">
        <v>68.86777</v>
      </c>
      <c r="GB256" s="71">
        <v>72.67778</v>
      </c>
      <c r="GC256" s="71">
        <v>79.38889</v>
      </c>
      <c r="GD256" s="71">
        <v>87.07777</v>
      </c>
      <c r="GE256" s="71">
        <v>93.75556</v>
      </c>
      <c r="GF256" s="71">
        <v>95.97778</v>
      </c>
      <c r="GG256" s="71">
        <v>97.1</v>
      </c>
      <c r="GH256" s="71">
        <v>97.83333</v>
      </c>
      <c r="GI256" s="71">
        <v>98.3</v>
      </c>
      <c r="GJ256" s="71">
        <v>98.34444</v>
      </c>
      <c r="GK256" s="71">
        <v>98.12222</v>
      </c>
      <c r="GL256" s="71">
        <v>97.42223</v>
      </c>
      <c r="GM256" s="71">
        <v>95.21111</v>
      </c>
      <c r="GN256" s="71">
        <v>91.01112</v>
      </c>
      <c r="GO256" s="71">
        <v>86.76666</v>
      </c>
      <c r="GP256" s="71">
        <v>82.31111</v>
      </c>
      <c r="GQ256" s="71">
        <v>78.44444</v>
      </c>
      <c r="GR256" s="71">
        <v>76.32222</v>
      </c>
    </row>
    <row r="257" spans="1:200" ht="12.75">
      <c r="A257" s="69" t="s">
        <v>245</v>
      </c>
      <c r="B257" s="69" t="s">
        <v>33</v>
      </c>
      <c r="C257" s="69">
        <v>2012</v>
      </c>
      <c r="D257" s="69" t="s">
        <v>6</v>
      </c>
      <c r="E257" s="69" t="s">
        <v>239</v>
      </c>
      <c r="F257" s="71">
        <v>10</v>
      </c>
      <c r="G257" s="71">
        <v>10</v>
      </c>
      <c r="H257" s="71">
        <v>10</v>
      </c>
      <c r="I257" s="71">
        <v>511.4846</v>
      </c>
      <c r="J257" s="71">
        <v>518.2581</v>
      </c>
      <c r="K257" s="71">
        <v>493.2564</v>
      </c>
      <c r="L257" s="71">
        <v>502.3977</v>
      </c>
      <c r="M257" s="71">
        <v>513.1199</v>
      </c>
      <c r="N257" s="71">
        <v>540.2662</v>
      </c>
      <c r="O257" s="71">
        <v>584.1981</v>
      </c>
      <c r="P257" s="71">
        <v>703.287</v>
      </c>
      <c r="Q257" s="71">
        <v>1341.87</v>
      </c>
      <c r="R257" s="71">
        <v>1785.606</v>
      </c>
      <c r="S257" s="71">
        <v>2166.03</v>
      </c>
      <c r="T257" s="71">
        <v>2334.67</v>
      </c>
      <c r="U257" s="71">
        <v>2442.728</v>
      </c>
      <c r="V257" s="71">
        <v>2518.963</v>
      </c>
      <c r="W257" s="71">
        <v>2561.943</v>
      </c>
      <c r="X257" s="71">
        <v>2589.977</v>
      </c>
      <c r="Y257" s="71">
        <v>2564.219</v>
      </c>
      <c r="Z257" s="71">
        <v>2543.589</v>
      </c>
      <c r="AA257" s="71">
        <v>2526.083</v>
      </c>
      <c r="AB257" s="71">
        <v>2531.897</v>
      </c>
      <c r="AC257" s="71">
        <v>2356.519</v>
      </c>
      <c r="AD257" s="71">
        <v>1077.404</v>
      </c>
      <c r="AE257" s="71">
        <v>601.2012</v>
      </c>
      <c r="AF257" s="71">
        <v>569.8711</v>
      </c>
      <c r="AG257" s="71">
        <v>522.3313</v>
      </c>
      <c r="AH257" s="71">
        <v>529.2484</v>
      </c>
      <c r="AI257" s="71">
        <v>503.7165</v>
      </c>
      <c r="AJ257" s="71">
        <v>513.0516</v>
      </c>
      <c r="AK257" s="71">
        <v>524.0012</v>
      </c>
      <c r="AL257" s="71">
        <v>551.7231</v>
      </c>
      <c r="AM257" s="71">
        <v>596.5868</v>
      </c>
      <c r="AN257" s="71">
        <v>718.201</v>
      </c>
      <c r="AO257" s="71">
        <v>1370.326</v>
      </c>
      <c r="AP257" s="71">
        <v>1823.472</v>
      </c>
      <c r="AQ257" s="71">
        <v>2184.379</v>
      </c>
      <c r="AR257" s="71">
        <v>2187.708</v>
      </c>
      <c r="AS257" s="71">
        <v>2288.963</v>
      </c>
      <c r="AT257" s="71">
        <v>2360.399</v>
      </c>
      <c r="AU257" s="71">
        <v>2400.674</v>
      </c>
      <c r="AV257" s="71">
        <v>2426.943</v>
      </c>
      <c r="AW257" s="71">
        <v>2402.807</v>
      </c>
      <c r="AX257" s="71">
        <v>2383.475</v>
      </c>
      <c r="AY257" s="71">
        <v>2367.072</v>
      </c>
      <c r="AZ257" s="71">
        <v>2553.345</v>
      </c>
      <c r="BA257" s="71">
        <v>2406.491</v>
      </c>
      <c r="BB257" s="71">
        <v>1100.251</v>
      </c>
      <c r="BC257" s="71">
        <v>613.9504</v>
      </c>
      <c r="BD257" s="71">
        <v>581.9559</v>
      </c>
      <c r="BE257" s="71">
        <v>-15.88292</v>
      </c>
      <c r="BF257" s="71">
        <v>-16.09325</v>
      </c>
      <c r="BG257" s="71">
        <v>-15.31689</v>
      </c>
      <c r="BH257" s="71">
        <v>-15.60075</v>
      </c>
      <c r="BI257" s="71">
        <v>-15.9337</v>
      </c>
      <c r="BJ257" s="71">
        <v>-16.77666</v>
      </c>
      <c r="BK257" s="71">
        <v>-18.14086</v>
      </c>
      <c r="BL257" s="71">
        <v>-21.83888</v>
      </c>
      <c r="BM257" s="71">
        <v>-41.66853</v>
      </c>
      <c r="BN257" s="71">
        <v>-55.44767</v>
      </c>
      <c r="BO257" s="71">
        <v>-58.29639</v>
      </c>
      <c r="BP257" s="71">
        <v>118.922</v>
      </c>
      <c r="BQ257" s="71">
        <v>124.4262</v>
      </c>
      <c r="BR257" s="71">
        <v>128.3094</v>
      </c>
      <c r="BS257" s="71">
        <v>130.4987</v>
      </c>
      <c r="BT257" s="71">
        <v>131.9267</v>
      </c>
      <c r="BU257" s="71">
        <v>130.6146</v>
      </c>
      <c r="BV257" s="71">
        <v>129.5638</v>
      </c>
      <c r="BW257" s="71">
        <v>128.6721</v>
      </c>
      <c r="BX257" s="71">
        <v>-68.14331</v>
      </c>
      <c r="BY257" s="71">
        <v>-73.17599</v>
      </c>
      <c r="BZ257" s="71">
        <v>-33.45617</v>
      </c>
      <c r="CA257" s="71">
        <v>-18.66885</v>
      </c>
      <c r="CB257" s="71">
        <v>-17.69597</v>
      </c>
      <c r="CC257" s="71">
        <v>-12.89576</v>
      </c>
      <c r="CD257" s="71">
        <v>-13.06653</v>
      </c>
      <c r="CE257" s="71">
        <v>-12.43618</v>
      </c>
      <c r="CF257" s="71">
        <v>-12.66666</v>
      </c>
      <c r="CG257" s="71">
        <v>-12.93699</v>
      </c>
      <c r="CH257" s="71">
        <v>-13.62141</v>
      </c>
      <c r="CI257" s="71">
        <v>-14.72904</v>
      </c>
      <c r="CJ257" s="71">
        <v>-17.73156</v>
      </c>
      <c r="CK257" s="71">
        <v>-33.83177</v>
      </c>
      <c r="CL257" s="71">
        <v>-45.01942</v>
      </c>
      <c r="CM257" s="71">
        <v>-34.52039</v>
      </c>
      <c r="CN257" s="71">
        <v>135.5748</v>
      </c>
      <c r="CO257" s="71">
        <v>141.8497</v>
      </c>
      <c r="CP257" s="71">
        <v>146.2767</v>
      </c>
      <c r="CQ257" s="71">
        <v>148.7726</v>
      </c>
      <c r="CR257" s="71">
        <v>150.4005</v>
      </c>
      <c r="CS257" s="71">
        <v>148.9047</v>
      </c>
      <c r="CT257" s="71">
        <v>147.7068</v>
      </c>
      <c r="CU257" s="71">
        <v>146.6902</v>
      </c>
      <c r="CV257" s="71">
        <v>-40.35129</v>
      </c>
      <c r="CW257" s="71">
        <v>-59.41351</v>
      </c>
      <c r="CX257" s="71">
        <v>-27.16394</v>
      </c>
      <c r="CY257" s="71">
        <v>-15.15773</v>
      </c>
      <c r="CZ257" s="71">
        <v>-14.36782</v>
      </c>
      <c r="DA257" s="71">
        <v>-10.84662</v>
      </c>
      <c r="DB257" s="71">
        <v>-10.99026</v>
      </c>
      <c r="DC257" s="71">
        <v>-10.46007</v>
      </c>
      <c r="DD257" s="71">
        <v>-10.65392</v>
      </c>
      <c r="DE257" s="71">
        <v>-10.8813</v>
      </c>
      <c r="DF257" s="71">
        <v>-11.45697</v>
      </c>
      <c r="DG257" s="71">
        <v>-12.38859</v>
      </c>
      <c r="DH257" s="71">
        <v>-14.91401</v>
      </c>
      <c r="DI257" s="71">
        <v>-28.4559</v>
      </c>
      <c r="DJ257" s="71">
        <v>-37.86583</v>
      </c>
      <c r="DK257" s="71">
        <v>-18.34895</v>
      </c>
      <c r="DL257" s="71">
        <v>146.9625</v>
      </c>
      <c r="DM257" s="71">
        <v>153.7645</v>
      </c>
      <c r="DN257" s="71">
        <v>158.5634</v>
      </c>
      <c r="DO257" s="71">
        <v>161.2689</v>
      </c>
      <c r="DP257" s="71">
        <v>163.0335</v>
      </c>
      <c r="DQ257" s="71">
        <v>161.4121</v>
      </c>
      <c r="DR257" s="71">
        <v>160.1135</v>
      </c>
      <c r="DS257" s="71">
        <v>159.0116</v>
      </c>
      <c r="DT257" s="71">
        <v>-21.4483</v>
      </c>
      <c r="DU257" s="71">
        <v>-49.97269</v>
      </c>
      <c r="DV257" s="71">
        <v>-22.84758</v>
      </c>
      <c r="DW257" s="71">
        <v>-12.74916</v>
      </c>
      <c r="DX257" s="71">
        <v>-12.08477</v>
      </c>
      <c r="DY257" s="71">
        <v>-8.813433</v>
      </c>
      <c r="DZ257" s="71">
        <v>-8.930148</v>
      </c>
      <c r="EA257" s="71">
        <v>-8.499341</v>
      </c>
      <c r="EB257" s="71">
        <v>-8.656856</v>
      </c>
      <c r="EC257" s="71">
        <v>-8.84161</v>
      </c>
      <c r="ED257" s="71">
        <v>-9.30937</v>
      </c>
      <c r="EE257" s="71">
        <v>-10.06637</v>
      </c>
      <c r="EF257" s="71">
        <v>-12.1184</v>
      </c>
      <c r="EG257" s="71">
        <v>-23.12187</v>
      </c>
      <c r="EH257" s="71">
        <v>-30.76792</v>
      </c>
      <c r="EI257" s="71">
        <v>-2.41346</v>
      </c>
      <c r="EJ257" s="71">
        <v>158.2329</v>
      </c>
      <c r="EK257" s="71">
        <v>165.5565</v>
      </c>
      <c r="EL257" s="71">
        <v>170.7234</v>
      </c>
      <c r="EM257" s="71">
        <v>173.6364</v>
      </c>
      <c r="EN257" s="71">
        <v>175.5364</v>
      </c>
      <c r="EO257" s="71">
        <v>173.7906</v>
      </c>
      <c r="EP257" s="71">
        <v>172.3924</v>
      </c>
      <c r="EQ257" s="71">
        <v>171.206</v>
      </c>
      <c r="ER257" s="71">
        <v>-2.82112</v>
      </c>
      <c r="ES257" s="71">
        <v>-40.60536</v>
      </c>
      <c r="ET257" s="71">
        <v>-18.56483</v>
      </c>
      <c r="EU257" s="71">
        <v>-10.35935</v>
      </c>
      <c r="EV257" s="71">
        <v>-9.819495</v>
      </c>
      <c r="EW257" s="71">
        <v>-5.905603</v>
      </c>
      <c r="EX257" s="71">
        <v>-5.98381</v>
      </c>
      <c r="EY257" s="71">
        <v>-5.69514</v>
      </c>
      <c r="EZ257" s="71">
        <v>-5.800685</v>
      </c>
      <c r="FA257" s="71">
        <v>-5.924483</v>
      </c>
      <c r="FB257" s="71">
        <v>-6.237915</v>
      </c>
      <c r="FC257" s="71">
        <v>-6.745153</v>
      </c>
      <c r="FD257" s="71">
        <v>-8.120154</v>
      </c>
      <c r="FE257" s="71">
        <v>-15.49323</v>
      </c>
      <c r="FF257" s="71">
        <v>-20.61661</v>
      </c>
      <c r="FG257" s="71">
        <v>20.18894</v>
      </c>
      <c r="FH257" s="71">
        <v>174.3022</v>
      </c>
      <c r="FI257" s="71">
        <v>182.3695</v>
      </c>
      <c r="FJ257" s="71">
        <v>188.0611</v>
      </c>
      <c r="FK257" s="71">
        <v>191.27</v>
      </c>
      <c r="FL257" s="71">
        <v>193.3629</v>
      </c>
      <c r="FM257" s="71">
        <v>191.4398</v>
      </c>
      <c r="FN257" s="71">
        <v>189.8997</v>
      </c>
      <c r="FO257" s="71">
        <v>188.5927</v>
      </c>
      <c r="FP257" s="71">
        <v>23.59908</v>
      </c>
      <c r="FQ257" s="71">
        <v>-27.20837</v>
      </c>
      <c r="FR257" s="71">
        <v>-12.4397</v>
      </c>
      <c r="FS257" s="71">
        <v>-6.941471</v>
      </c>
      <c r="FT257" s="71">
        <v>-6.579733</v>
      </c>
      <c r="FU257" s="71">
        <v>75.67777</v>
      </c>
      <c r="FV257" s="71">
        <v>72.72222</v>
      </c>
      <c r="FW257" s="71">
        <v>70.91112</v>
      </c>
      <c r="FX257" s="71">
        <v>69.01334</v>
      </c>
      <c r="FY257" s="71">
        <v>65.92333</v>
      </c>
      <c r="FZ257" s="71">
        <v>65.00777</v>
      </c>
      <c r="GA257" s="71">
        <v>63.49556</v>
      </c>
      <c r="GB257" s="71">
        <v>67.59111</v>
      </c>
      <c r="GC257" s="71">
        <v>74.65556</v>
      </c>
      <c r="GD257" s="71">
        <v>81.77778</v>
      </c>
      <c r="GE257" s="71">
        <v>88.67778</v>
      </c>
      <c r="GF257" s="71">
        <v>95.2</v>
      </c>
      <c r="GG257" s="71">
        <v>99.63333</v>
      </c>
      <c r="GH257" s="71">
        <v>102.0778</v>
      </c>
      <c r="GI257" s="71">
        <v>102.9444</v>
      </c>
      <c r="GJ257" s="71">
        <v>101.4445</v>
      </c>
      <c r="GK257" s="71">
        <v>99.22222</v>
      </c>
      <c r="GL257" s="71">
        <v>97</v>
      </c>
      <c r="GM257" s="71">
        <v>94.97778</v>
      </c>
      <c r="GN257" s="71">
        <v>90.31111</v>
      </c>
      <c r="GO257" s="71">
        <v>84.87778</v>
      </c>
      <c r="GP257" s="71">
        <v>80.43333</v>
      </c>
      <c r="GQ257" s="71">
        <v>76.54444</v>
      </c>
      <c r="GR257" s="71">
        <v>74.37778</v>
      </c>
    </row>
    <row r="258" spans="1:200" ht="12.75">
      <c r="A258" s="69" t="s">
        <v>245</v>
      </c>
      <c r="B258" s="69" t="s">
        <v>34</v>
      </c>
      <c r="C258" s="69">
        <v>2012</v>
      </c>
      <c r="D258" s="69" t="s">
        <v>6</v>
      </c>
      <c r="E258" s="69" t="s">
        <v>239</v>
      </c>
      <c r="F258" s="71">
        <v>10</v>
      </c>
      <c r="G258" s="71">
        <v>10</v>
      </c>
      <c r="H258" s="71">
        <v>10</v>
      </c>
      <c r="I258" s="71">
        <v>434.3254</v>
      </c>
      <c r="J258" s="71">
        <v>440.6817</v>
      </c>
      <c r="K258" s="71">
        <v>417.3321</v>
      </c>
      <c r="L258" s="71">
        <v>421.3607</v>
      </c>
      <c r="M258" s="71">
        <v>430.29</v>
      </c>
      <c r="N258" s="71">
        <v>439.894</v>
      </c>
      <c r="O258" s="71">
        <v>474.3948</v>
      </c>
      <c r="P258" s="71">
        <v>531.9103</v>
      </c>
      <c r="Q258" s="71">
        <v>1088.073</v>
      </c>
      <c r="R258" s="71">
        <v>1561.147</v>
      </c>
      <c r="S258" s="71">
        <v>2005.019</v>
      </c>
      <c r="T258" s="71">
        <v>2238.591</v>
      </c>
      <c r="U258" s="71">
        <v>2350.797</v>
      </c>
      <c r="V258" s="71">
        <v>2402.994</v>
      </c>
      <c r="W258" s="71">
        <v>2459.375</v>
      </c>
      <c r="X258" s="71">
        <v>2503.538</v>
      </c>
      <c r="Y258" s="71">
        <v>2519.078</v>
      </c>
      <c r="Z258" s="71">
        <v>2479.994</v>
      </c>
      <c r="AA258" s="71">
        <v>2401.411</v>
      </c>
      <c r="AB258" s="71">
        <v>2421.084</v>
      </c>
      <c r="AC258" s="71">
        <v>2317.204</v>
      </c>
      <c r="AD258" s="71">
        <v>1021.382</v>
      </c>
      <c r="AE258" s="71">
        <v>526.8513</v>
      </c>
      <c r="AF258" s="71">
        <v>498.1886</v>
      </c>
      <c r="AG258" s="71">
        <v>443.5357</v>
      </c>
      <c r="AH258" s="71">
        <v>450.0269</v>
      </c>
      <c r="AI258" s="71">
        <v>426.1821</v>
      </c>
      <c r="AJ258" s="71">
        <v>430.2961</v>
      </c>
      <c r="AK258" s="71">
        <v>439.4148</v>
      </c>
      <c r="AL258" s="71">
        <v>449.2224</v>
      </c>
      <c r="AM258" s="71">
        <v>484.4549</v>
      </c>
      <c r="AN258" s="71">
        <v>543.1901</v>
      </c>
      <c r="AO258" s="71">
        <v>1111.146</v>
      </c>
      <c r="AP258" s="71">
        <v>1594.253</v>
      </c>
      <c r="AQ258" s="71">
        <v>2022.004</v>
      </c>
      <c r="AR258" s="71">
        <v>2097.677</v>
      </c>
      <c r="AS258" s="71">
        <v>2202.82</v>
      </c>
      <c r="AT258" s="71">
        <v>2251.731</v>
      </c>
      <c r="AU258" s="71">
        <v>2304.563</v>
      </c>
      <c r="AV258" s="71">
        <v>2345.946</v>
      </c>
      <c r="AW258" s="71">
        <v>2360.508</v>
      </c>
      <c r="AX258" s="71">
        <v>2323.884</v>
      </c>
      <c r="AY258" s="71">
        <v>2250.247</v>
      </c>
      <c r="AZ258" s="71">
        <v>2441.593</v>
      </c>
      <c r="BA258" s="71">
        <v>2366.343</v>
      </c>
      <c r="BB258" s="71">
        <v>1043.041</v>
      </c>
      <c r="BC258" s="71">
        <v>538.0237</v>
      </c>
      <c r="BD258" s="71">
        <v>508.7532</v>
      </c>
      <c r="BE258" s="71">
        <v>-13.48692</v>
      </c>
      <c r="BF258" s="71">
        <v>-13.6843</v>
      </c>
      <c r="BG258" s="71">
        <v>-12.95924</v>
      </c>
      <c r="BH258" s="71">
        <v>-13.08434</v>
      </c>
      <c r="BI258" s="71">
        <v>-13.36162</v>
      </c>
      <c r="BJ258" s="71">
        <v>-13.65984</v>
      </c>
      <c r="BK258" s="71">
        <v>-14.73118</v>
      </c>
      <c r="BL258" s="71">
        <v>-16.51719</v>
      </c>
      <c r="BM258" s="71">
        <v>-33.78747</v>
      </c>
      <c r="BN258" s="71">
        <v>-48.47766</v>
      </c>
      <c r="BO258" s="71">
        <v>-53.96296</v>
      </c>
      <c r="BP258" s="71">
        <v>114.028</v>
      </c>
      <c r="BQ258" s="71">
        <v>119.7435</v>
      </c>
      <c r="BR258" s="71">
        <v>122.4023</v>
      </c>
      <c r="BS258" s="71">
        <v>125.2742</v>
      </c>
      <c r="BT258" s="71">
        <v>127.5237</v>
      </c>
      <c r="BU258" s="71">
        <v>128.3153</v>
      </c>
      <c r="BV258" s="71">
        <v>126.3244</v>
      </c>
      <c r="BW258" s="71">
        <v>122.3216</v>
      </c>
      <c r="BX258" s="71">
        <v>-65.1609</v>
      </c>
      <c r="BY258" s="71">
        <v>-71.95518</v>
      </c>
      <c r="BZ258" s="71">
        <v>-31.71654</v>
      </c>
      <c r="CA258" s="71">
        <v>-16.36009</v>
      </c>
      <c r="CB258" s="71">
        <v>-15.47004</v>
      </c>
      <c r="CC258" s="71">
        <v>-10.95039</v>
      </c>
      <c r="CD258" s="71">
        <v>-11.11065</v>
      </c>
      <c r="CE258" s="71">
        <v>-10.52195</v>
      </c>
      <c r="CF258" s="71">
        <v>-10.62352</v>
      </c>
      <c r="CG258" s="71">
        <v>-10.84865</v>
      </c>
      <c r="CH258" s="71">
        <v>-11.09079</v>
      </c>
      <c r="CI258" s="71">
        <v>-11.96064</v>
      </c>
      <c r="CJ258" s="71">
        <v>-13.41074</v>
      </c>
      <c r="CK258" s="71">
        <v>-27.43293</v>
      </c>
      <c r="CL258" s="71">
        <v>-39.36028</v>
      </c>
      <c r="CM258" s="71">
        <v>-31.95434</v>
      </c>
      <c r="CN258" s="71">
        <v>129.9955</v>
      </c>
      <c r="CO258" s="71">
        <v>136.5113</v>
      </c>
      <c r="CP258" s="71">
        <v>139.5424</v>
      </c>
      <c r="CQ258" s="71">
        <v>142.8164</v>
      </c>
      <c r="CR258" s="71">
        <v>145.381</v>
      </c>
      <c r="CS258" s="71">
        <v>146.2834</v>
      </c>
      <c r="CT258" s="71">
        <v>144.0138</v>
      </c>
      <c r="CU258" s="71">
        <v>139.4505</v>
      </c>
      <c r="CV258" s="71">
        <v>-38.58524</v>
      </c>
      <c r="CW258" s="71">
        <v>-58.4223</v>
      </c>
      <c r="CX258" s="71">
        <v>-25.75149</v>
      </c>
      <c r="CY258" s="71">
        <v>-13.28319</v>
      </c>
      <c r="CZ258" s="71">
        <v>-12.56053</v>
      </c>
      <c r="DA258" s="71">
        <v>-9.210369</v>
      </c>
      <c r="DB258" s="71">
        <v>-9.345161</v>
      </c>
      <c r="DC258" s="71">
        <v>-8.850006</v>
      </c>
      <c r="DD258" s="71">
        <v>-8.935437</v>
      </c>
      <c r="DE258" s="71">
        <v>-9.124795</v>
      </c>
      <c r="DF258" s="71">
        <v>-9.328458</v>
      </c>
      <c r="DG258" s="71">
        <v>-10.06009</v>
      </c>
      <c r="DH258" s="71">
        <v>-11.27977</v>
      </c>
      <c r="DI258" s="71">
        <v>-23.07383</v>
      </c>
      <c r="DJ258" s="71">
        <v>-33.10593</v>
      </c>
      <c r="DK258" s="71">
        <v>-16.98499</v>
      </c>
      <c r="DL258" s="71">
        <v>140.9145</v>
      </c>
      <c r="DM258" s="71">
        <v>147.9777</v>
      </c>
      <c r="DN258" s="71">
        <v>151.2634</v>
      </c>
      <c r="DO258" s="71">
        <v>154.8124</v>
      </c>
      <c r="DP258" s="71">
        <v>157.5924</v>
      </c>
      <c r="DQ258" s="71">
        <v>158.5706</v>
      </c>
      <c r="DR258" s="71">
        <v>156.1104</v>
      </c>
      <c r="DS258" s="71">
        <v>151.1637</v>
      </c>
      <c r="DT258" s="71">
        <v>-20.50958</v>
      </c>
      <c r="DU258" s="71">
        <v>-49.13898</v>
      </c>
      <c r="DV258" s="71">
        <v>-21.65957</v>
      </c>
      <c r="DW258" s="71">
        <v>-11.17249</v>
      </c>
      <c r="DX258" s="71">
        <v>-10.56466</v>
      </c>
      <c r="DY258" s="71">
        <v>-7.483895</v>
      </c>
      <c r="DZ258" s="71">
        <v>-7.593422</v>
      </c>
      <c r="EA258" s="71">
        <v>-7.191083</v>
      </c>
      <c r="EB258" s="71">
        <v>-7.260499</v>
      </c>
      <c r="EC258" s="71">
        <v>-7.414362</v>
      </c>
      <c r="ED258" s="71">
        <v>-7.579849</v>
      </c>
      <c r="EE258" s="71">
        <v>-8.174335</v>
      </c>
      <c r="EF258" s="71">
        <v>-9.16539</v>
      </c>
      <c r="EG258" s="71">
        <v>-18.74867</v>
      </c>
      <c r="EH258" s="71">
        <v>-26.90026</v>
      </c>
      <c r="EI258" s="71">
        <v>-2.234056</v>
      </c>
      <c r="EJ258" s="71">
        <v>151.7211</v>
      </c>
      <c r="EK258" s="71">
        <v>159.3259</v>
      </c>
      <c r="EL258" s="71">
        <v>162.8636</v>
      </c>
      <c r="EM258" s="71">
        <v>166.6848</v>
      </c>
      <c r="EN258" s="71">
        <v>169.678</v>
      </c>
      <c r="EO258" s="71">
        <v>170.7312</v>
      </c>
      <c r="EP258" s="71">
        <v>168.0823</v>
      </c>
      <c r="EQ258" s="71">
        <v>162.7563</v>
      </c>
      <c r="ER258" s="71">
        <v>-2.697649</v>
      </c>
      <c r="ES258" s="71">
        <v>-39.92794</v>
      </c>
      <c r="ET258" s="71">
        <v>-17.59951</v>
      </c>
      <c r="EU258" s="71">
        <v>-9.078216</v>
      </c>
      <c r="EV258" s="71">
        <v>-8.584328</v>
      </c>
      <c r="EW258" s="71">
        <v>-5.014722</v>
      </c>
      <c r="EX258" s="71">
        <v>-5.088112</v>
      </c>
      <c r="EY258" s="71">
        <v>-4.818517</v>
      </c>
      <c r="EZ258" s="71">
        <v>-4.865031</v>
      </c>
      <c r="FA258" s="71">
        <v>-4.96813</v>
      </c>
      <c r="FB258" s="71">
        <v>-5.079017</v>
      </c>
      <c r="FC258" s="71">
        <v>-5.477364</v>
      </c>
      <c r="FD258" s="71">
        <v>-6.141438</v>
      </c>
      <c r="FE258" s="71">
        <v>-12.56289</v>
      </c>
      <c r="FF258" s="71">
        <v>-18.02501</v>
      </c>
      <c r="FG258" s="71">
        <v>18.6882</v>
      </c>
      <c r="FH258" s="71">
        <v>167.1291</v>
      </c>
      <c r="FI258" s="71">
        <v>175.5062</v>
      </c>
      <c r="FJ258" s="71">
        <v>179.4031</v>
      </c>
      <c r="FK258" s="71">
        <v>183.6124</v>
      </c>
      <c r="FL258" s="71">
        <v>186.9095</v>
      </c>
      <c r="FM258" s="71">
        <v>188.0697</v>
      </c>
      <c r="FN258" s="71">
        <v>185.1518</v>
      </c>
      <c r="FO258" s="71">
        <v>179.2849</v>
      </c>
      <c r="FP258" s="71">
        <v>22.56622</v>
      </c>
      <c r="FQ258" s="71">
        <v>-26.75445</v>
      </c>
      <c r="FR258" s="71">
        <v>-11.79287</v>
      </c>
      <c r="FS258" s="71">
        <v>-6.083026</v>
      </c>
      <c r="FT258" s="71">
        <v>-5.752087</v>
      </c>
      <c r="FU258" s="71">
        <v>65.94667</v>
      </c>
      <c r="FV258" s="71">
        <v>64.07222</v>
      </c>
      <c r="FW258" s="71">
        <v>62.92</v>
      </c>
      <c r="FX258" s="71">
        <v>61.84889</v>
      </c>
      <c r="FY258" s="71">
        <v>60.12667</v>
      </c>
      <c r="FZ258" s="71">
        <v>59.52555</v>
      </c>
      <c r="GA258" s="71">
        <v>59.35889</v>
      </c>
      <c r="GB258" s="71">
        <v>61.22556</v>
      </c>
      <c r="GC258" s="71">
        <v>68.00444</v>
      </c>
      <c r="GD258" s="71">
        <v>76.77778</v>
      </c>
      <c r="GE258" s="71">
        <v>85.27778</v>
      </c>
      <c r="GF258" s="71">
        <v>94.2</v>
      </c>
      <c r="GG258" s="71">
        <v>98.76666</v>
      </c>
      <c r="GH258" s="71">
        <v>100.1667</v>
      </c>
      <c r="GI258" s="71">
        <v>101.6111</v>
      </c>
      <c r="GJ258" s="71">
        <v>100.8</v>
      </c>
      <c r="GK258" s="71">
        <v>100.2333</v>
      </c>
      <c r="GL258" s="71">
        <v>97.3</v>
      </c>
      <c r="GM258" s="71">
        <v>93.03333</v>
      </c>
      <c r="GN258" s="71">
        <v>89.05556</v>
      </c>
      <c r="GO258" s="71">
        <v>86.12222</v>
      </c>
      <c r="GP258" s="71">
        <v>82.32222</v>
      </c>
      <c r="GQ258" s="71">
        <v>80.31111</v>
      </c>
      <c r="GR258" s="71">
        <v>77.27778</v>
      </c>
    </row>
    <row r="259" spans="1:200" ht="12.75">
      <c r="A259" s="69" t="s">
        <v>245</v>
      </c>
      <c r="B259" s="69" t="s">
        <v>35</v>
      </c>
      <c r="C259" s="69">
        <v>2012</v>
      </c>
      <c r="D259" s="69" t="s">
        <v>6</v>
      </c>
      <c r="E259" s="69" t="s">
        <v>239</v>
      </c>
      <c r="F259" s="71">
        <v>10</v>
      </c>
      <c r="G259" s="71">
        <v>10</v>
      </c>
      <c r="H259" s="71">
        <v>10</v>
      </c>
      <c r="I259" s="71">
        <v>453.6573</v>
      </c>
      <c r="J259" s="71">
        <v>462.6685</v>
      </c>
      <c r="K259" s="71">
        <v>439.5999</v>
      </c>
      <c r="L259" s="71">
        <v>450.5751</v>
      </c>
      <c r="M259" s="71">
        <v>468.9917</v>
      </c>
      <c r="N259" s="71">
        <v>519.6498</v>
      </c>
      <c r="O259" s="71">
        <v>605.417</v>
      </c>
      <c r="P259" s="71">
        <v>683.1782</v>
      </c>
      <c r="Q259" s="71">
        <v>1264.695</v>
      </c>
      <c r="R259" s="71">
        <v>1588.812</v>
      </c>
      <c r="S259" s="71">
        <v>1896.882</v>
      </c>
      <c r="T259" s="71">
        <v>2010.064</v>
      </c>
      <c r="U259" s="71">
        <v>2064.933</v>
      </c>
      <c r="V259" s="71">
        <v>2100.902</v>
      </c>
      <c r="W259" s="71">
        <v>2134.393</v>
      </c>
      <c r="X259" s="71">
        <v>2208.722</v>
      </c>
      <c r="Y259" s="71">
        <v>2231.868</v>
      </c>
      <c r="Z259" s="71">
        <v>2232.247</v>
      </c>
      <c r="AA259" s="71">
        <v>2199.861</v>
      </c>
      <c r="AB259" s="71">
        <v>2166.309</v>
      </c>
      <c r="AC259" s="71">
        <v>2008.653</v>
      </c>
      <c r="AD259" s="71">
        <v>938.602</v>
      </c>
      <c r="AE259" s="71">
        <v>540.8751</v>
      </c>
      <c r="AF259" s="71">
        <v>507.8208</v>
      </c>
      <c r="AG259" s="71">
        <v>463.2776</v>
      </c>
      <c r="AH259" s="71">
        <v>472.4799</v>
      </c>
      <c r="AI259" s="71">
        <v>448.9221</v>
      </c>
      <c r="AJ259" s="71">
        <v>460.1301</v>
      </c>
      <c r="AK259" s="71">
        <v>478.9372</v>
      </c>
      <c r="AL259" s="71">
        <v>530.6696</v>
      </c>
      <c r="AM259" s="71">
        <v>618.2556</v>
      </c>
      <c r="AN259" s="71">
        <v>697.6658</v>
      </c>
      <c r="AO259" s="71">
        <v>1291.514</v>
      </c>
      <c r="AP259" s="71">
        <v>1622.505</v>
      </c>
      <c r="AQ259" s="71">
        <v>1912.951</v>
      </c>
      <c r="AR259" s="71">
        <v>1883.535</v>
      </c>
      <c r="AS259" s="71">
        <v>1934.95</v>
      </c>
      <c r="AT259" s="71">
        <v>1968.654</v>
      </c>
      <c r="AU259" s="71">
        <v>2000.037</v>
      </c>
      <c r="AV259" s="71">
        <v>2069.688</v>
      </c>
      <c r="AW259" s="71">
        <v>2091.376</v>
      </c>
      <c r="AX259" s="71">
        <v>2091.731</v>
      </c>
      <c r="AY259" s="71">
        <v>2061.385</v>
      </c>
      <c r="AZ259" s="71">
        <v>2184.66</v>
      </c>
      <c r="BA259" s="71">
        <v>2051.249</v>
      </c>
      <c r="BB259" s="71">
        <v>958.5061</v>
      </c>
      <c r="BC259" s="71">
        <v>552.345</v>
      </c>
      <c r="BD259" s="71">
        <v>518.5897</v>
      </c>
      <c r="BE259" s="71">
        <v>-14.08723</v>
      </c>
      <c r="BF259" s="71">
        <v>-14.36705</v>
      </c>
      <c r="BG259" s="71">
        <v>-13.65071</v>
      </c>
      <c r="BH259" s="71">
        <v>-13.99152</v>
      </c>
      <c r="BI259" s="71">
        <v>-14.5634</v>
      </c>
      <c r="BJ259" s="71">
        <v>-16.13647</v>
      </c>
      <c r="BK259" s="71">
        <v>-18.79976</v>
      </c>
      <c r="BL259" s="71">
        <v>-21.21445</v>
      </c>
      <c r="BM259" s="71">
        <v>-39.27203</v>
      </c>
      <c r="BN259" s="71">
        <v>-49.33672</v>
      </c>
      <c r="BO259" s="71">
        <v>-51.05256</v>
      </c>
      <c r="BP259" s="71">
        <v>102.3875</v>
      </c>
      <c r="BQ259" s="71">
        <v>105.1823</v>
      </c>
      <c r="BR259" s="71">
        <v>107.0145</v>
      </c>
      <c r="BS259" s="71">
        <v>108.7204</v>
      </c>
      <c r="BT259" s="71">
        <v>112.5066</v>
      </c>
      <c r="BU259" s="71">
        <v>113.6855</v>
      </c>
      <c r="BV259" s="71">
        <v>113.7048</v>
      </c>
      <c r="BW259" s="71">
        <v>112.0552</v>
      </c>
      <c r="BX259" s="71">
        <v>-58.30389</v>
      </c>
      <c r="BY259" s="71">
        <v>-62.37386</v>
      </c>
      <c r="BZ259" s="71">
        <v>-29.14602</v>
      </c>
      <c r="CA259" s="71">
        <v>-16.79557</v>
      </c>
      <c r="CB259" s="71">
        <v>-15.76915</v>
      </c>
      <c r="CC259" s="71">
        <v>-11.43779</v>
      </c>
      <c r="CD259" s="71">
        <v>-11.66499</v>
      </c>
      <c r="CE259" s="71">
        <v>-11.08337</v>
      </c>
      <c r="CF259" s="71">
        <v>-11.36008</v>
      </c>
      <c r="CG259" s="71">
        <v>-11.82441</v>
      </c>
      <c r="CH259" s="71">
        <v>-13.10162</v>
      </c>
      <c r="CI259" s="71">
        <v>-15.26402</v>
      </c>
      <c r="CJ259" s="71">
        <v>-17.22457</v>
      </c>
      <c r="CK259" s="71">
        <v>-31.886</v>
      </c>
      <c r="CL259" s="71">
        <v>-40.05779</v>
      </c>
      <c r="CM259" s="71">
        <v>-30.23094</v>
      </c>
      <c r="CN259" s="71">
        <v>116.7249</v>
      </c>
      <c r="CO259" s="71">
        <v>119.9111</v>
      </c>
      <c r="CP259" s="71">
        <v>121.9998</v>
      </c>
      <c r="CQ259" s="71">
        <v>123.9446</v>
      </c>
      <c r="CR259" s="71">
        <v>128.261</v>
      </c>
      <c r="CS259" s="71">
        <v>129.605</v>
      </c>
      <c r="CT259" s="71">
        <v>129.627</v>
      </c>
      <c r="CU259" s="71">
        <v>127.7464</v>
      </c>
      <c r="CV259" s="71">
        <v>-34.52484</v>
      </c>
      <c r="CW259" s="71">
        <v>-50.64297</v>
      </c>
      <c r="CX259" s="71">
        <v>-23.66442</v>
      </c>
      <c r="CY259" s="71">
        <v>-13.63676</v>
      </c>
      <c r="CZ259" s="71">
        <v>-12.80338</v>
      </c>
      <c r="DA259" s="71">
        <v>-9.620325</v>
      </c>
      <c r="DB259" s="71">
        <v>-9.811418</v>
      </c>
      <c r="DC259" s="71">
        <v>-9.322221</v>
      </c>
      <c r="DD259" s="71">
        <v>-9.554964</v>
      </c>
      <c r="DE259" s="71">
        <v>-9.945508</v>
      </c>
      <c r="DF259" s="71">
        <v>-11.01977</v>
      </c>
      <c r="DG259" s="71">
        <v>-12.83856</v>
      </c>
      <c r="DH259" s="71">
        <v>-14.48758</v>
      </c>
      <c r="DI259" s="71">
        <v>-26.81931</v>
      </c>
      <c r="DJ259" s="71">
        <v>-33.69259</v>
      </c>
      <c r="DK259" s="71">
        <v>-16.06894</v>
      </c>
      <c r="DL259" s="71">
        <v>126.5293</v>
      </c>
      <c r="DM259" s="71">
        <v>129.9831</v>
      </c>
      <c r="DN259" s="71">
        <v>132.2473</v>
      </c>
      <c r="DO259" s="71">
        <v>134.3555</v>
      </c>
      <c r="DP259" s="71">
        <v>139.0344</v>
      </c>
      <c r="DQ259" s="71">
        <v>140.4913</v>
      </c>
      <c r="DR259" s="71">
        <v>140.5152</v>
      </c>
      <c r="DS259" s="71">
        <v>138.4766</v>
      </c>
      <c r="DT259" s="71">
        <v>-18.35132</v>
      </c>
      <c r="DU259" s="71">
        <v>-42.59579</v>
      </c>
      <c r="DV259" s="71">
        <v>-19.90413</v>
      </c>
      <c r="DW259" s="71">
        <v>-11.46988</v>
      </c>
      <c r="DX259" s="71">
        <v>-10.76892</v>
      </c>
      <c r="DY259" s="71">
        <v>-7.817006</v>
      </c>
      <c r="DZ259" s="71">
        <v>-7.972278</v>
      </c>
      <c r="EA259" s="71">
        <v>-7.574781</v>
      </c>
      <c r="EB259" s="71">
        <v>-7.763896</v>
      </c>
      <c r="EC259" s="71">
        <v>-8.081233</v>
      </c>
      <c r="ED259" s="71">
        <v>-8.954128</v>
      </c>
      <c r="EE259" s="71">
        <v>-10.43199</v>
      </c>
      <c r="EF259" s="71">
        <v>-11.7719</v>
      </c>
      <c r="EG259" s="71">
        <v>-21.79206</v>
      </c>
      <c r="EH259" s="71">
        <v>-27.37695</v>
      </c>
      <c r="EI259" s="71">
        <v>-2.113566</v>
      </c>
      <c r="EJ259" s="71">
        <v>136.2326</v>
      </c>
      <c r="EK259" s="71">
        <v>139.9514</v>
      </c>
      <c r="EL259" s="71">
        <v>142.3892</v>
      </c>
      <c r="EM259" s="71">
        <v>144.659</v>
      </c>
      <c r="EN259" s="71">
        <v>149.6967</v>
      </c>
      <c r="EO259" s="71">
        <v>151.2654</v>
      </c>
      <c r="EP259" s="71">
        <v>151.2911</v>
      </c>
      <c r="EQ259" s="71">
        <v>149.0962</v>
      </c>
      <c r="ER259" s="71">
        <v>-2.41377</v>
      </c>
      <c r="ES259" s="71">
        <v>-34.61126</v>
      </c>
      <c r="ET259" s="71">
        <v>-16.17313</v>
      </c>
      <c r="EU259" s="71">
        <v>-9.319862</v>
      </c>
      <c r="EV259" s="71">
        <v>-8.750301</v>
      </c>
      <c r="EW259" s="71">
        <v>-5.237928</v>
      </c>
      <c r="EX259" s="71">
        <v>-5.341971</v>
      </c>
      <c r="EY259" s="71">
        <v>-5.075622</v>
      </c>
      <c r="EZ259" s="71">
        <v>-5.202342</v>
      </c>
      <c r="FA259" s="71">
        <v>-5.414979</v>
      </c>
      <c r="FB259" s="71">
        <v>-5.999878</v>
      </c>
      <c r="FC259" s="71">
        <v>-6.990146</v>
      </c>
      <c r="FD259" s="71">
        <v>-7.887978</v>
      </c>
      <c r="FE259" s="71">
        <v>-14.60217</v>
      </c>
      <c r="FF259" s="71">
        <v>-18.34443</v>
      </c>
      <c r="FG259" s="71">
        <v>17.68029</v>
      </c>
      <c r="FH259" s="71">
        <v>150.0677</v>
      </c>
      <c r="FI259" s="71">
        <v>154.1641</v>
      </c>
      <c r="FJ259" s="71">
        <v>156.8494</v>
      </c>
      <c r="FK259" s="71">
        <v>159.3498</v>
      </c>
      <c r="FL259" s="71">
        <v>164.8991</v>
      </c>
      <c r="FM259" s="71">
        <v>166.6271</v>
      </c>
      <c r="FN259" s="71">
        <v>166.6554</v>
      </c>
      <c r="FO259" s="71">
        <v>164.2376</v>
      </c>
      <c r="FP259" s="71">
        <v>20.19154</v>
      </c>
      <c r="FQ259" s="71">
        <v>-23.19191</v>
      </c>
      <c r="FR259" s="71">
        <v>-10.8371</v>
      </c>
      <c r="FS259" s="71">
        <v>-6.244946</v>
      </c>
      <c r="FT259" s="71">
        <v>-5.8633</v>
      </c>
      <c r="FU259" s="71">
        <v>68.30111</v>
      </c>
      <c r="FV259" s="71">
        <v>68.95778</v>
      </c>
      <c r="FW259" s="71">
        <v>69.29667</v>
      </c>
      <c r="FX259" s="71">
        <v>69.07445</v>
      </c>
      <c r="FY259" s="71">
        <v>69.33334</v>
      </c>
      <c r="FZ259" s="71">
        <v>69.33112</v>
      </c>
      <c r="GA259" s="71">
        <v>68.91889</v>
      </c>
      <c r="GB259" s="71">
        <v>69.73667</v>
      </c>
      <c r="GC259" s="71">
        <v>72.89889</v>
      </c>
      <c r="GD259" s="71">
        <v>76.44778</v>
      </c>
      <c r="GE259" s="71">
        <v>79.77556</v>
      </c>
      <c r="GF259" s="71">
        <v>82.66666</v>
      </c>
      <c r="GG259" s="71">
        <v>84.2</v>
      </c>
      <c r="GH259" s="71">
        <v>85.54444</v>
      </c>
      <c r="GI259" s="71">
        <v>86.56667</v>
      </c>
      <c r="GJ259" s="71">
        <v>87.46667</v>
      </c>
      <c r="GK259" s="71">
        <v>87.7</v>
      </c>
      <c r="GL259" s="71">
        <v>86.86667</v>
      </c>
      <c r="GM259" s="71">
        <v>84.11111</v>
      </c>
      <c r="GN259" s="71">
        <v>79.03333</v>
      </c>
      <c r="GO259" s="71">
        <v>73.33556</v>
      </c>
      <c r="GP259" s="71">
        <v>68.88445</v>
      </c>
      <c r="GQ259" s="71">
        <v>65.64667</v>
      </c>
      <c r="GR259" s="71">
        <v>62.43111</v>
      </c>
    </row>
    <row r="260" spans="1:200" ht="12.75">
      <c r="A260" s="69" t="s">
        <v>245</v>
      </c>
      <c r="B260" s="69" t="s">
        <v>8</v>
      </c>
      <c r="C260" s="69">
        <v>2012</v>
      </c>
      <c r="D260" s="69" t="s">
        <v>6</v>
      </c>
      <c r="E260" s="69" t="s">
        <v>239</v>
      </c>
      <c r="F260" s="71">
        <v>10</v>
      </c>
      <c r="G260" s="71">
        <v>10</v>
      </c>
      <c r="H260" s="71">
        <v>10</v>
      </c>
      <c r="I260" s="71">
        <v>510.3996</v>
      </c>
      <c r="J260" s="71">
        <v>516.7368</v>
      </c>
      <c r="K260" s="71">
        <v>491.7844</v>
      </c>
      <c r="L260" s="71">
        <v>498.8644</v>
      </c>
      <c r="M260" s="71">
        <v>510.9046</v>
      </c>
      <c r="N260" s="71">
        <v>534.8066</v>
      </c>
      <c r="O260" s="71">
        <v>589.3071</v>
      </c>
      <c r="P260" s="71">
        <v>702.1676</v>
      </c>
      <c r="Q260" s="71">
        <v>1335.755</v>
      </c>
      <c r="R260" s="71">
        <v>1793.125</v>
      </c>
      <c r="S260" s="71">
        <v>2180.179</v>
      </c>
      <c r="T260" s="71">
        <v>2317.47</v>
      </c>
      <c r="U260" s="71">
        <v>2401.587</v>
      </c>
      <c r="V260" s="71">
        <v>2455.131</v>
      </c>
      <c r="W260" s="71">
        <v>2497.134</v>
      </c>
      <c r="X260" s="71">
        <v>2542.143</v>
      </c>
      <c r="Y260" s="71">
        <v>2547.987</v>
      </c>
      <c r="Z260" s="71">
        <v>2538.562</v>
      </c>
      <c r="AA260" s="71">
        <v>2498.269</v>
      </c>
      <c r="AB260" s="71">
        <v>2502.695</v>
      </c>
      <c r="AC260" s="71">
        <v>2356.487</v>
      </c>
      <c r="AD260" s="71">
        <v>1079.061</v>
      </c>
      <c r="AE260" s="71">
        <v>600.9826</v>
      </c>
      <c r="AF260" s="71">
        <v>569.8289</v>
      </c>
      <c r="AG260" s="71">
        <v>521.2232</v>
      </c>
      <c r="AH260" s="71">
        <v>527.6948</v>
      </c>
      <c r="AI260" s="71">
        <v>502.2133</v>
      </c>
      <c r="AJ260" s="71">
        <v>509.4434</v>
      </c>
      <c r="AK260" s="71">
        <v>521.7389</v>
      </c>
      <c r="AL260" s="71">
        <v>546.1478</v>
      </c>
      <c r="AM260" s="71">
        <v>601.8041</v>
      </c>
      <c r="AN260" s="71">
        <v>717.0579</v>
      </c>
      <c r="AO260" s="71">
        <v>1364.082</v>
      </c>
      <c r="AP260" s="71">
        <v>1831.151</v>
      </c>
      <c r="AQ260" s="71">
        <v>2198.648</v>
      </c>
      <c r="AR260" s="71">
        <v>2171.591</v>
      </c>
      <c r="AS260" s="71">
        <v>2250.413</v>
      </c>
      <c r="AT260" s="71">
        <v>2300.586</v>
      </c>
      <c r="AU260" s="71">
        <v>2339.945</v>
      </c>
      <c r="AV260" s="71">
        <v>2382.121</v>
      </c>
      <c r="AW260" s="71">
        <v>2387.597</v>
      </c>
      <c r="AX260" s="71">
        <v>2378.765</v>
      </c>
      <c r="AY260" s="71">
        <v>2341.008</v>
      </c>
      <c r="AZ260" s="71">
        <v>2523.896</v>
      </c>
      <c r="BA260" s="71">
        <v>2406.459</v>
      </c>
      <c r="BB260" s="71">
        <v>1101.944</v>
      </c>
      <c r="BC260" s="71">
        <v>613.7272</v>
      </c>
      <c r="BD260" s="71">
        <v>581.9128</v>
      </c>
      <c r="BE260" s="71">
        <v>-15.84923</v>
      </c>
      <c r="BF260" s="71">
        <v>-16.04601</v>
      </c>
      <c r="BG260" s="71">
        <v>-15.27118</v>
      </c>
      <c r="BH260" s="71">
        <v>-15.49103</v>
      </c>
      <c r="BI260" s="71">
        <v>-15.86491</v>
      </c>
      <c r="BJ260" s="71">
        <v>-16.60713</v>
      </c>
      <c r="BK260" s="71">
        <v>-18.29951</v>
      </c>
      <c r="BL260" s="71">
        <v>-21.80412</v>
      </c>
      <c r="BM260" s="71">
        <v>-41.47865</v>
      </c>
      <c r="BN260" s="71">
        <v>-55.68118</v>
      </c>
      <c r="BO260" s="71">
        <v>-58.6772</v>
      </c>
      <c r="BP260" s="71">
        <v>118.0459</v>
      </c>
      <c r="BQ260" s="71">
        <v>122.3306</v>
      </c>
      <c r="BR260" s="71">
        <v>125.058</v>
      </c>
      <c r="BS260" s="71">
        <v>127.1975</v>
      </c>
      <c r="BT260" s="71">
        <v>129.4902</v>
      </c>
      <c r="BU260" s="71">
        <v>129.7878</v>
      </c>
      <c r="BV260" s="71">
        <v>129.3078</v>
      </c>
      <c r="BW260" s="71">
        <v>127.2553</v>
      </c>
      <c r="BX260" s="71">
        <v>-67.35738</v>
      </c>
      <c r="BY260" s="71">
        <v>-73.175</v>
      </c>
      <c r="BZ260" s="71">
        <v>-33.50764</v>
      </c>
      <c r="CA260" s="71">
        <v>-18.66206</v>
      </c>
      <c r="CB260" s="71">
        <v>-17.69466</v>
      </c>
      <c r="CC260" s="71">
        <v>-12.8684</v>
      </c>
      <c r="CD260" s="71">
        <v>-13.02818</v>
      </c>
      <c r="CE260" s="71">
        <v>-12.39907</v>
      </c>
      <c r="CF260" s="71">
        <v>-12.57757</v>
      </c>
      <c r="CG260" s="71">
        <v>-12.88113</v>
      </c>
      <c r="CH260" s="71">
        <v>-13.48376</v>
      </c>
      <c r="CI260" s="71">
        <v>-14.85785</v>
      </c>
      <c r="CJ260" s="71">
        <v>-17.70333</v>
      </c>
      <c r="CK260" s="71">
        <v>-33.6776</v>
      </c>
      <c r="CL260" s="71">
        <v>-45.20901</v>
      </c>
      <c r="CM260" s="71">
        <v>-34.7459</v>
      </c>
      <c r="CN260" s="71">
        <v>134.576</v>
      </c>
      <c r="CO260" s="71">
        <v>139.4607</v>
      </c>
      <c r="CP260" s="71">
        <v>142.57</v>
      </c>
      <c r="CQ260" s="71">
        <v>145.0091</v>
      </c>
      <c r="CR260" s="71">
        <v>147.6228</v>
      </c>
      <c r="CS260" s="71">
        <v>147.9622</v>
      </c>
      <c r="CT260" s="71">
        <v>147.4149</v>
      </c>
      <c r="CU260" s="71">
        <v>145.075</v>
      </c>
      <c r="CV260" s="71">
        <v>-39.88589</v>
      </c>
      <c r="CW260" s="71">
        <v>-59.4127</v>
      </c>
      <c r="CX260" s="71">
        <v>-27.20573</v>
      </c>
      <c r="CY260" s="71">
        <v>-15.15222</v>
      </c>
      <c r="CZ260" s="71">
        <v>-14.36676</v>
      </c>
      <c r="DA260" s="71">
        <v>-10.82361</v>
      </c>
      <c r="DB260" s="71">
        <v>-10.958</v>
      </c>
      <c r="DC260" s="71">
        <v>-10.42885</v>
      </c>
      <c r="DD260" s="71">
        <v>-10.57899</v>
      </c>
      <c r="DE260" s="71">
        <v>-10.83432</v>
      </c>
      <c r="DF260" s="71">
        <v>-11.34119</v>
      </c>
      <c r="DG260" s="71">
        <v>-12.49693</v>
      </c>
      <c r="DH260" s="71">
        <v>-14.89027</v>
      </c>
      <c r="DI260" s="71">
        <v>-28.32623</v>
      </c>
      <c r="DJ260" s="71">
        <v>-38.02529</v>
      </c>
      <c r="DK260" s="71">
        <v>-18.46881</v>
      </c>
      <c r="DL260" s="71">
        <v>145.8798</v>
      </c>
      <c r="DM260" s="71">
        <v>151.1748</v>
      </c>
      <c r="DN260" s="71">
        <v>154.5453</v>
      </c>
      <c r="DO260" s="71">
        <v>157.1893</v>
      </c>
      <c r="DP260" s="71">
        <v>160.0225</v>
      </c>
      <c r="DQ260" s="71">
        <v>160.3903</v>
      </c>
      <c r="DR260" s="71">
        <v>159.7971</v>
      </c>
      <c r="DS260" s="71">
        <v>157.2607</v>
      </c>
      <c r="DT260" s="71">
        <v>-21.20093</v>
      </c>
      <c r="DU260" s="71">
        <v>-49.97201</v>
      </c>
      <c r="DV260" s="71">
        <v>-22.88273</v>
      </c>
      <c r="DW260" s="71">
        <v>-12.74453</v>
      </c>
      <c r="DX260" s="71">
        <v>-12.08388</v>
      </c>
      <c r="DY260" s="71">
        <v>-8.794736</v>
      </c>
      <c r="DZ260" s="71">
        <v>-8.903934</v>
      </c>
      <c r="EA260" s="71">
        <v>-8.473977</v>
      </c>
      <c r="EB260" s="71">
        <v>-8.595973</v>
      </c>
      <c r="EC260" s="71">
        <v>-8.803438</v>
      </c>
      <c r="ED260" s="71">
        <v>-9.215297</v>
      </c>
      <c r="EE260" s="71">
        <v>-10.1544</v>
      </c>
      <c r="EF260" s="71">
        <v>-12.09911</v>
      </c>
      <c r="EG260" s="71">
        <v>-23.01651</v>
      </c>
      <c r="EH260" s="71">
        <v>-30.89749</v>
      </c>
      <c r="EI260" s="71">
        <v>-2.429225</v>
      </c>
      <c r="EJ260" s="71">
        <v>157.0672</v>
      </c>
      <c r="EK260" s="71">
        <v>162.7682</v>
      </c>
      <c r="EL260" s="71">
        <v>166.3972</v>
      </c>
      <c r="EM260" s="71">
        <v>169.2439</v>
      </c>
      <c r="EN260" s="71">
        <v>172.2944</v>
      </c>
      <c r="EO260" s="71">
        <v>172.6905</v>
      </c>
      <c r="EP260" s="71">
        <v>172.0517</v>
      </c>
      <c r="EQ260" s="71">
        <v>169.3208</v>
      </c>
      <c r="ER260" s="71">
        <v>-2.788583</v>
      </c>
      <c r="ES260" s="71">
        <v>-40.60481</v>
      </c>
      <c r="ET260" s="71">
        <v>-18.59339</v>
      </c>
      <c r="EU260" s="71">
        <v>-10.35558</v>
      </c>
      <c r="EV260" s="71">
        <v>-9.818768</v>
      </c>
      <c r="EW260" s="71">
        <v>-5.893075</v>
      </c>
      <c r="EX260" s="71">
        <v>-5.966244</v>
      </c>
      <c r="EY260" s="71">
        <v>-5.678144</v>
      </c>
      <c r="EZ260" s="71">
        <v>-5.75989</v>
      </c>
      <c r="FA260" s="71">
        <v>-5.898905</v>
      </c>
      <c r="FB260" s="71">
        <v>-6.174879</v>
      </c>
      <c r="FC260" s="71">
        <v>-6.804142</v>
      </c>
      <c r="FD260" s="71">
        <v>-8.107229</v>
      </c>
      <c r="FE260" s="71">
        <v>-15.42263</v>
      </c>
      <c r="FF260" s="71">
        <v>-20.70343</v>
      </c>
      <c r="FG260" s="71">
        <v>20.32082</v>
      </c>
      <c r="FH260" s="71">
        <v>173.0181</v>
      </c>
      <c r="FI260" s="71">
        <v>179.2981</v>
      </c>
      <c r="FJ260" s="71">
        <v>183.2956</v>
      </c>
      <c r="FK260" s="71">
        <v>186.4314</v>
      </c>
      <c r="FL260" s="71">
        <v>189.7917</v>
      </c>
      <c r="FM260" s="71">
        <v>190.228</v>
      </c>
      <c r="FN260" s="71">
        <v>189.5244</v>
      </c>
      <c r="FO260" s="71">
        <v>186.5161</v>
      </c>
      <c r="FP260" s="71">
        <v>23.3269</v>
      </c>
      <c r="FQ260" s="71">
        <v>-27.208</v>
      </c>
      <c r="FR260" s="71">
        <v>-12.45884</v>
      </c>
      <c r="FS260" s="71">
        <v>-6.938947</v>
      </c>
      <c r="FT260" s="71">
        <v>-6.579246</v>
      </c>
      <c r="FU260" s="71">
        <v>73.09499</v>
      </c>
      <c r="FV260" s="71">
        <v>69.88111</v>
      </c>
      <c r="FW260" s="71">
        <v>68.36972</v>
      </c>
      <c r="FX260" s="71">
        <v>66.805</v>
      </c>
      <c r="FY260" s="71">
        <v>64.82305</v>
      </c>
      <c r="FZ260" s="71">
        <v>63.91139</v>
      </c>
      <c r="GA260" s="71">
        <v>63.95611</v>
      </c>
      <c r="GB260" s="71">
        <v>67.55472</v>
      </c>
      <c r="GC260" s="71">
        <v>74.43445</v>
      </c>
      <c r="GD260" s="71">
        <v>82.06111</v>
      </c>
      <c r="GE260" s="71">
        <v>89.24722</v>
      </c>
      <c r="GF260" s="71">
        <v>94.45</v>
      </c>
      <c r="GG260" s="71">
        <v>97.73611</v>
      </c>
      <c r="GH260" s="71">
        <v>99.25833</v>
      </c>
      <c r="GI260" s="71">
        <v>100.1722</v>
      </c>
      <c r="GJ260" s="71">
        <v>99.46111</v>
      </c>
      <c r="GK260" s="71">
        <v>98.56667</v>
      </c>
      <c r="GL260" s="71">
        <v>96.80555</v>
      </c>
      <c r="GM260" s="71">
        <v>93.95834</v>
      </c>
      <c r="GN260" s="71">
        <v>89.35556</v>
      </c>
      <c r="GO260" s="71">
        <v>84.86667</v>
      </c>
      <c r="GP260" s="71">
        <v>80.56944</v>
      </c>
      <c r="GQ260" s="71">
        <v>77.26667</v>
      </c>
      <c r="GR260" s="71">
        <v>74.46056</v>
      </c>
    </row>
    <row r="261" spans="1:200" ht="12.75">
      <c r="A261" s="69" t="s">
        <v>245</v>
      </c>
      <c r="B261" s="69" t="s">
        <v>30</v>
      </c>
      <c r="C261" s="69">
        <v>2012</v>
      </c>
      <c r="D261" s="69" t="s">
        <v>7</v>
      </c>
      <c r="E261" s="69" t="s">
        <v>239</v>
      </c>
      <c r="F261" s="71">
        <v>7</v>
      </c>
      <c r="G261" s="71">
        <v>7</v>
      </c>
      <c r="H261" s="71">
        <v>7</v>
      </c>
      <c r="I261" s="71">
        <v>327.6454</v>
      </c>
      <c r="J261" s="71">
        <v>333.0491</v>
      </c>
      <c r="K261" s="71">
        <v>316.3215</v>
      </c>
      <c r="L261" s="71">
        <v>320.0719</v>
      </c>
      <c r="M261" s="71">
        <v>329.4031</v>
      </c>
      <c r="N261" s="71">
        <v>350.7581</v>
      </c>
      <c r="O261" s="71">
        <v>394.108</v>
      </c>
      <c r="P261" s="71">
        <v>492.1653</v>
      </c>
      <c r="Q261" s="71">
        <v>941.1321</v>
      </c>
      <c r="R261" s="71">
        <v>1248.512</v>
      </c>
      <c r="S261" s="71">
        <v>1484.67</v>
      </c>
      <c r="T261" s="71">
        <v>1569.997</v>
      </c>
      <c r="U261" s="71">
        <v>1627.195</v>
      </c>
      <c r="V261" s="71">
        <v>1650.844</v>
      </c>
      <c r="W261" s="71">
        <v>1644.022</v>
      </c>
      <c r="X261" s="71">
        <v>1647.622</v>
      </c>
      <c r="Y261" s="71">
        <v>1652.403</v>
      </c>
      <c r="Z261" s="71">
        <v>1654.709</v>
      </c>
      <c r="AA261" s="71">
        <v>1622</v>
      </c>
      <c r="AB261" s="71">
        <v>1565.336</v>
      </c>
      <c r="AC261" s="71">
        <v>1470.228</v>
      </c>
      <c r="AD261" s="71">
        <v>678.8271</v>
      </c>
      <c r="AE261" s="71">
        <v>384.2876</v>
      </c>
      <c r="AF261" s="71">
        <v>363.5412</v>
      </c>
      <c r="AG261" s="71">
        <v>334.5934</v>
      </c>
      <c r="AH261" s="71">
        <v>340.1118</v>
      </c>
      <c r="AI261" s="71">
        <v>323.0294</v>
      </c>
      <c r="AJ261" s="71">
        <v>326.8594</v>
      </c>
      <c r="AK261" s="71">
        <v>336.3885</v>
      </c>
      <c r="AL261" s="71">
        <v>358.1964</v>
      </c>
      <c r="AM261" s="71">
        <v>402.4655</v>
      </c>
      <c r="AN261" s="71">
        <v>502.6023</v>
      </c>
      <c r="AO261" s="71">
        <v>961.09</v>
      </c>
      <c r="AP261" s="71">
        <v>1274.988</v>
      </c>
      <c r="AQ261" s="71">
        <v>1497.247</v>
      </c>
      <c r="AR261" s="71">
        <v>1471.169</v>
      </c>
      <c r="AS261" s="71">
        <v>1524.767</v>
      </c>
      <c r="AT261" s="71">
        <v>1546.927</v>
      </c>
      <c r="AU261" s="71">
        <v>1540.535</v>
      </c>
      <c r="AV261" s="71">
        <v>1543.908</v>
      </c>
      <c r="AW261" s="71">
        <v>1548.387</v>
      </c>
      <c r="AX261" s="71">
        <v>1550.549</v>
      </c>
      <c r="AY261" s="71">
        <v>1519.898</v>
      </c>
      <c r="AZ261" s="71">
        <v>1578.596</v>
      </c>
      <c r="BA261" s="71">
        <v>1501.406</v>
      </c>
      <c r="BB261" s="71">
        <v>693.2224</v>
      </c>
      <c r="BC261" s="71">
        <v>392.4369</v>
      </c>
      <c r="BD261" s="71">
        <v>371.2505</v>
      </c>
      <c r="BE261" s="71">
        <v>-10.17423</v>
      </c>
      <c r="BF261" s="71">
        <v>-10.34204</v>
      </c>
      <c r="BG261" s="71">
        <v>-9.822598</v>
      </c>
      <c r="BH261" s="71">
        <v>-9.939059</v>
      </c>
      <c r="BI261" s="71">
        <v>-10.22882</v>
      </c>
      <c r="BJ261" s="71">
        <v>-10.89195</v>
      </c>
      <c r="BK261" s="71">
        <v>-12.23807</v>
      </c>
      <c r="BL261" s="71">
        <v>-15.283</v>
      </c>
      <c r="BM261" s="71">
        <v>-29.22458</v>
      </c>
      <c r="BN261" s="71">
        <v>-38.76952</v>
      </c>
      <c r="BO261" s="71">
        <v>-39.95832</v>
      </c>
      <c r="BP261" s="71">
        <v>79.97154</v>
      </c>
      <c r="BQ261" s="71">
        <v>82.8851</v>
      </c>
      <c r="BR261" s="71">
        <v>84.0897</v>
      </c>
      <c r="BS261" s="71">
        <v>83.74222</v>
      </c>
      <c r="BT261" s="71">
        <v>83.9256</v>
      </c>
      <c r="BU261" s="71">
        <v>84.16909</v>
      </c>
      <c r="BV261" s="71">
        <v>84.28657</v>
      </c>
      <c r="BW261" s="71">
        <v>82.62045</v>
      </c>
      <c r="BX261" s="71">
        <v>-42.12936</v>
      </c>
      <c r="BY261" s="71">
        <v>-45.65438</v>
      </c>
      <c r="BZ261" s="71">
        <v>-21.07933</v>
      </c>
      <c r="CA261" s="71">
        <v>-11.93312</v>
      </c>
      <c r="CB261" s="71">
        <v>-11.28889</v>
      </c>
      <c r="CC261" s="71">
        <v>-8.260728</v>
      </c>
      <c r="CD261" s="71">
        <v>-8.396971</v>
      </c>
      <c r="CE261" s="71">
        <v>-7.975226</v>
      </c>
      <c r="CF261" s="71">
        <v>-8.069783</v>
      </c>
      <c r="CG261" s="71">
        <v>-8.305045</v>
      </c>
      <c r="CH261" s="71">
        <v>-8.843457</v>
      </c>
      <c r="CI261" s="71">
        <v>-9.936411</v>
      </c>
      <c r="CJ261" s="71">
        <v>-12.40867</v>
      </c>
      <c r="CK261" s="71">
        <v>-23.72821</v>
      </c>
      <c r="CL261" s="71">
        <v>-31.478</v>
      </c>
      <c r="CM261" s="71">
        <v>-23.66145</v>
      </c>
      <c r="CN261" s="71">
        <v>91.17005</v>
      </c>
      <c r="CO261" s="71">
        <v>94.49159</v>
      </c>
      <c r="CP261" s="71">
        <v>95.86487</v>
      </c>
      <c r="CQ261" s="71">
        <v>95.46873</v>
      </c>
      <c r="CR261" s="71">
        <v>95.67779</v>
      </c>
      <c r="CS261" s="71">
        <v>95.95538</v>
      </c>
      <c r="CT261" s="71">
        <v>96.08932</v>
      </c>
      <c r="CU261" s="71">
        <v>94.18988</v>
      </c>
      <c r="CV261" s="71">
        <v>-24.94704</v>
      </c>
      <c r="CW261" s="71">
        <v>-37.06799</v>
      </c>
      <c r="CX261" s="71">
        <v>-17.11486</v>
      </c>
      <c r="CY261" s="71">
        <v>-9.688815</v>
      </c>
      <c r="CZ261" s="71">
        <v>-9.165748</v>
      </c>
      <c r="DA261" s="71">
        <v>-6.948097</v>
      </c>
      <c r="DB261" s="71">
        <v>-7.06269</v>
      </c>
      <c r="DC261" s="71">
        <v>-6.707961</v>
      </c>
      <c r="DD261" s="71">
        <v>-6.787493</v>
      </c>
      <c r="DE261" s="71">
        <v>-6.985371</v>
      </c>
      <c r="DF261" s="71">
        <v>-7.43823</v>
      </c>
      <c r="DG261" s="71">
        <v>-8.357512</v>
      </c>
      <c r="DH261" s="71">
        <v>-10.43693</v>
      </c>
      <c r="DI261" s="71">
        <v>-19.95779</v>
      </c>
      <c r="DJ261" s="71">
        <v>-26.47614</v>
      </c>
      <c r="DK261" s="71">
        <v>-12.577</v>
      </c>
      <c r="DL261" s="71">
        <v>98.82794</v>
      </c>
      <c r="DM261" s="71">
        <v>102.4285</v>
      </c>
      <c r="DN261" s="71">
        <v>103.9171</v>
      </c>
      <c r="DO261" s="71">
        <v>103.4877</v>
      </c>
      <c r="DP261" s="71">
        <v>103.7143</v>
      </c>
      <c r="DQ261" s="71">
        <v>104.0152</v>
      </c>
      <c r="DR261" s="71">
        <v>104.1604</v>
      </c>
      <c r="DS261" s="71">
        <v>102.1014</v>
      </c>
      <c r="DT261" s="71">
        <v>-13.26033</v>
      </c>
      <c r="DU261" s="71">
        <v>-31.17788</v>
      </c>
      <c r="DV261" s="71">
        <v>-14.39531</v>
      </c>
      <c r="DW261" s="71">
        <v>-8.149261</v>
      </c>
      <c r="DX261" s="71">
        <v>-7.709309</v>
      </c>
      <c r="DY261" s="71">
        <v>-5.645684</v>
      </c>
      <c r="DZ261" s="71">
        <v>-5.738797</v>
      </c>
      <c r="EA261" s="71">
        <v>-5.450561</v>
      </c>
      <c r="EB261" s="71">
        <v>-5.515185</v>
      </c>
      <c r="EC261" s="71">
        <v>-5.675971</v>
      </c>
      <c r="ED261" s="71">
        <v>-6.043942</v>
      </c>
      <c r="EE261" s="71">
        <v>-6.790906</v>
      </c>
      <c r="EF261" s="71">
        <v>-8.48054</v>
      </c>
      <c r="EG261" s="71">
        <v>-16.21672</v>
      </c>
      <c r="EH261" s="71">
        <v>-21.51321</v>
      </c>
      <c r="EI261" s="71">
        <v>-1.654267</v>
      </c>
      <c r="EJ261" s="71">
        <v>106.4069</v>
      </c>
      <c r="EK261" s="71">
        <v>110.2836</v>
      </c>
      <c r="EL261" s="71">
        <v>111.8864</v>
      </c>
      <c r="EM261" s="71">
        <v>111.424</v>
      </c>
      <c r="EN261" s="71">
        <v>111.668</v>
      </c>
      <c r="EO261" s="71">
        <v>111.992</v>
      </c>
      <c r="EP261" s="71">
        <v>112.1483</v>
      </c>
      <c r="EQ261" s="71">
        <v>109.9315</v>
      </c>
      <c r="ER261" s="71">
        <v>-1.744148</v>
      </c>
      <c r="ES261" s="71">
        <v>-25.33362</v>
      </c>
      <c r="ET261" s="71">
        <v>-11.69692</v>
      </c>
      <c r="EU261" s="71">
        <v>-6.621691</v>
      </c>
      <c r="EV261" s="71">
        <v>-6.264207</v>
      </c>
      <c r="EW261" s="71">
        <v>-3.782994</v>
      </c>
      <c r="EX261" s="71">
        <v>-3.845386</v>
      </c>
      <c r="EY261" s="71">
        <v>-3.652249</v>
      </c>
      <c r="EZ261" s="71">
        <v>-3.695551</v>
      </c>
      <c r="FA261" s="71">
        <v>-3.803289</v>
      </c>
      <c r="FB261" s="71">
        <v>-4.049854</v>
      </c>
      <c r="FC261" s="71">
        <v>-4.550372</v>
      </c>
      <c r="FD261" s="71">
        <v>-5.682542</v>
      </c>
      <c r="FE261" s="71">
        <v>-10.86631</v>
      </c>
      <c r="FF261" s="71">
        <v>-14.41532</v>
      </c>
      <c r="FG261" s="71">
        <v>13.83818</v>
      </c>
      <c r="FH261" s="71">
        <v>117.2131</v>
      </c>
      <c r="FI261" s="71">
        <v>121.4834</v>
      </c>
      <c r="FJ261" s="71">
        <v>123.249</v>
      </c>
      <c r="FK261" s="71">
        <v>122.7397</v>
      </c>
      <c r="FL261" s="71">
        <v>123.0085</v>
      </c>
      <c r="FM261" s="71">
        <v>123.3653</v>
      </c>
      <c r="FN261" s="71">
        <v>123.5375</v>
      </c>
      <c r="FO261" s="71">
        <v>121.0955</v>
      </c>
      <c r="FP261" s="71">
        <v>14.59004</v>
      </c>
      <c r="FQ261" s="71">
        <v>-16.97526</v>
      </c>
      <c r="FR261" s="71">
        <v>-7.837739</v>
      </c>
      <c r="FS261" s="71">
        <v>-4.436986</v>
      </c>
      <c r="FT261" s="71">
        <v>-4.197447</v>
      </c>
      <c r="FU261" s="71">
        <v>72.22222</v>
      </c>
      <c r="FV261" s="71">
        <v>70.17111</v>
      </c>
      <c r="FW261" s="71">
        <v>69.16444</v>
      </c>
      <c r="FX261" s="71">
        <v>67.42445</v>
      </c>
      <c r="FY261" s="71">
        <v>66.33</v>
      </c>
      <c r="FZ261" s="71">
        <v>65.86445</v>
      </c>
      <c r="GA261" s="71">
        <v>65.91111</v>
      </c>
      <c r="GB261" s="71">
        <v>70.7</v>
      </c>
      <c r="GC261" s="71">
        <v>76.71111</v>
      </c>
      <c r="GD261" s="71">
        <v>83.47778</v>
      </c>
      <c r="GE261" s="71">
        <v>88.92222</v>
      </c>
      <c r="GF261" s="71">
        <v>93.37778</v>
      </c>
      <c r="GG261" s="71">
        <v>96.48888</v>
      </c>
      <c r="GH261" s="71">
        <v>97.21111</v>
      </c>
      <c r="GI261" s="71">
        <v>96.01111</v>
      </c>
      <c r="GJ261" s="71">
        <v>93.8</v>
      </c>
      <c r="GK261" s="71">
        <v>93.12222</v>
      </c>
      <c r="GL261" s="71">
        <v>92.05555</v>
      </c>
      <c r="GM261" s="71">
        <v>88.82222</v>
      </c>
      <c r="GN261" s="71">
        <v>81.78889</v>
      </c>
      <c r="GO261" s="71">
        <v>77.13333</v>
      </c>
      <c r="GP261" s="71">
        <v>73.41111</v>
      </c>
      <c r="GQ261" s="71">
        <v>71.33333</v>
      </c>
      <c r="GR261" s="71">
        <v>69.16444</v>
      </c>
    </row>
    <row r="262" spans="1:200" ht="12.75">
      <c r="A262" s="69" t="s">
        <v>245</v>
      </c>
      <c r="B262" s="69" t="s">
        <v>31</v>
      </c>
      <c r="C262" s="69">
        <v>2012</v>
      </c>
      <c r="D262" s="69" t="s">
        <v>7</v>
      </c>
      <c r="E262" s="69" t="s">
        <v>239</v>
      </c>
      <c r="F262" s="71">
        <v>10</v>
      </c>
      <c r="G262" s="71">
        <v>10</v>
      </c>
      <c r="H262" s="71">
        <v>10</v>
      </c>
      <c r="I262" s="71">
        <v>435.4324</v>
      </c>
      <c r="J262" s="71">
        <v>442.865</v>
      </c>
      <c r="K262" s="71">
        <v>416.8682</v>
      </c>
      <c r="L262" s="71">
        <v>426.1014</v>
      </c>
      <c r="M262" s="71">
        <v>442.7197</v>
      </c>
      <c r="N262" s="71">
        <v>486.2311</v>
      </c>
      <c r="O262" s="71">
        <v>582.6026</v>
      </c>
      <c r="P262" s="71">
        <v>710.217</v>
      </c>
      <c r="Q262" s="71">
        <v>1395.195</v>
      </c>
      <c r="R262" s="71">
        <v>1893.701</v>
      </c>
      <c r="S262" s="71">
        <v>2204.363</v>
      </c>
      <c r="T262" s="71">
        <v>2302.1</v>
      </c>
      <c r="U262" s="71">
        <v>2390.34</v>
      </c>
      <c r="V262" s="71">
        <v>2443.536</v>
      </c>
      <c r="W262" s="71">
        <v>2439.077</v>
      </c>
      <c r="X262" s="71">
        <v>2463.451</v>
      </c>
      <c r="Y262" s="71">
        <v>2464.412</v>
      </c>
      <c r="Z262" s="71">
        <v>2454.348</v>
      </c>
      <c r="AA262" s="71">
        <v>2403.473</v>
      </c>
      <c r="AB262" s="71">
        <v>2422.178</v>
      </c>
      <c r="AC262" s="71">
        <v>2270.121</v>
      </c>
      <c r="AD262" s="71">
        <v>987.778</v>
      </c>
      <c r="AE262" s="71">
        <v>517.1127</v>
      </c>
      <c r="AF262" s="71">
        <v>491.2062</v>
      </c>
      <c r="AG262" s="71">
        <v>444.6663</v>
      </c>
      <c r="AH262" s="71">
        <v>452.2565</v>
      </c>
      <c r="AI262" s="71">
        <v>425.7084</v>
      </c>
      <c r="AJ262" s="71">
        <v>435.1374</v>
      </c>
      <c r="AK262" s="71">
        <v>452.108</v>
      </c>
      <c r="AL262" s="71">
        <v>496.5422</v>
      </c>
      <c r="AM262" s="71">
        <v>594.9574</v>
      </c>
      <c r="AN262" s="71">
        <v>725.278</v>
      </c>
      <c r="AO262" s="71">
        <v>1424.782</v>
      </c>
      <c r="AP262" s="71">
        <v>1933.859</v>
      </c>
      <c r="AQ262" s="71">
        <v>2223.037</v>
      </c>
      <c r="AR262" s="71">
        <v>2157.188</v>
      </c>
      <c r="AS262" s="71">
        <v>2239.873</v>
      </c>
      <c r="AT262" s="71">
        <v>2289.72</v>
      </c>
      <c r="AU262" s="71">
        <v>2285.542</v>
      </c>
      <c r="AV262" s="71">
        <v>2308.382</v>
      </c>
      <c r="AW262" s="71">
        <v>2309.282</v>
      </c>
      <c r="AX262" s="71">
        <v>2299.852</v>
      </c>
      <c r="AY262" s="71">
        <v>2252.18</v>
      </c>
      <c r="AZ262" s="71">
        <v>2442.697</v>
      </c>
      <c r="BA262" s="71">
        <v>2318.261</v>
      </c>
      <c r="BB262" s="71">
        <v>1008.725</v>
      </c>
      <c r="BC262" s="71">
        <v>528.0787</v>
      </c>
      <c r="BD262" s="71">
        <v>501.6228</v>
      </c>
      <c r="BE262" s="71">
        <v>-13.5213</v>
      </c>
      <c r="BF262" s="71">
        <v>-13.7521</v>
      </c>
      <c r="BG262" s="71">
        <v>-12.94483</v>
      </c>
      <c r="BH262" s="71">
        <v>-13.23155</v>
      </c>
      <c r="BI262" s="71">
        <v>-13.74759</v>
      </c>
      <c r="BJ262" s="71">
        <v>-15.09873</v>
      </c>
      <c r="BK262" s="71">
        <v>-18.09131</v>
      </c>
      <c r="BL262" s="71">
        <v>-22.05407</v>
      </c>
      <c r="BM262" s="71">
        <v>-43.32441</v>
      </c>
      <c r="BN262" s="71">
        <v>-58.80429</v>
      </c>
      <c r="BO262" s="71">
        <v>-59.32808</v>
      </c>
      <c r="BP262" s="71">
        <v>117.263</v>
      </c>
      <c r="BQ262" s="71">
        <v>121.7577</v>
      </c>
      <c r="BR262" s="71">
        <v>124.4674</v>
      </c>
      <c r="BS262" s="71">
        <v>124.2402</v>
      </c>
      <c r="BT262" s="71">
        <v>125.4818</v>
      </c>
      <c r="BU262" s="71">
        <v>125.5307</v>
      </c>
      <c r="BV262" s="71">
        <v>125.0181</v>
      </c>
      <c r="BW262" s="71">
        <v>122.4267</v>
      </c>
      <c r="BX262" s="71">
        <v>-65.19036</v>
      </c>
      <c r="BY262" s="71">
        <v>-70.4931</v>
      </c>
      <c r="BZ262" s="71">
        <v>-30.67306</v>
      </c>
      <c r="CA262" s="71">
        <v>-16.05769</v>
      </c>
      <c r="CB262" s="71">
        <v>-15.25322</v>
      </c>
      <c r="CC262" s="71">
        <v>-10.9783</v>
      </c>
      <c r="CD262" s="71">
        <v>-11.16569</v>
      </c>
      <c r="CE262" s="71">
        <v>-10.51025</v>
      </c>
      <c r="CF262" s="71">
        <v>-10.74304</v>
      </c>
      <c r="CG262" s="71">
        <v>-11.16203</v>
      </c>
      <c r="CH262" s="71">
        <v>-12.25906</v>
      </c>
      <c r="CI262" s="71">
        <v>-14.68882</v>
      </c>
      <c r="CJ262" s="71">
        <v>-17.90628</v>
      </c>
      <c r="CK262" s="71">
        <v>-35.17623</v>
      </c>
      <c r="CL262" s="71">
        <v>-47.74475</v>
      </c>
      <c r="CM262" s="71">
        <v>-35.13132</v>
      </c>
      <c r="CN262" s="71">
        <v>133.6835</v>
      </c>
      <c r="CO262" s="71">
        <v>138.8076</v>
      </c>
      <c r="CP262" s="71">
        <v>141.8967</v>
      </c>
      <c r="CQ262" s="71">
        <v>141.6377</v>
      </c>
      <c r="CR262" s="71">
        <v>143.0531</v>
      </c>
      <c r="CS262" s="71">
        <v>143.1089</v>
      </c>
      <c r="CT262" s="71">
        <v>142.5246</v>
      </c>
      <c r="CU262" s="71">
        <v>139.5702</v>
      </c>
      <c r="CV262" s="71">
        <v>-38.60268</v>
      </c>
      <c r="CW262" s="71">
        <v>-57.23521</v>
      </c>
      <c r="CX262" s="71">
        <v>-24.90426</v>
      </c>
      <c r="CY262" s="71">
        <v>-13.03766</v>
      </c>
      <c r="CZ262" s="71">
        <v>-12.38449</v>
      </c>
      <c r="DA262" s="71">
        <v>-9.233845</v>
      </c>
      <c r="DB262" s="71">
        <v>-9.391462</v>
      </c>
      <c r="DC262" s="71">
        <v>-8.84017</v>
      </c>
      <c r="DD262" s="71">
        <v>-9.03597</v>
      </c>
      <c r="DE262" s="71">
        <v>-9.388379</v>
      </c>
      <c r="DF262" s="71">
        <v>-10.31109</v>
      </c>
      <c r="DG262" s="71">
        <v>-12.35476</v>
      </c>
      <c r="DH262" s="71">
        <v>-15.06097</v>
      </c>
      <c r="DI262" s="71">
        <v>-29.58672</v>
      </c>
      <c r="DJ262" s="71">
        <v>-40.1581</v>
      </c>
      <c r="DK262" s="71">
        <v>-18.67369</v>
      </c>
      <c r="DL262" s="71">
        <v>144.9123</v>
      </c>
      <c r="DM262" s="71">
        <v>150.4668</v>
      </c>
      <c r="DN262" s="71">
        <v>153.8154</v>
      </c>
      <c r="DO262" s="71">
        <v>153.5347</v>
      </c>
      <c r="DP262" s="71">
        <v>155.069</v>
      </c>
      <c r="DQ262" s="71">
        <v>155.1295</v>
      </c>
      <c r="DR262" s="71">
        <v>154.496</v>
      </c>
      <c r="DS262" s="71">
        <v>151.2935</v>
      </c>
      <c r="DT262" s="71">
        <v>-20.51885</v>
      </c>
      <c r="DU262" s="71">
        <v>-48.14052</v>
      </c>
      <c r="DV262" s="71">
        <v>-20.94697</v>
      </c>
      <c r="DW262" s="71">
        <v>-10.96597</v>
      </c>
      <c r="DX262" s="71">
        <v>-10.41659</v>
      </c>
      <c r="DY262" s="71">
        <v>-7.502971</v>
      </c>
      <c r="DZ262" s="71">
        <v>-7.631043</v>
      </c>
      <c r="EA262" s="71">
        <v>-7.18309</v>
      </c>
      <c r="EB262" s="71">
        <v>-7.342187</v>
      </c>
      <c r="EC262" s="71">
        <v>-7.628538</v>
      </c>
      <c r="ED262" s="71">
        <v>-8.378287</v>
      </c>
      <c r="EE262" s="71">
        <v>-10.03887</v>
      </c>
      <c r="EF262" s="71">
        <v>-12.23781</v>
      </c>
      <c r="EG262" s="71">
        <v>-24.04072</v>
      </c>
      <c r="EH262" s="71">
        <v>-32.63051</v>
      </c>
      <c r="EI262" s="71">
        <v>-2.456172</v>
      </c>
      <c r="EJ262" s="71">
        <v>156.0254</v>
      </c>
      <c r="EK262" s="71">
        <v>162.0059</v>
      </c>
      <c r="EL262" s="71">
        <v>165.6113</v>
      </c>
      <c r="EM262" s="71">
        <v>165.3091</v>
      </c>
      <c r="EN262" s="71">
        <v>166.961</v>
      </c>
      <c r="EO262" s="71">
        <v>167.0262</v>
      </c>
      <c r="EP262" s="71">
        <v>166.3441</v>
      </c>
      <c r="EQ262" s="71">
        <v>162.896</v>
      </c>
      <c r="ER262" s="71">
        <v>-2.698869</v>
      </c>
      <c r="ES262" s="71">
        <v>-39.11663</v>
      </c>
      <c r="ET262" s="71">
        <v>-17.02048</v>
      </c>
      <c r="EU262" s="71">
        <v>-8.910411</v>
      </c>
      <c r="EV262" s="71">
        <v>-8.464013</v>
      </c>
      <c r="EW262" s="71">
        <v>-5.027503</v>
      </c>
      <c r="EX262" s="71">
        <v>-5.113321</v>
      </c>
      <c r="EY262" s="71">
        <v>-4.813161</v>
      </c>
      <c r="EZ262" s="71">
        <v>-4.919768</v>
      </c>
      <c r="FA262" s="71">
        <v>-5.111642</v>
      </c>
      <c r="FB262" s="71">
        <v>-5.614026</v>
      </c>
      <c r="FC262" s="71">
        <v>-6.726732</v>
      </c>
      <c r="FD262" s="71">
        <v>-8.200168</v>
      </c>
      <c r="FE262" s="71">
        <v>-16.10893</v>
      </c>
      <c r="FF262" s="71">
        <v>-21.86467</v>
      </c>
      <c r="FG262" s="71">
        <v>20.54623</v>
      </c>
      <c r="FH262" s="71">
        <v>171.8705</v>
      </c>
      <c r="FI262" s="71">
        <v>178.4583</v>
      </c>
      <c r="FJ262" s="71">
        <v>182.4299</v>
      </c>
      <c r="FK262" s="71">
        <v>182.097</v>
      </c>
      <c r="FL262" s="71">
        <v>183.9167</v>
      </c>
      <c r="FM262" s="71">
        <v>183.9884</v>
      </c>
      <c r="FN262" s="71">
        <v>183.2371</v>
      </c>
      <c r="FO262" s="71">
        <v>179.4389</v>
      </c>
      <c r="FP262" s="71">
        <v>22.57643</v>
      </c>
      <c r="FQ262" s="71">
        <v>-26.21082</v>
      </c>
      <c r="FR262" s="71">
        <v>-11.40489</v>
      </c>
      <c r="FS262" s="71">
        <v>-5.970585</v>
      </c>
      <c r="FT262" s="71">
        <v>-5.671468</v>
      </c>
      <c r="FU262" s="71">
        <v>76.25555</v>
      </c>
      <c r="FV262" s="71">
        <v>74.65556</v>
      </c>
      <c r="FW262" s="71">
        <v>72.37778</v>
      </c>
      <c r="FX262" s="71">
        <v>70.97778</v>
      </c>
      <c r="FY262" s="71">
        <v>71.3</v>
      </c>
      <c r="FZ262" s="71">
        <v>70.46222</v>
      </c>
      <c r="GA262" s="71">
        <v>72.44445</v>
      </c>
      <c r="GB262" s="71">
        <v>73.78889</v>
      </c>
      <c r="GC262" s="71">
        <v>80.22222</v>
      </c>
      <c r="GD262" s="71">
        <v>88.61111</v>
      </c>
      <c r="GE262" s="71">
        <v>93.83333</v>
      </c>
      <c r="GF262" s="71">
        <v>97.86667</v>
      </c>
      <c r="GG262" s="71">
        <v>101.4</v>
      </c>
      <c r="GH262" s="71">
        <v>102.7667</v>
      </c>
      <c r="GI262" s="71">
        <v>101.6222</v>
      </c>
      <c r="GJ262" s="71">
        <v>100.0444</v>
      </c>
      <c r="GK262" s="71">
        <v>98.93333</v>
      </c>
      <c r="GL262" s="71">
        <v>97.11111</v>
      </c>
      <c r="GM262" s="71">
        <v>93.85555</v>
      </c>
      <c r="GN262" s="71">
        <v>89.76667</v>
      </c>
      <c r="GO262" s="71">
        <v>85</v>
      </c>
      <c r="GP262" s="71">
        <v>80.37778</v>
      </c>
      <c r="GQ262" s="71">
        <v>77.96667</v>
      </c>
      <c r="GR262" s="71">
        <v>76.5</v>
      </c>
    </row>
    <row r="263" spans="1:200" ht="12.75">
      <c r="A263" s="69" t="s">
        <v>245</v>
      </c>
      <c r="B263" s="69" t="s">
        <v>32</v>
      </c>
      <c r="C263" s="69">
        <v>2012</v>
      </c>
      <c r="D263" s="69" t="s">
        <v>7</v>
      </c>
      <c r="E263" s="69" t="s">
        <v>239</v>
      </c>
      <c r="F263" s="71">
        <v>10</v>
      </c>
      <c r="G263" s="71">
        <v>10</v>
      </c>
      <c r="H263" s="71">
        <v>10</v>
      </c>
      <c r="I263" s="71">
        <v>503.0791</v>
      </c>
      <c r="J263" s="71">
        <v>509.9953</v>
      </c>
      <c r="K263" s="71">
        <v>484.8989</v>
      </c>
      <c r="L263" s="71">
        <v>497.4943</v>
      </c>
      <c r="M263" s="71">
        <v>512.9423</v>
      </c>
      <c r="N263" s="71">
        <v>566.2621</v>
      </c>
      <c r="O263" s="71">
        <v>658.4144</v>
      </c>
      <c r="P263" s="71">
        <v>829.0975</v>
      </c>
      <c r="Q263" s="71">
        <v>1500.341</v>
      </c>
      <c r="R263" s="71">
        <v>1903.427</v>
      </c>
      <c r="S263" s="71">
        <v>2244.387</v>
      </c>
      <c r="T263" s="71">
        <v>2368.11</v>
      </c>
      <c r="U263" s="71">
        <v>2426.417</v>
      </c>
      <c r="V263" s="71">
        <v>2467.078</v>
      </c>
      <c r="W263" s="71">
        <v>2512.024</v>
      </c>
      <c r="X263" s="71">
        <v>2560.949</v>
      </c>
      <c r="Y263" s="71">
        <v>2559.386</v>
      </c>
      <c r="Z263" s="71">
        <v>2541.253</v>
      </c>
      <c r="AA263" s="71">
        <v>2523.937</v>
      </c>
      <c r="AB263" s="71">
        <v>2557.458</v>
      </c>
      <c r="AC263" s="71">
        <v>2412.683</v>
      </c>
      <c r="AD263" s="71">
        <v>1098.2</v>
      </c>
      <c r="AE263" s="71">
        <v>589.8213</v>
      </c>
      <c r="AF263" s="71">
        <v>562.1211</v>
      </c>
      <c r="AG263" s="71">
        <v>513.7474</v>
      </c>
      <c r="AH263" s="71">
        <v>520.8104</v>
      </c>
      <c r="AI263" s="71">
        <v>495.1817</v>
      </c>
      <c r="AJ263" s="71">
        <v>508.0442</v>
      </c>
      <c r="AK263" s="71">
        <v>523.8198</v>
      </c>
      <c r="AL263" s="71">
        <v>578.2704</v>
      </c>
      <c r="AM263" s="71">
        <v>672.3768</v>
      </c>
      <c r="AN263" s="71">
        <v>846.6794</v>
      </c>
      <c r="AO263" s="71">
        <v>1532.157</v>
      </c>
      <c r="AP263" s="71">
        <v>1943.791</v>
      </c>
      <c r="AQ263" s="71">
        <v>2263.4</v>
      </c>
      <c r="AR263" s="71">
        <v>2219.042</v>
      </c>
      <c r="AS263" s="71">
        <v>2273.679</v>
      </c>
      <c r="AT263" s="71">
        <v>2311.781</v>
      </c>
      <c r="AU263" s="71">
        <v>2353.898</v>
      </c>
      <c r="AV263" s="71">
        <v>2399.743</v>
      </c>
      <c r="AW263" s="71">
        <v>2398.278</v>
      </c>
      <c r="AX263" s="71">
        <v>2381.287</v>
      </c>
      <c r="AY263" s="71">
        <v>2365.06</v>
      </c>
      <c r="AZ263" s="71">
        <v>2579.122</v>
      </c>
      <c r="BA263" s="71">
        <v>2463.847</v>
      </c>
      <c r="BB263" s="71">
        <v>1121.489</v>
      </c>
      <c r="BC263" s="71">
        <v>602.3292</v>
      </c>
      <c r="BD263" s="71">
        <v>574.0415</v>
      </c>
      <c r="BE263" s="71">
        <v>-15.6219</v>
      </c>
      <c r="BF263" s="71">
        <v>-15.83667</v>
      </c>
      <c r="BG263" s="71">
        <v>-15.05736</v>
      </c>
      <c r="BH263" s="71">
        <v>-15.44848</v>
      </c>
      <c r="BI263" s="71">
        <v>-15.92818</v>
      </c>
      <c r="BJ263" s="71">
        <v>-17.5839</v>
      </c>
      <c r="BK263" s="71">
        <v>-20.44547</v>
      </c>
      <c r="BL263" s="71">
        <v>-25.74562</v>
      </c>
      <c r="BM263" s="71">
        <v>-46.58945</v>
      </c>
      <c r="BN263" s="71">
        <v>-59.10631</v>
      </c>
      <c r="BO263" s="71">
        <v>-60.4053</v>
      </c>
      <c r="BP263" s="71">
        <v>120.6254</v>
      </c>
      <c r="BQ263" s="71">
        <v>123.5954</v>
      </c>
      <c r="BR263" s="71">
        <v>125.6665</v>
      </c>
      <c r="BS263" s="71">
        <v>127.956</v>
      </c>
      <c r="BT263" s="71">
        <v>130.4481</v>
      </c>
      <c r="BU263" s="71">
        <v>130.3685</v>
      </c>
      <c r="BV263" s="71">
        <v>129.4448</v>
      </c>
      <c r="BW263" s="71">
        <v>128.5628</v>
      </c>
      <c r="BX263" s="71">
        <v>-68.83125</v>
      </c>
      <c r="BY263" s="71">
        <v>-74.92003</v>
      </c>
      <c r="BZ263" s="71">
        <v>-34.10195</v>
      </c>
      <c r="CA263" s="71">
        <v>-18.31548</v>
      </c>
      <c r="CB263" s="71">
        <v>-17.45531</v>
      </c>
      <c r="CC263" s="71">
        <v>-12.68383</v>
      </c>
      <c r="CD263" s="71">
        <v>-12.85821</v>
      </c>
      <c r="CE263" s="71">
        <v>-12.22547</v>
      </c>
      <c r="CF263" s="71">
        <v>-12.54303</v>
      </c>
      <c r="CG263" s="71">
        <v>-12.93251</v>
      </c>
      <c r="CH263" s="71">
        <v>-14.27683</v>
      </c>
      <c r="CI263" s="71">
        <v>-16.60021</v>
      </c>
      <c r="CJ263" s="71">
        <v>-20.90355</v>
      </c>
      <c r="CK263" s="71">
        <v>-37.8272</v>
      </c>
      <c r="CL263" s="71">
        <v>-47.98997</v>
      </c>
      <c r="CM263" s="71">
        <v>-35.7692</v>
      </c>
      <c r="CN263" s="71">
        <v>137.5166</v>
      </c>
      <c r="CO263" s="71">
        <v>140.9026</v>
      </c>
      <c r="CP263" s="71">
        <v>143.2637</v>
      </c>
      <c r="CQ263" s="71">
        <v>145.8738</v>
      </c>
      <c r="CR263" s="71">
        <v>148.7149</v>
      </c>
      <c r="CS263" s="71">
        <v>148.6241</v>
      </c>
      <c r="CT263" s="71">
        <v>147.5711</v>
      </c>
      <c r="CU263" s="71">
        <v>146.5656</v>
      </c>
      <c r="CV263" s="71">
        <v>-40.75865</v>
      </c>
      <c r="CW263" s="71">
        <v>-60.82954</v>
      </c>
      <c r="CX263" s="71">
        <v>-27.68827</v>
      </c>
      <c r="CY263" s="71">
        <v>-14.87082</v>
      </c>
      <c r="CZ263" s="71">
        <v>-14.17243</v>
      </c>
      <c r="DA263" s="71">
        <v>-10.66837</v>
      </c>
      <c r="DB263" s="71">
        <v>-10.81504</v>
      </c>
      <c r="DC263" s="71">
        <v>-10.28284</v>
      </c>
      <c r="DD263" s="71">
        <v>-10.54994</v>
      </c>
      <c r="DE263" s="71">
        <v>-10.87753</v>
      </c>
      <c r="DF263" s="71">
        <v>-12.00824</v>
      </c>
      <c r="DG263" s="71">
        <v>-13.96244</v>
      </c>
      <c r="DH263" s="71">
        <v>-17.58197</v>
      </c>
      <c r="DI263" s="71">
        <v>-31.81645</v>
      </c>
      <c r="DJ263" s="71">
        <v>-40.36435</v>
      </c>
      <c r="DK263" s="71">
        <v>-19.01274</v>
      </c>
      <c r="DL263" s="71">
        <v>149.0675</v>
      </c>
      <c r="DM263" s="71">
        <v>152.7378</v>
      </c>
      <c r="DN263" s="71">
        <v>155.2973</v>
      </c>
      <c r="DO263" s="71">
        <v>158.1266</v>
      </c>
      <c r="DP263" s="71">
        <v>161.2063</v>
      </c>
      <c r="DQ263" s="71">
        <v>161.1079</v>
      </c>
      <c r="DR263" s="71">
        <v>159.9665</v>
      </c>
      <c r="DS263" s="71">
        <v>158.8764</v>
      </c>
      <c r="DT263" s="71">
        <v>-21.66483</v>
      </c>
      <c r="DU263" s="71">
        <v>-51.16371</v>
      </c>
      <c r="DV263" s="71">
        <v>-23.2886</v>
      </c>
      <c r="DW263" s="71">
        <v>-12.50784</v>
      </c>
      <c r="DX263" s="71">
        <v>-11.92042</v>
      </c>
      <c r="DY263" s="71">
        <v>-8.668596</v>
      </c>
      <c r="DZ263" s="71">
        <v>-8.78777</v>
      </c>
      <c r="EA263" s="71">
        <v>-8.355331</v>
      </c>
      <c r="EB263" s="71">
        <v>-8.572364</v>
      </c>
      <c r="EC263" s="71">
        <v>-8.83855</v>
      </c>
      <c r="ED263" s="71">
        <v>-9.757309</v>
      </c>
      <c r="EE263" s="71">
        <v>-11.34519</v>
      </c>
      <c r="EF263" s="71">
        <v>-14.28625</v>
      </c>
      <c r="EG263" s="71">
        <v>-25.85249</v>
      </c>
      <c r="EH263" s="71">
        <v>-32.7981</v>
      </c>
      <c r="EI263" s="71">
        <v>-2.500768</v>
      </c>
      <c r="EJ263" s="71">
        <v>160.4993</v>
      </c>
      <c r="EK263" s="71">
        <v>164.4511</v>
      </c>
      <c r="EL263" s="71">
        <v>167.2068</v>
      </c>
      <c r="EM263" s="71">
        <v>170.2531</v>
      </c>
      <c r="EN263" s="71">
        <v>173.569</v>
      </c>
      <c r="EO263" s="71">
        <v>173.4631</v>
      </c>
      <c r="EP263" s="71">
        <v>172.2341</v>
      </c>
      <c r="EQ263" s="71">
        <v>171.0605</v>
      </c>
      <c r="ER263" s="71">
        <v>-2.849601</v>
      </c>
      <c r="ES263" s="71">
        <v>-41.57314</v>
      </c>
      <c r="ET263" s="71">
        <v>-18.92318</v>
      </c>
      <c r="EU263" s="71">
        <v>-10.16326</v>
      </c>
      <c r="EV263" s="71">
        <v>-9.685954</v>
      </c>
      <c r="EW263" s="71">
        <v>-5.808553</v>
      </c>
      <c r="EX263" s="71">
        <v>-5.888407</v>
      </c>
      <c r="EY263" s="71">
        <v>-5.598643</v>
      </c>
      <c r="EZ263" s="71">
        <v>-5.744071</v>
      </c>
      <c r="FA263" s="71">
        <v>-5.922432</v>
      </c>
      <c r="FB263" s="71">
        <v>-6.538064</v>
      </c>
      <c r="FC263" s="71">
        <v>-7.602055</v>
      </c>
      <c r="FD263" s="71">
        <v>-9.572762</v>
      </c>
      <c r="FE263" s="71">
        <v>-17.32294</v>
      </c>
      <c r="FF263" s="71">
        <v>-21.97697</v>
      </c>
      <c r="FG263" s="71">
        <v>20.91928</v>
      </c>
      <c r="FH263" s="71">
        <v>176.7987</v>
      </c>
      <c r="FI263" s="71">
        <v>181.1518</v>
      </c>
      <c r="FJ263" s="71">
        <v>184.1875</v>
      </c>
      <c r="FK263" s="71">
        <v>187.5431</v>
      </c>
      <c r="FL263" s="71">
        <v>191.1957</v>
      </c>
      <c r="FM263" s="71">
        <v>191.0791</v>
      </c>
      <c r="FN263" s="71">
        <v>189.7253</v>
      </c>
      <c r="FO263" s="71">
        <v>188.4325</v>
      </c>
      <c r="FP263" s="71">
        <v>23.83732</v>
      </c>
      <c r="FQ263" s="71">
        <v>-27.85684</v>
      </c>
      <c r="FR263" s="71">
        <v>-12.67982</v>
      </c>
      <c r="FS263" s="71">
        <v>-6.810079</v>
      </c>
      <c r="FT263" s="71">
        <v>-6.490252</v>
      </c>
      <c r="FU263" s="71">
        <v>77.73333</v>
      </c>
      <c r="FV263" s="71">
        <v>76.2</v>
      </c>
      <c r="FW263" s="71">
        <v>75.71111</v>
      </c>
      <c r="FX263" s="71">
        <v>74.85556</v>
      </c>
      <c r="FY263" s="71">
        <v>73.42223</v>
      </c>
      <c r="FZ263" s="71">
        <v>73.06667</v>
      </c>
      <c r="GA263" s="71">
        <v>73.44444</v>
      </c>
      <c r="GB263" s="71">
        <v>76.65556</v>
      </c>
      <c r="GC263" s="71">
        <v>81.26667</v>
      </c>
      <c r="GD263" s="71">
        <v>86.34444</v>
      </c>
      <c r="GE263" s="71">
        <v>92.38889</v>
      </c>
      <c r="GF263" s="71">
        <v>97.38889</v>
      </c>
      <c r="GG263" s="71">
        <v>99.56667</v>
      </c>
      <c r="GH263" s="71">
        <v>100.4667</v>
      </c>
      <c r="GI263" s="71">
        <v>101.4556</v>
      </c>
      <c r="GJ263" s="71">
        <v>100.8444</v>
      </c>
      <c r="GK263" s="71">
        <v>99.57777</v>
      </c>
      <c r="GL263" s="71">
        <v>97.42223</v>
      </c>
      <c r="GM263" s="71">
        <v>95.45556</v>
      </c>
      <c r="GN263" s="71">
        <v>91.68889</v>
      </c>
      <c r="GO263" s="71">
        <v>87.45555</v>
      </c>
      <c r="GP263" s="71">
        <v>84.45556</v>
      </c>
      <c r="GQ263" s="71">
        <v>82.24445</v>
      </c>
      <c r="GR263" s="71">
        <v>80.13333</v>
      </c>
    </row>
    <row r="264" spans="1:200" ht="12.75">
      <c r="A264" s="69" t="s">
        <v>245</v>
      </c>
      <c r="B264" s="69" t="s">
        <v>33</v>
      </c>
      <c r="C264" s="69">
        <v>2012</v>
      </c>
      <c r="D264" s="69" t="s">
        <v>7</v>
      </c>
      <c r="E264" s="69" t="s">
        <v>239</v>
      </c>
      <c r="F264" s="71">
        <v>10</v>
      </c>
      <c r="G264" s="71">
        <v>10</v>
      </c>
      <c r="H264" s="71">
        <v>10</v>
      </c>
      <c r="I264" s="71">
        <v>514.5925</v>
      </c>
      <c r="J264" s="71">
        <v>521.9854</v>
      </c>
      <c r="K264" s="71">
        <v>498.0312</v>
      </c>
      <c r="L264" s="71">
        <v>508.4845</v>
      </c>
      <c r="M264" s="71">
        <v>523.4597</v>
      </c>
      <c r="N264" s="71">
        <v>567.9424</v>
      </c>
      <c r="O264" s="71">
        <v>639.9618</v>
      </c>
      <c r="P264" s="71">
        <v>783.7643</v>
      </c>
      <c r="Q264" s="71">
        <v>1459.124</v>
      </c>
      <c r="R264" s="71">
        <v>1915.959</v>
      </c>
      <c r="S264" s="71">
        <v>2281.5</v>
      </c>
      <c r="T264" s="71">
        <v>2391.11</v>
      </c>
      <c r="U264" s="71">
        <v>2463.328</v>
      </c>
      <c r="V264" s="71">
        <v>2539.621</v>
      </c>
      <c r="W264" s="71">
        <v>2575.533</v>
      </c>
      <c r="X264" s="71">
        <v>2620.66</v>
      </c>
      <c r="Y264" s="71">
        <v>2589.084</v>
      </c>
      <c r="Z264" s="71">
        <v>2588.301</v>
      </c>
      <c r="AA264" s="71">
        <v>2550.874</v>
      </c>
      <c r="AB264" s="71">
        <v>2552.462</v>
      </c>
      <c r="AC264" s="71">
        <v>2400.38</v>
      </c>
      <c r="AD264" s="71">
        <v>1106.49</v>
      </c>
      <c r="AE264" s="71">
        <v>602.6962</v>
      </c>
      <c r="AF264" s="71">
        <v>574.1423</v>
      </c>
      <c r="AG264" s="71">
        <v>525.5051</v>
      </c>
      <c r="AH264" s="71">
        <v>533.0547</v>
      </c>
      <c r="AI264" s="71">
        <v>508.5925</v>
      </c>
      <c r="AJ264" s="71">
        <v>519.2675</v>
      </c>
      <c r="AK264" s="71">
        <v>534.5603</v>
      </c>
      <c r="AL264" s="71">
        <v>579.9863</v>
      </c>
      <c r="AM264" s="71">
        <v>653.533</v>
      </c>
      <c r="AN264" s="71">
        <v>800.3849</v>
      </c>
      <c r="AO264" s="71">
        <v>1490.066</v>
      </c>
      <c r="AP264" s="71">
        <v>1956.589</v>
      </c>
      <c r="AQ264" s="71">
        <v>2300.827</v>
      </c>
      <c r="AR264" s="71">
        <v>2240.594</v>
      </c>
      <c r="AS264" s="71">
        <v>2308.267</v>
      </c>
      <c r="AT264" s="71">
        <v>2379.757</v>
      </c>
      <c r="AU264" s="71">
        <v>2413.408</v>
      </c>
      <c r="AV264" s="71">
        <v>2455.695</v>
      </c>
      <c r="AW264" s="71">
        <v>2426.107</v>
      </c>
      <c r="AX264" s="71">
        <v>2425.373</v>
      </c>
      <c r="AY264" s="71">
        <v>2390.302</v>
      </c>
      <c r="AZ264" s="71">
        <v>2574.084</v>
      </c>
      <c r="BA264" s="71">
        <v>2451.283</v>
      </c>
      <c r="BB264" s="71">
        <v>1129.954</v>
      </c>
      <c r="BC264" s="71">
        <v>615.4771</v>
      </c>
      <c r="BD264" s="71">
        <v>586.3176</v>
      </c>
      <c r="BE264" s="71">
        <v>-15.97943</v>
      </c>
      <c r="BF264" s="71">
        <v>-16.20899</v>
      </c>
      <c r="BG264" s="71">
        <v>-15.46515</v>
      </c>
      <c r="BH264" s="71">
        <v>-15.78976</v>
      </c>
      <c r="BI264" s="71">
        <v>-16.25478</v>
      </c>
      <c r="BJ264" s="71">
        <v>-17.63608</v>
      </c>
      <c r="BK264" s="71">
        <v>-19.87247</v>
      </c>
      <c r="BL264" s="71">
        <v>-24.3379</v>
      </c>
      <c r="BM264" s="71">
        <v>-45.30956</v>
      </c>
      <c r="BN264" s="71">
        <v>-59.49547</v>
      </c>
      <c r="BO264" s="71">
        <v>-61.40415</v>
      </c>
      <c r="BP264" s="71">
        <v>121.7969</v>
      </c>
      <c r="BQ264" s="71">
        <v>125.4755</v>
      </c>
      <c r="BR264" s="71">
        <v>129.3617</v>
      </c>
      <c r="BS264" s="71">
        <v>131.1909</v>
      </c>
      <c r="BT264" s="71">
        <v>133.4896</v>
      </c>
      <c r="BU264" s="71">
        <v>131.8812</v>
      </c>
      <c r="BV264" s="71">
        <v>131.8413</v>
      </c>
      <c r="BW264" s="71">
        <v>129.9349</v>
      </c>
      <c r="BX264" s="71">
        <v>-68.69679</v>
      </c>
      <c r="BY264" s="71">
        <v>-74.53801</v>
      </c>
      <c r="BZ264" s="71">
        <v>-34.35936</v>
      </c>
      <c r="CA264" s="71">
        <v>-18.71527</v>
      </c>
      <c r="CB264" s="71">
        <v>-17.8286</v>
      </c>
      <c r="CC264" s="71">
        <v>-12.97412</v>
      </c>
      <c r="CD264" s="71">
        <v>-13.16051</v>
      </c>
      <c r="CE264" s="71">
        <v>-12.55656</v>
      </c>
      <c r="CF264" s="71">
        <v>-12.82012</v>
      </c>
      <c r="CG264" s="71">
        <v>-13.19768</v>
      </c>
      <c r="CH264" s="71">
        <v>-14.31919</v>
      </c>
      <c r="CI264" s="71">
        <v>-16.13498</v>
      </c>
      <c r="CJ264" s="71">
        <v>-19.76058</v>
      </c>
      <c r="CK264" s="71">
        <v>-36.78802</v>
      </c>
      <c r="CL264" s="71">
        <v>-48.30594</v>
      </c>
      <c r="CM264" s="71">
        <v>-36.36067</v>
      </c>
      <c r="CN264" s="71">
        <v>138.8523</v>
      </c>
      <c r="CO264" s="71">
        <v>143.046</v>
      </c>
      <c r="CP264" s="71">
        <v>147.4763</v>
      </c>
      <c r="CQ264" s="71">
        <v>149.5618</v>
      </c>
      <c r="CR264" s="71">
        <v>152.1823</v>
      </c>
      <c r="CS264" s="71">
        <v>150.3487</v>
      </c>
      <c r="CT264" s="71">
        <v>150.3032</v>
      </c>
      <c r="CU264" s="71">
        <v>148.1298</v>
      </c>
      <c r="CV264" s="71">
        <v>-40.67903</v>
      </c>
      <c r="CW264" s="71">
        <v>-60.51937</v>
      </c>
      <c r="CX264" s="71">
        <v>-27.89726</v>
      </c>
      <c r="CY264" s="71">
        <v>-15.19542</v>
      </c>
      <c r="CZ264" s="71">
        <v>-14.47551</v>
      </c>
      <c r="DA264" s="71">
        <v>-10.91253</v>
      </c>
      <c r="DB264" s="71">
        <v>-11.0693</v>
      </c>
      <c r="DC264" s="71">
        <v>-10.56132</v>
      </c>
      <c r="DD264" s="71">
        <v>-10.783</v>
      </c>
      <c r="DE264" s="71">
        <v>-11.10056</v>
      </c>
      <c r="DF264" s="71">
        <v>-12.04387</v>
      </c>
      <c r="DG264" s="71">
        <v>-13.57113</v>
      </c>
      <c r="DH264" s="71">
        <v>-16.62062</v>
      </c>
      <c r="DI264" s="71">
        <v>-30.9424</v>
      </c>
      <c r="DJ264" s="71">
        <v>-40.63011</v>
      </c>
      <c r="DK264" s="71">
        <v>-19.32713</v>
      </c>
      <c r="DL264" s="71">
        <v>150.5153</v>
      </c>
      <c r="DM264" s="71">
        <v>155.0612</v>
      </c>
      <c r="DN264" s="71">
        <v>159.8637</v>
      </c>
      <c r="DO264" s="71">
        <v>162.1243</v>
      </c>
      <c r="DP264" s="71">
        <v>164.965</v>
      </c>
      <c r="DQ264" s="71">
        <v>162.9774</v>
      </c>
      <c r="DR264" s="71">
        <v>162.928</v>
      </c>
      <c r="DS264" s="71">
        <v>160.5721</v>
      </c>
      <c r="DT264" s="71">
        <v>-21.62251</v>
      </c>
      <c r="DU264" s="71">
        <v>-50.90282</v>
      </c>
      <c r="DV264" s="71">
        <v>-23.46438</v>
      </c>
      <c r="DW264" s="71">
        <v>-12.78087</v>
      </c>
      <c r="DX264" s="71">
        <v>-12.17535</v>
      </c>
      <c r="DY264" s="71">
        <v>-8.866986</v>
      </c>
      <c r="DZ264" s="71">
        <v>-8.994372</v>
      </c>
      <c r="EA264" s="71">
        <v>-8.581615</v>
      </c>
      <c r="EB264" s="71">
        <v>-8.761738</v>
      </c>
      <c r="EC264" s="71">
        <v>-9.019777</v>
      </c>
      <c r="ED264" s="71">
        <v>-9.786262</v>
      </c>
      <c r="EE264" s="71">
        <v>-11.02723</v>
      </c>
      <c r="EF264" s="71">
        <v>-13.50511</v>
      </c>
      <c r="EG264" s="71">
        <v>-25.14228</v>
      </c>
      <c r="EH264" s="71">
        <v>-33.01405</v>
      </c>
      <c r="EI264" s="71">
        <v>-2.54212</v>
      </c>
      <c r="EJ264" s="71">
        <v>162.0581</v>
      </c>
      <c r="EK264" s="71">
        <v>166.9527</v>
      </c>
      <c r="EL264" s="71">
        <v>172.1235</v>
      </c>
      <c r="EM264" s="71">
        <v>174.5574</v>
      </c>
      <c r="EN264" s="71">
        <v>177.6159</v>
      </c>
      <c r="EO264" s="71">
        <v>175.4759</v>
      </c>
      <c r="EP264" s="71">
        <v>175.4228</v>
      </c>
      <c r="EQ264" s="71">
        <v>172.8861</v>
      </c>
      <c r="ER264" s="71">
        <v>-2.844034</v>
      </c>
      <c r="ES264" s="71">
        <v>-41.36115</v>
      </c>
      <c r="ET264" s="71">
        <v>-19.06601</v>
      </c>
      <c r="EU264" s="71">
        <v>-10.38511</v>
      </c>
      <c r="EV264" s="71">
        <v>-9.893092</v>
      </c>
      <c r="EW264" s="71">
        <v>-5.941487</v>
      </c>
      <c r="EX264" s="71">
        <v>-6.026845</v>
      </c>
      <c r="EY264" s="71">
        <v>-5.750269</v>
      </c>
      <c r="EZ264" s="71">
        <v>-5.870964</v>
      </c>
      <c r="FA264" s="71">
        <v>-6.043868</v>
      </c>
      <c r="FB264" s="71">
        <v>-6.557465</v>
      </c>
      <c r="FC264" s="71">
        <v>-7.389001</v>
      </c>
      <c r="FD264" s="71">
        <v>-9.049344</v>
      </c>
      <c r="FE264" s="71">
        <v>-16.84705</v>
      </c>
      <c r="FF264" s="71">
        <v>-22.12167</v>
      </c>
      <c r="FG264" s="71">
        <v>21.2652</v>
      </c>
      <c r="FH264" s="71">
        <v>178.5159</v>
      </c>
      <c r="FI264" s="71">
        <v>183.9075</v>
      </c>
      <c r="FJ264" s="71">
        <v>189.6034</v>
      </c>
      <c r="FK264" s="71">
        <v>192.2845</v>
      </c>
      <c r="FL264" s="71">
        <v>195.6537</v>
      </c>
      <c r="FM264" s="71">
        <v>193.2963</v>
      </c>
      <c r="FN264" s="71">
        <v>193.2378</v>
      </c>
      <c r="FO264" s="71">
        <v>190.4435</v>
      </c>
      <c r="FP264" s="71">
        <v>23.79076</v>
      </c>
      <c r="FQ264" s="71">
        <v>-27.7148</v>
      </c>
      <c r="FR264" s="71">
        <v>-12.77553</v>
      </c>
      <c r="FS264" s="71">
        <v>-6.958732</v>
      </c>
      <c r="FT264" s="71">
        <v>-6.629048</v>
      </c>
      <c r="FU264" s="71">
        <v>76.76667</v>
      </c>
      <c r="FV264" s="71">
        <v>75.58889</v>
      </c>
      <c r="FW264" s="71">
        <v>73.9</v>
      </c>
      <c r="FX264" s="71">
        <v>72.51111</v>
      </c>
      <c r="FY264" s="71">
        <v>71.32223</v>
      </c>
      <c r="FZ264" s="71">
        <v>70.61111</v>
      </c>
      <c r="GA264" s="71">
        <v>69.80222</v>
      </c>
      <c r="GB264" s="71">
        <v>72.87778</v>
      </c>
      <c r="GC264" s="71">
        <v>79.21111</v>
      </c>
      <c r="GD264" s="71">
        <v>86.33333</v>
      </c>
      <c r="GE264" s="71">
        <v>93.32222</v>
      </c>
      <c r="GF264" s="71">
        <v>97.81111</v>
      </c>
      <c r="GG264" s="71">
        <v>100.6444</v>
      </c>
      <c r="GH264" s="71">
        <v>103.0222</v>
      </c>
      <c r="GI264" s="71">
        <v>103.5</v>
      </c>
      <c r="GJ264" s="71">
        <v>102.6778</v>
      </c>
      <c r="GK264" s="71">
        <v>100.1778</v>
      </c>
      <c r="GL264" s="71">
        <v>98.61111</v>
      </c>
      <c r="GM264" s="71">
        <v>95.91111</v>
      </c>
      <c r="GN264" s="71">
        <v>91.03333</v>
      </c>
      <c r="GO264" s="71">
        <v>86.46667</v>
      </c>
      <c r="GP264" s="71">
        <v>83.82223</v>
      </c>
      <c r="GQ264" s="71">
        <v>80.92223</v>
      </c>
      <c r="GR264" s="71">
        <v>78.48889</v>
      </c>
    </row>
    <row r="265" spans="1:200" ht="12.75">
      <c r="A265" s="69" t="s">
        <v>245</v>
      </c>
      <c r="B265" s="69" t="s">
        <v>34</v>
      </c>
      <c r="C265" s="69">
        <v>2012</v>
      </c>
      <c r="D265" s="69" t="s">
        <v>7</v>
      </c>
      <c r="E265" s="69" t="s">
        <v>239</v>
      </c>
      <c r="F265" s="71">
        <v>10</v>
      </c>
      <c r="G265" s="71">
        <v>10</v>
      </c>
      <c r="H265" s="71">
        <v>10</v>
      </c>
      <c r="I265" s="71">
        <v>448.3817</v>
      </c>
      <c r="J265" s="71">
        <v>454.598</v>
      </c>
      <c r="K265" s="71">
        <v>428.7329</v>
      </c>
      <c r="L265" s="71">
        <v>445.1714</v>
      </c>
      <c r="M265" s="71">
        <v>463.874</v>
      </c>
      <c r="N265" s="71">
        <v>526.9113</v>
      </c>
      <c r="O265" s="71">
        <v>620.5215</v>
      </c>
      <c r="P265" s="71">
        <v>785.1224</v>
      </c>
      <c r="Q265" s="71">
        <v>1478.573</v>
      </c>
      <c r="R265" s="71">
        <v>1924.445</v>
      </c>
      <c r="S265" s="71">
        <v>2189.118</v>
      </c>
      <c r="T265" s="71">
        <v>2253.916</v>
      </c>
      <c r="U265" s="71">
        <v>2311.442</v>
      </c>
      <c r="V265" s="71">
        <v>2353.084</v>
      </c>
      <c r="W265" s="71">
        <v>2384.616</v>
      </c>
      <c r="X265" s="71">
        <v>2416.5</v>
      </c>
      <c r="Y265" s="71">
        <v>2398.755</v>
      </c>
      <c r="Z265" s="71">
        <v>2382.483</v>
      </c>
      <c r="AA265" s="71">
        <v>2319.561</v>
      </c>
      <c r="AB265" s="71">
        <v>2328.589</v>
      </c>
      <c r="AC265" s="71">
        <v>2236.27</v>
      </c>
      <c r="AD265" s="71">
        <v>996.2756</v>
      </c>
      <c r="AE265" s="71">
        <v>525.7287</v>
      </c>
      <c r="AF265" s="71">
        <v>498.1486</v>
      </c>
      <c r="AG265" s="71">
        <v>457.8901</v>
      </c>
      <c r="AH265" s="71">
        <v>464.2383</v>
      </c>
      <c r="AI265" s="71">
        <v>437.8247</v>
      </c>
      <c r="AJ265" s="71">
        <v>454.6118</v>
      </c>
      <c r="AK265" s="71">
        <v>473.711</v>
      </c>
      <c r="AL265" s="71">
        <v>538.085</v>
      </c>
      <c r="AM265" s="71">
        <v>633.6804</v>
      </c>
      <c r="AN265" s="71">
        <v>801.7718</v>
      </c>
      <c r="AO265" s="71">
        <v>1509.928</v>
      </c>
      <c r="AP265" s="71">
        <v>1965.255</v>
      </c>
      <c r="AQ265" s="71">
        <v>2207.662</v>
      </c>
      <c r="AR265" s="71">
        <v>2112.037</v>
      </c>
      <c r="AS265" s="71">
        <v>2165.942</v>
      </c>
      <c r="AT265" s="71">
        <v>2204.962</v>
      </c>
      <c r="AU265" s="71">
        <v>2234.509</v>
      </c>
      <c r="AV265" s="71">
        <v>2264.387</v>
      </c>
      <c r="AW265" s="71">
        <v>2247.758</v>
      </c>
      <c r="AX265" s="71">
        <v>2232.51</v>
      </c>
      <c r="AY265" s="71">
        <v>2173.55</v>
      </c>
      <c r="AZ265" s="71">
        <v>2348.315</v>
      </c>
      <c r="BA265" s="71">
        <v>2283.692</v>
      </c>
      <c r="BB265" s="71">
        <v>1017.403</v>
      </c>
      <c r="BC265" s="71">
        <v>536.8774</v>
      </c>
      <c r="BD265" s="71">
        <v>508.7124</v>
      </c>
      <c r="BE265" s="71">
        <v>-13.92341</v>
      </c>
      <c r="BF265" s="71">
        <v>-14.11644</v>
      </c>
      <c r="BG265" s="71">
        <v>-13.31326</v>
      </c>
      <c r="BH265" s="71">
        <v>-13.82372</v>
      </c>
      <c r="BI265" s="71">
        <v>-14.40449</v>
      </c>
      <c r="BJ265" s="71">
        <v>-16.36196</v>
      </c>
      <c r="BK265" s="71">
        <v>-19.2688</v>
      </c>
      <c r="BL265" s="71">
        <v>-24.38008</v>
      </c>
      <c r="BM265" s="71">
        <v>-45.91351</v>
      </c>
      <c r="BN265" s="71">
        <v>-59.75897</v>
      </c>
      <c r="BO265" s="71">
        <v>-58.91777</v>
      </c>
      <c r="BP265" s="71">
        <v>114.8086</v>
      </c>
      <c r="BQ265" s="71">
        <v>117.7388</v>
      </c>
      <c r="BR265" s="71">
        <v>119.86</v>
      </c>
      <c r="BS265" s="71">
        <v>121.4661</v>
      </c>
      <c r="BT265" s="71">
        <v>123.0902</v>
      </c>
      <c r="BU265" s="71">
        <v>122.1863</v>
      </c>
      <c r="BV265" s="71">
        <v>121.3575</v>
      </c>
      <c r="BW265" s="71">
        <v>118.1524</v>
      </c>
      <c r="BX265" s="71">
        <v>-62.67149</v>
      </c>
      <c r="BY265" s="71">
        <v>-69.44195</v>
      </c>
      <c r="BZ265" s="71">
        <v>-30.93693</v>
      </c>
      <c r="CA265" s="71">
        <v>-16.32523</v>
      </c>
      <c r="CB265" s="71">
        <v>-15.4688</v>
      </c>
      <c r="CC265" s="71">
        <v>-11.30478</v>
      </c>
      <c r="CD265" s="71">
        <v>-11.46151</v>
      </c>
      <c r="CE265" s="71">
        <v>-10.80939</v>
      </c>
      <c r="CF265" s="71">
        <v>-11.22384</v>
      </c>
      <c r="CG265" s="71">
        <v>-11.69538</v>
      </c>
      <c r="CH265" s="71">
        <v>-13.2847</v>
      </c>
      <c r="CI265" s="71">
        <v>-15.64484</v>
      </c>
      <c r="CJ265" s="71">
        <v>-19.79482</v>
      </c>
      <c r="CK265" s="71">
        <v>-37.27839</v>
      </c>
      <c r="CL265" s="71">
        <v>-48.51988</v>
      </c>
      <c r="CM265" s="71">
        <v>-34.88835</v>
      </c>
      <c r="CN265" s="71">
        <v>130.8854</v>
      </c>
      <c r="CO265" s="71">
        <v>134.2259</v>
      </c>
      <c r="CP265" s="71">
        <v>136.6441</v>
      </c>
      <c r="CQ265" s="71">
        <v>138.4752</v>
      </c>
      <c r="CR265" s="71">
        <v>140.3267</v>
      </c>
      <c r="CS265" s="71">
        <v>139.2962</v>
      </c>
      <c r="CT265" s="71">
        <v>138.3513</v>
      </c>
      <c r="CU265" s="71">
        <v>134.6974</v>
      </c>
      <c r="CV265" s="71">
        <v>-37.11113</v>
      </c>
      <c r="CW265" s="71">
        <v>-56.38174</v>
      </c>
      <c r="CX265" s="71">
        <v>-25.11851</v>
      </c>
      <c r="CY265" s="71">
        <v>-13.25489</v>
      </c>
      <c r="CZ265" s="71">
        <v>-12.55952</v>
      </c>
      <c r="DA265" s="71">
        <v>-9.50845</v>
      </c>
      <c r="DB265" s="71">
        <v>-9.640273</v>
      </c>
      <c r="DC265" s="71">
        <v>-9.091776</v>
      </c>
      <c r="DD265" s="71">
        <v>-9.440372</v>
      </c>
      <c r="DE265" s="71">
        <v>-9.836981</v>
      </c>
      <c r="DF265" s="71">
        <v>-11.17376</v>
      </c>
      <c r="DG265" s="71">
        <v>-13.15887</v>
      </c>
      <c r="DH265" s="71">
        <v>-16.64942</v>
      </c>
      <c r="DI265" s="71">
        <v>-31.35484</v>
      </c>
      <c r="DJ265" s="71">
        <v>-40.81006</v>
      </c>
      <c r="DK265" s="71">
        <v>-18.54454</v>
      </c>
      <c r="DL265" s="71">
        <v>141.8792</v>
      </c>
      <c r="DM265" s="71">
        <v>145.5004</v>
      </c>
      <c r="DN265" s="71">
        <v>148.1216</v>
      </c>
      <c r="DO265" s="71">
        <v>150.1065</v>
      </c>
      <c r="DP265" s="71">
        <v>152.1135</v>
      </c>
      <c r="DQ265" s="71">
        <v>150.9965</v>
      </c>
      <c r="DR265" s="71">
        <v>149.9722</v>
      </c>
      <c r="DS265" s="71">
        <v>146.0114</v>
      </c>
      <c r="DT265" s="71">
        <v>-19.72603</v>
      </c>
      <c r="DU265" s="71">
        <v>-47.42267</v>
      </c>
      <c r="DV265" s="71">
        <v>-21.12717</v>
      </c>
      <c r="DW265" s="71">
        <v>-11.14868</v>
      </c>
      <c r="DX265" s="71">
        <v>-10.56381</v>
      </c>
      <c r="DY265" s="71">
        <v>-7.726101</v>
      </c>
      <c r="DZ265" s="71">
        <v>-7.833214</v>
      </c>
      <c r="EA265" s="71">
        <v>-7.387532</v>
      </c>
      <c r="EB265" s="71">
        <v>-7.670784</v>
      </c>
      <c r="EC265" s="71">
        <v>-7.99305</v>
      </c>
      <c r="ED265" s="71">
        <v>-9.07925</v>
      </c>
      <c r="EE265" s="71">
        <v>-10.69226</v>
      </c>
      <c r="EF265" s="71">
        <v>-13.52851</v>
      </c>
      <c r="EG265" s="71">
        <v>-25.47741</v>
      </c>
      <c r="EH265" s="71">
        <v>-33.16026</v>
      </c>
      <c r="EI265" s="71">
        <v>-2.439185</v>
      </c>
      <c r="EJ265" s="71">
        <v>152.7598</v>
      </c>
      <c r="EK265" s="71">
        <v>156.6586</v>
      </c>
      <c r="EL265" s="71">
        <v>159.4809</v>
      </c>
      <c r="EM265" s="71">
        <v>161.618</v>
      </c>
      <c r="EN265" s="71">
        <v>163.7789</v>
      </c>
      <c r="EO265" s="71">
        <v>162.5762</v>
      </c>
      <c r="EP265" s="71">
        <v>161.4734</v>
      </c>
      <c r="EQ265" s="71">
        <v>157.2089</v>
      </c>
      <c r="ER265" s="71">
        <v>-2.594588</v>
      </c>
      <c r="ES265" s="71">
        <v>-38.53334</v>
      </c>
      <c r="ET265" s="71">
        <v>-17.1669</v>
      </c>
      <c r="EU265" s="71">
        <v>-9.058874</v>
      </c>
      <c r="EV265" s="71">
        <v>-8.583638</v>
      </c>
      <c r="EW265" s="71">
        <v>-5.177016</v>
      </c>
      <c r="EX265" s="71">
        <v>-5.248789</v>
      </c>
      <c r="EY265" s="71">
        <v>-4.950152</v>
      </c>
      <c r="EZ265" s="71">
        <v>-5.13995</v>
      </c>
      <c r="FA265" s="71">
        <v>-5.35589</v>
      </c>
      <c r="FB265" s="71">
        <v>-6.083719</v>
      </c>
      <c r="FC265" s="71">
        <v>-7.164543</v>
      </c>
      <c r="FD265" s="71">
        <v>-9.065025</v>
      </c>
      <c r="FE265" s="71">
        <v>-17.07161</v>
      </c>
      <c r="FF265" s="71">
        <v>-22.21964</v>
      </c>
      <c r="FG265" s="71">
        <v>20.40413</v>
      </c>
      <c r="FH265" s="71">
        <v>168.2732</v>
      </c>
      <c r="FI265" s="71">
        <v>172.568</v>
      </c>
      <c r="FJ265" s="71">
        <v>175.6769</v>
      </c>
      <c r="FK265" s="71">
        <v>178.031</v>
      </c>
      <c r="FL265" s="71">
        <v>180.4115</v>
      </c>
      <c r="FM265" s="71">
        <v>179.0866</v>
      </c>
      <c r="FN265" s="71">
        <v>177.8718</v>
      </c>
      <c r="FO265" s="71">
        <v>173.1741</v>
      </c>
      <c r="FP265" s="71">
        <v>21.7041</v>
      </c>
      <c r="FQ265" s="71">
        <v>-25.81998</v>
      </c>
      <c r="FR265" s="71">
        <v>-11.503</v>
      </c>
      <c r="FS265" s="71">
        <v>-6.070065</v>
      </c>
      <c r="FT265" s="71">
        <v>-5.751625</v>
      </c>
      <c r="FU265" s="71">
        <v>83.7</v>
      </c>
      <c r="FV265" s="71">
        <v>83.05556</v>
      </c>
      <c r="FW265" s="71">
        <v>82.01111</v>
      </c>
      <c r="FX265" s="71">
        <v>79.46667</v>
      </c>
      <c r="FY265" s="71">
        <v>78.81111</v>
      </c>
      <c r="FZ265" s="71">
        <v>76.86667</v>
      </c>
      <c r="GA265" s="71">
        <v>75.61111</v>
      </c>
      <c r="GB265" s="71">
        <v>77.71111</v>
      </c>
      <c r="GC265" s="71">
        <v>82.56667</v>
      </c>
      <c r="GD265" s="71">
        <v>88.97778</v>
      </c>
      <c r="GE265" s="71">
        <v>92.56667</v>
      </c>
      <c r="GF265" s="71">
        <v>94.94445</v>
      </c>
      <c r="GG265" s="71">
        <v>96.96667</v>
      </c>
      <c r="GH265" s="71">
        <v>97.97778</v>
      </c>
      <c r="GI265" s="71">
        <v>98.46667</v>
      </c>
      <c r="GJ265" s="71">
        <v>97.27778</v>
      </c>
      <c r="GK265" s="71">
        <v>95.53333</v>
      </c>
      <c r="GL265" s="71">
        <v>93.63333</v>
      </c>
      <c r="GM265" s="71">
        <v>89.84444</v>
      </c>
      <c r="GN265" s="71">
        <v>85.71111</v>
      </c>
      <c r="GO265" s="71">
        <v>82.95555</v>
      </c>
      <c r="GP265" s="71">
        <v>79.13333</v>
      </c>
      <c r="GQ265" s="71">
        <v>77.55556</v>
      </c>
      <c r="GR265" s="71">
        <v>77.64444</v>
      </c>
    </row>
    <row r="266" spans="1:200" ht="12.75">
      <c r="A266" s="69" t="s">
        <v>245</v>
      </c>
      <c r="B266" s="69" t="s">
        <v>35</v>
      </c>
      <c r="C266" s="69">
        <v>2012</v>
      </c>
      <c r="D266" s="69" t="s">
        <v>7</v>
      </c>
      <c r="E266" s="69" t="s">
        <v>239</v>
      </c>
      <c r="F266" s="71">
        <v>10</v>
      </c>
      <c r="G266" s="71">
        <v>10</v>
      </c>
      <c r="H266" s="71">
        <v>10</v>
      </c>
      <c r="I266" s="71">
        <v>458.492</v>
      </c>
      <c r="J266" s="71">
        <v>465.6697</v>
      </c>
      <c r="K266" s="71">
        <v>441.6509</v>
      </c>
      <c r="L266" s="71">
        <v>441.9193</v>
      </c>
      <c r="M266" s="71">
        <v>450.9821</v>
      </c>
      <c r="N266" s="71">
        <v>448.7227</v>
      </c>
      <c r="O266" s="71">
        <v>470.8099</v>
      </c>
      <c r="P266" s="71">
        <v>471.5634</v>
      </c>
      <c r="Q266" s="71">
        <v>939.798</v>
      </c>
      <c r="R266" s="71">
        <v>1375.308</v>
      </c>
      <c r="S266" s="71">
        <v>1869.404</v>
      </c>
      <c r="T266" s="71">
        <v>2131.642</v>
      </c>
      <c r="U266" s="71">
        <v>2298.379</v>
      </c>
      <c r="V266" s="71">
        <v>2353.823</v>
      </c>
      <c r="W266" s="71">
        <v>2400.701</v>
      </c>
      <c r="X266" s="71">
        <v>2475.869</v>
      </c>
      <c r="Y266" s="71">
        <v>2433.958</v>
      </c>
      <c r="Z266" s="71">
        <v>2361.701</v>
      </c>
      <c r="AA266" s="71">
        <v>2237.173</v>
      </c>
      <c r="AB266" s="71">
        <v>2154.046</v>
      </c>
      <c r="AC266" s="71">
        <v>2042.289</v>
      </c>
      <c r="AD266" s="71">
        <v>947.9013</v>
      </c>
      <c r="AE266" s="71">
        <v>545.8217</v>
      </c>
      <c r="AF266" s="71">
        <v>514.8378</v>
      </c>
      <c r="AG266" s="71">
        <v>468.2149</v>
      </c>
      <c r="AH266" s="71">
        <v>475.5448</v>
      </c>
      <c r="AI266" s="71">
        <v>451.0166</v>
      </c>
      <c r="AJ266" s="71">
        <v>451.2907</v>
      </c>
      <c r="AK266" s="71">
        <v>460.5457</v>
      </c>
      <c r="AL266" s="71">
        <v>458.2384</v>
      </c>
      <c r="AM266" s="71">
        <v>480.7939</v>
      </c>
      <c r="AN266" s="71">
        <v>481.5634</v>
      </c>
      <c r="AO266" s="71">
        <v>959.7275</v>
      </c>
      <c r="AP266" s="71">
        <v>1404.473</v>
      </c>
      <c r="AQ266" s="71">
        <v>1885.24</v>
      </c>
      <c r="AR266" s="71">
        <v>1997.46</v>
      </c>
      <c r="AS266" s="71">
        <v>2153.701</v>
      </c>
      <c r="AT266" s="71">
        <v>2205.655</v>
      </c>
      <c r="AU266" s="71">
        <v>2249.582</v>
      </c>
      <c r="AV266" s="71">
        <v>2320.019</v>
      </c>
      <c r="AW266" s="71">
        <v>2280.746</v>
      </c>
      <c r="AX266" s="71">
        <v>2213.037</v>
      </c>
      <c r="AY266" s="71">
        <v>2096.347</v>
      </c>
      <c r="AZ266" s="71">
        <v>2172.294</v>
      </c>
      <c r="BA266" s="71">
        <v>2085.598</v>
      </c>
      <c r="BB266" s="71">
        <v>968.0026</v>
      </c>
      <c r="BC266" s="71">
        <v>557.3965</v>
      </c>
      <c r="BD266" s="71">
        <v>525.7555</v>
      </c>
      <c r="BE266" s="71">
        <v>-14.23736</v>
      </c>
      <c r="BF266" s="71">
        <v>-14.46025</v>
      </c>
      <c r="BG266" s="71">
        <v>-13.7144</v>
      </c>
      <c r="BH266" s="71">
        <v>-13.72273</v>
      </c>
      <c r="BI266" s="71">
        <v>-14.00416</v>
      </c>
      <c r="BJ266" s="71">
        <v>-13.934</v>
      </c>
      <c r="BK266" s="71">
        <v>-14.61986</v>
      </c>
      <c r="BL266" s="71">
        <v>-14.64326</v>
      </c>
      <c r="BM266" s="71">
        <v>-29.18316</v>
      </c>
      <c r="BN266" s="71">
        <v>-42.70686</v>
      </c>
      <c r="BO266" s="71">
        <v>-50.31301</v>
      </c>
      <c r="BP266" s="71">
        <v>108.5803</v>
      </c>
      <c r="BQ266" s="71">
        <v>117.0735</v>
      </c>
      <c r="BR266" s="71">
        <v>119.8976</v>
      </c>
      <c r="BS266" s="71">
        <v>122.2855</v>
      </c>
      <c r="BT266" s="71">
        <v>126.1143</v>
      </c>
      <c r="BU266" s="71">
        <v>123.9795</v>
      </c>
      <c r="BV266" s="71">
        <v>120.2989</v>
      </c>
      <c r="BW266" s="71">
        <v>113.9558</v>
      </c>
      <c r="BX266" s="71">
        <v>-57.97387</v>
      </c>
      <c r="BY266" s="71">
        <v>-63.41835</v>
      </c>
      <c r="BZ266" s="71">
        <v>-29.43478</v>
      </c>
      <c r="CA266" s="71">
        <v>-16.94917</v>
      </c>
      <c r="CB266" s="71">
        <v>-15.98704</v>
      </c>
      <c r="CC266" s="71">
        <v>-11.55969</v>
      </c>
      <c r="CD266" s="71">
        <v>-11.74065</v>
      </c>
      <c r="CE266" s="71">
        <v>-11.13508</v>
      </c>
      <c r="CF266" s="71">
        <v>-11.14185</v>
      </c>
      <c r="CG266" s="71">
        <v>-11.37034</v>
      </c>
      <c r="CH266" s="71">
        <v>-11.31338</v>
      </c>
      <c r="CI266" s="71">
        <v>-11.87025</v>
      </c>
      <c r="CJ266" s="71">
        <v>-11.88925</v>
      </c>
      <c r="CK266" s="71">
        <v>-23.69457</v>
      </c>
      <c r="CL266" s="71">
        <v>-34.67482</v>
      </c>
      <c r="CM266" s="71">
        <v>-29.79301</v>
      </c>
      <c r="CN266" s="71">
        <v>123.7849</v>
      </c>
      <c r="CO266" s="71">
        <v>133.4674</v>
      </c>
      <c r="CP266" s="71">
        <v>136.687</v>
      </c>
      <c r="CQ266" s="71">
        <v>139.4092</v>
      </c>
      <c r="CR266" s="71">
        <v>143.7743</v>
      </c>
      <c r="CS266" s="71">
        <v>141.3405</v>
      </c>
      <c r="CT266" s="71">
        <v>137.1445</v>
      </c>
      <c r="CU266" s="71">
        <v>129.9131</v>
      </c>
      <c r="CV266" s="71">
        <v>-34.32941</v>
      </c>
      <c r="CW266" s="71">
        <v>-51.49103</v>
      </c>
      <c r="CX266" s="71">
        <v>-23.89887</v>
      </c>
      <c r="CY266" s="71">
        <v>-13.76148</v>
      </c>
      <c r="CZ266" s="71">
        <v>-12.9803</v>
      </c>
      <c r="DA266" s="71">
        <v>-9.722851</v>
      </c>
      <c r="DB266" s="71">
        <v>-9.875063</v>
      </c>
      <c r="DC266" s="71">
        <v>-9.365715</v>
      </c>
      <c r="DD266" s="71">
        <v>-9.371407</v>
      </c>
      <c r="DE266" s="71">
        <v>-9.563594</v>
      </c>
      <c r="DF266" s="71">
        <v>-9.515681</v>
      </c>
      <c r="DG266" s="71">
        <v>-9.984065</v>
      </c>
      <c r="DH266" s="71">
        <v>-10.00004</v>
      </c>
      <c r="DI266" s="71">
        <v>-19.9295</v>
      </c>
      <c r="DJ266" s="71">
        <v>-29.16498</v>
      </c>
      <c r="DK266" s="71">
        <v>-15.83616</v>
      </c>
      <c r="DL266" s="71">
        <v>134.1823</v>
      </c>
      <c r="DM266" s="71">
        <v>144.6781</v>
      </c>
      <c r="DN266" s="71">
        <v>148.1681</v>
      </c>
      <c r="DO266" s="71">
        <v>151.119</v>
      </c>
      <c r="DP266" s="71">
        <v>155.8507</v>
      </c>
      <c r="DQ266" s="71">
        <v>153.2125</v>
      </c>
      <c r="DR266" s="71">
        <v>148.6641</v>
      </c>
      <c r="DS266" s="71">
        <v>140.8253</v>
      </c>
      <c r="DT266" s="71">
        <v>-18.24744</v>
      </c>
      <c r="DU266" s="71">
        <v>-43.30909</v>
      </c>
      <c r="DV266" s="71">
        <v>-20.10134</v>
      </c>
      <c r="DW266" s="71">
        <v>-11.57478</v>
      </c>
      <c r="DX266" s="71">
        <v>-10.91773</v>
      </c>
      <c r="DY266" s="71">
        <v>-7.900313</v>
      </c>
      <c r="DZ266" s="71">
        <v>-8.023993</v>
      </c>
      <c r="EA266" s="71">
        <v>-7.610122</v>
      </c>
      <c r="EB266" s="71">
        <v>-7.614747</v>
      </c>
      <c r="EC266" s="71">
        <v>-7.770909</v>
      </c>
      <c r="ED266" s="71">
        <v>-7.731977</v>
      </c>
      <c r="EE266" s="71">
        <v>-8.112563</v>
      </c>
      <c r="EF266" s="71">
        <v>-8.125546</v>
      </c>
      <c r="EG266" s="71">
        <v>-16.19374</v>
      </c>
      <c r="EH266" s="71">
        <v>-23.69804</v>
      </c>
      <c r="EI266" s="71">
        <v>-2.082949</v>
      </c>
      <c r="EJ266" s="71">
        <v>144.4726</v>
      </c>
      <c r="EK266" s="71">
        <v>155.7733</v>
      </c>
      <c r="EL266" s="71">
        <v>159.531</v>
      </c>
      <c r="EM266" s="71">
        <v>162.7081</v>
      </c>
      <c r="EN266" s="71">
        <v>167.8027</v>
      </c>
      <c r="EO266" s="71">
        <v>164.9622</v>
      </c>
      <c r="EP266" s="71">
        <v>160.0649</v>
      </c>
      <c r="EQ266" s="71">
        <v>151.625</v>
      </c>
      <c r="ER266" s="71">
        <v>-2.400107</v>
      </c>
      <c r="ES266" s="71">
        <v>-35.19085</v>
      </c>
      <c r="ET266" s="71">
        <v>-16.33336</v>
      </c>
      <c r="EU266" s="71">
        <v>-9.405098</v>
      </c>
      <c r="EV266" s="71">
        <v>-8.871211</v>
      </c>
      <c r="EW266" s="71">
        <v>-5.29375</v>
      </c>
      <c r="EX266" s="71">
        <v>-5.376624</v>
      </c>
      <c r="EY266" s="71">
        <v>-5.099302</v>
      </c>
      <c r="EZ266" s="71">
        <v>-5.102401</v>
      </c>
      <c r="FA266" s="71">
        <v>-5.20704</v>
      </c>
      <c r="FB266" s="71">
        <v>-5.180954</v>
      </c>
      <c r="FC266" s="71">
        <v>-5.435972</v>
      </c>
      <c r="FD266" s="71">
        <v>-5.444672</v>
      </c>
      <c r="FE266" s="71">
        <v>-10.85091</v>
      </c>
      <c r="FF266" s="71">
        <v>-15.87931</v>
      </c>
      <c r="FG266" s="71">
        <v>17.42417</v>
      </c>
      <c r="FH266" s="71">
        <v>159.1445</v>
      </c>
      <c r="FI266" s="71">
        <v>171.5928</v>
      </c>
      <c r="FJ266" s="71">
        <v>175.7321</v>
      </c>
      <c r="FK266" s="71">
        <v>179.2319</v>
      </c>
      <c r="FL266" s="71">
        <v>184.8438</v>
      </c>
      <c r="FM266" s="71">
        <v>181.7148</v>
      </c>
      <c r="FN266" s="71">
        <v>176.3203</v>
      </c>
      <c r="FO266" s="71">
        <v>167.0232</v>
      </c>
      <c r="FP266" s="71">
        <v>20.07724</v>
      </c>
      <c r="FQ266" s="71">
        <v>-23.58027</v>
      </c>
      <c r="FR266" s="71">
        <v>-10.94447</v>
      </c>
      <c r="FS266" s="71">
        <v>-6.302059</v>
      </c>
      <c r="FT266" s="71">
        <v>-5.944318</v>
      </c>
      <c r="FU266" s="71">
        <v>64.13222</v>
      </c>
      <c r="FV266" s="71">
        <v>61.97444</v>
      </c>
      <c r="FW266" s="71">
        <v>59.71111</v>
      </c>
      <c r="FX266" s="71">
        <v>59.18</v>
      </c>
      <c r="FY266" s="71">
        <v>57.15667</v>
      </c>
      <c r="FZ266" s="71">
        <v>56.02111</v>
      </c>
      <c r="GA266" s="71">
        <v>55.92444</v>
      </c>
      <c r="GB266" s="71">
        <v>55.75111</v>
      </c>
      <c r="GC266" s="71">
        <v>61.35667</v>
      </c>
      <c r="GD266" s="71">
        <v>69.55556</v>
      </c>
      <c r="GE266" s="71">
        <v>78.89999</v>
      </c>
      <c r="GF266" s="71">
        <v>88.24444</v>
      </c>
      <c r="GG266" s="71">
        <v>95.13333</v>
      </c>
      <c r="GH266" s="71">
        <v>96.84444</v>
      </c>
      <c r="GI266" s="71">
        <v>98.01111</v>
      </c>
      <c r="GJ266" s="71">
        <v>98.56667</v>
      </c>
      <c r="GK266" s="71">
        <v>95.85555</v>
      </c>
      <c r="GL266" s="71">
        <v>91.91112</v>
      </c>
      <c r="GM266" s="71">
        <v>85.76667</v>
      </c>
      <c r="GN266" s="71">
        <v>78.86667</v>
      </c>
      <c r="GO266" s="71">
        <v>74.81111</v>
      </c>
      <c r="GP266" s="71">
        <v>70.47778</v>
      </c>
      <c r="GQ266" s="71">
        <v>68.4</v>
      </c>
      <c r="GR266" s="71">
        <v>66.31778</v>
      </c>
    </row>
    <row r="267" spans="1:200" ht="12.75">
      <c r="A267" s="69" t="s">
        <v>245</v>
      </c>
      <c r="B267" s="69" t="s">
        <v>8</v>
      </c>
      <c r="C267" s="69">
        <v>2012</v>
      </c>
      <c r="D267" s="69" t="s">
        <v>7</v>
      </c>
      <c r="E267" s="69" t="s">
        <v>239</v>
      </c>
      <c r="F267" s="71">
        <v>10</v>
      </c>
      <c r="G267" s="71">
        <v>10</v>
      </c>
      <c r="H267" s="71">
        <v>10</v>
      </c>
      <c r="I267" s="71">
        <v>517.6473</v>
      </c>
      <c r="J267" s="71">
        <v>524.7106</v>
      </c>
      <c r="K267" s="71">
        <v>499.689</v>
      </c>
      <c r="L267" s="71">
        <v>511.9601</v>
      </c>
      <c r="M267" s="71">
        <v>528.2427</v>
      </c>
      <c r="N267" s="71">
        <v>579.3226</v>
      </c>
      <c r="O267" s="71">
        <v>667.855</v>
      </c>
      <c r="P267" s="71">
        <v>820.5565</v>
      </c>
      <c r="Q267" s="71">
        <v>1502.062</v>
      </c>
      <c r="R267" s="71">
        <v>1953.136</v>
      </c>
      <c r="S267" s="71">
        <v>2273.595</v>
      </c>
      <c r="T267" s="71">
        <v>2372.562</v>
      </c>
      <c r="U267" s="71">
        <v>2441.635</v>
      </c>
      <c r="V267" s="71">
        <v>2494.583</v>
      </c>
      <c r="W267" s="71">
        <v>2521.566</v>
      </c>
      <c r="X267" s="71">
        <v>2559.143</v>
      </c>
      <c r="Y267" s="71">
        <v>2546.663</v>
      </c>
      <c r="Z267" s="71">
        <v>2535.35</v>
      </c>
      <c r="AA267" s="71">
        <v>2493.214</v>
      </c>
      <c r="AB267" s="71">
        <v>2508.925</v>
      </c>
      <c r="AC267" s="71">
        <v>2373.617</v>
      </c>
      <c r="AD267" s="71">
        <v>1090.939</v>
      </c>
      <c r="AE267" s="71">
        <v>602.1387</v>
      </c>
      <c r="AF267" s="71">
        <v>573.5972</v>
      </c>
      <c r="AG267" s="71">
        <v>528.6247</v>
      </c>
      <c r="AH267" s="71">
        <v>535.8376</v>
      </c>
      <c r="AI267" s="71">
        <v>510.2855</v>
      </c>
      <c r="AJ267" s="71">
        <v>522.8168</v>
      </c>
      <c r="AK267" s="71">
        <v>539.4447</v>
      </c>
      <c r="AL267" s="71">
        <v>591.6078</v>
      </c>
      <c r="AM267" s="71">
        <v>682.0176</v>
      </c>
      <c r="AN267" s="71">
        <v>837.9573</v>
      </c>
      <c r="AO267" s="71">
        <v>1533.914</v>
      </c>
      <c r="AP267" s="71">
        <v>1994.554</v>
      </c>
      <c r="AQ267" s="71">
        <v>2292.855</v>
      </c>
      <c r="AR267" s="71">
        <v>2223.215</v>
      </c>
      <c r="AS267" s="71">
        <v>2287.939</v>
      </c>
      <c r="AT267" s="71">
        <v>2337.554</v>
      </c>
      <c r="AU267" s="71">
        <v>2362.839</v>
      </c>
      <c r="AV267" s="71">
        <v>2398.051</v>
      </c>
      <c r="AW267" s="71">
        <v>2386.355</v>
      </c>
      <c r="AX267" s="71">
        <v>2375.755</v>
      </c>
      <c r="AY267" s="71">
        <v>2336.272</v>
      </c>
      <c r="AZ267" s="71">
        <v>2530.179</v>
      </c>
      <c r="BA267" s="71">
        <v>2423.952</v>
      </c>
      <c r="BB267" s="71">
        <v>1114.074</v>
      </c>
      <c r="BC267" s="71">
        <v>614.9078</v>
      </c>
      <c r="BD267" s="71">
        <v>585.761</v>
      </c>
      <c r="BE267" s="71">
        <v>-16.07429</v>
      </c>
      <c r="BF267" s="71">
        <v>-16.29362</v>
      </c>
      <c r="BG267" s="71">
        <v>-15.51663</v>
      </c>
      <c r="BH267" s="71">
        <v>-15.89768</v>
      </c>
      <c r="BI267" s="71">
        <v>-16.4033</v>
      </c>
      <c r="BJ267" s="71">
        <v>-17.98946</v>
      </c>
      <c r="BK267" s="71">
        <v>-20.73862</v>
      </c>
      <c r="BL267" s="71">
        <v>-25.4804</v>
      </c>
      <c r="BM267" s="71">
        <v>-46.64288</v>
      </c>
      <c r="BN267" s="71">
        <v>-60.64991</v>
      </c>
      <c r="BO267" s="71">
        <v>-61.19141</v>
      </c>
      <c r="BP267" s="71">
        <v>120.8521</v>
      </c>
      <c r="BQ267" s="71">
        <v>124.3705</v>
      </c>
      <c r="BR267" s="71">
        <v>127.0676</v>
      </c>
      <c r="BS267" s="71">
        <v>128.442</v>
      </c>
      <c r="BT267" s="71">
        <v>130.3561</v>
      </c>
      <c r="BU267" s="71">
        <v>129.7204</v>
      </c>
      <c r="BV267" s="71">
        <v>129.1441</v>
      </c>
      <c r="BW267" s="71">
        <v>126.9979</v>
      </c>
      <c r="BX267" s="71">
        <v>-67.52505</v>
      </c>
      <c r="BY267" s="71">
        <v>-73.70693</v>
      </c>
      <c r="BZ267" s="71">
        <v>-33.87648</v>
      </c>
      <c r="CA267" s="71">
        <v>-18.69796</v>
      </c>
      <c r="CB267" s="71">
        <v>-17.81167</v>
      </c>
      <c r="CC267" s="71">
        <v>-13.05114</v>
      </c>
      <c r="CD267" s="71">
        <v>-13.22922</v>
      </c>
      <c r="CE267" s="71">
        <v>-12.59836</v>
      </c>
      <c r="CF267" s="71">
        <v>-12.90775</v>
      </c>
      <c r="CG267" s="71">
        <v>-13.31827</v>
      </c>
      <c r="CH267" s="71">
        <v>-14.60612</v>
      </c>
      <c r="CI267" s="71">
        <v>-16.83823</v>
      </c>
      <c r="CJ267" s="71">
        <v>-20.68821</v>
      </c>
      <c r="CK267" s="71">
        <v>-37.87059</v>
      </c>
      <c r="CL267" s="71">
        <v>-49.24326</v>
      </c>
      <c r="CM267" s="71">
        <v>-36.23469</v>
      </c>
      <c r="CN267" s="71">
        <v>137.7752</v>
      </c>
      <c r="CO267" s="71">
        <v>141.7863</v>
      </c>
      <c r="CP267" s="71">
        <v>144.861</v>
      </c>
      <c r="CQ267" s="71">
        <v>146.4279</v>
      </c>
      <c r="CR267" s="71">
        <v>148.61</v>
      </c>
      <c r="CS267" s="71">
        <v>147.8853</v>
      </c>
      <c r="CT267" s="71">
        <v>147.2283</v>
      </c>
      <c r="CU267" s="71">
        <v>144.7815</v>
      </c>
      <c r="CV267" s="71">
        <v>-39.98518</v>
      </c>
      <c r="CW267" s="71">
        <v>-59.84459</v>
      </c>
      <c r="CX267" s="71">
        <v>-27.50521</v>
      </c>
      <c r="CY267" s="71">
        <v>-15.18137</v>
      </c>
      <c r="CZ267" s="71">
        <v>-14.46177</v>
      </c>
      <c r="DA267" s="71">
        <v>-10.97731</v>
      </c>
      <c r="DB267" s="71">
        <v>-11.12709</v>
      </c>
      <c r="DC267" s="71">
        <v>-10.59648</v>
      </c>
      <c r="DD267" s="71">
        <v>-10.8567</v>
      </c>
      <c r="DE267" s="71">
        <v>-11.20199</v>
      </c>
      <c r="DF267" s="71">
        <v>-12.2852</v>
      </c>
      <c r="DG267" s="71">
        <v>-14.16263</v>
      </c>
      <c r="DH267" s="71">
        <v>-17.40084</v>
      </c>
      <c r="DI267" s="71">
        <v>-31.85294</v>
      </c>
      <c r="DJ267" s="71">
        <v>-41.4185</v>
      </c>
      <c r="DK267" s="71">
        <v>-19.26017</v>
      </c>
      <c r="DL267" s="71">
        <v>149.3477</v>
      </c>
      <c r="DM267" s="71">
        <v>153.6957</v>
      </c>
      <c r="DN267" s="71">
        <v>157.0287</v>
      </c>
      <c r="DO267" s="71">
        <v>158.7272</v>
      </c>
      <c r="DP267" s="71">
        <v>161.0926</v>
      </c>
      <c r="DQ267" s="71">
        <v>160.307</v>
      </c>
      <c r="DR267" s="71">
        <v>159.5949</v>
      </c>
      <c r="DS267" s="71">
        <v>156.9425</v>
      </c>
      <c r="DT267" s="71">
        <v>-21.2537</v>
      </c>
      <c r="DU267" s="71">
        <v>-50.33527</v>
      </c>
      <c r="DV267" s="71">
        <v>-23.13462</v>
      </c>
      <c r="DW267" s="71">
        <v>-12.76904</v>
      </c>
      <c r="DX267" s="71">
        <v>-12.16379</v>
      </c>
      <c r="DY267" s="71">
        <v>-8.919623</v>
      </c>
      <c r="DZ267" s="71">
        <v>-9.041329</v>
      </c>
      <c r="EA267" s="71">
        <v>-8.610182</v>
      </c>
      <c r="EB267" s="71">
        <v>-8.821625</v>
      </c>
      <c r="EC267" s="71">
        <v>-9.102193</v>
      </c>
      <c r="ED267" s="71">
        <v>-9.982355</v>
      </c>
      <c r="EE267" s="71">
        <v>-11.50786</v>
      </c>
      <c r="EF267" s="71">
        <v>-14.13908</v>
      </c>
      <c r="EG267" s="71">
        <v>-25.88214</v>
      </c>
      <c r="EH267" s="71">
        <v>-33.65464</v>
      </c>
      <c r="EI267" s="71">
        <v>-2.533313</v>
      </c>
      <c r="EJ267" s="71">
        <v>160.801</v>
      </c>
      <c r="EK267" s="71">
        <v>165.4825</v>
      </c>
      <c r="EL267" s="71">
        <v>169.071</v>
      </c>
      <c r="EM267" s="71">
        <v>170.8998</v>
      </c>
      <c r="EN267" s="71">
        <v>173.4466</v>
      </c>
      <c r="EO267" s="71">
        <v>172.6007</v>
      </c>
      <c r="EP267" s="71">
        <v>171.834</v>
      </c>
      <c r="EQ267" s="71">
        <v>168.9783</v>
      </c>
      <c r="ER267" s="71">
        <v>-2.795525</v>
      </c>
      <c r="ES267" s="71">
        <v>-40.89998</v>
      </c>
      <c r="ET267" s="71">
        <v>-18.79806</v>
      </c>
      <c r="EU267" s="71">
        <v>-10.3755</v>
      </c>
      <c r="EV267" s="71">
        <v>-9.883699</v>
      </c>
      <c r="EW267" s="71">
        <v>-5.976758</v>
      </c>
      <c r="EX267" s="71">
        <v>-6.058309</v>
      </c>
      <c r="EY267" s="71">
        <v>-5.769411</v>
      </c>
      <c r="EZ267" s="71">
        <v>-5.911092</v>
      </c>
      <c r="FA267" s="71">
        <v>-6.099091</v>
      </c>
      <c r="FB267" s="71">
        <v>-6.688861</v>
      </c>
      <c r="FC267" s="71">
        <v>-7.711056</v>
      </c>
      <c r="FD267" s="71">
        <v>-9.474148</v>
      </c>
      <c r="FE267" s="71">
        <v>-17.34281</v>
      </c>
      <c r="FF267" s="71">
        <v>-22.55091</v>
      </c>
      <c r="FG267" s="71">
        <v>21.19152</v>
      </c>
      <c r="FH267" s="71">
        <v>177.1311</v>
      </c>
      <c r="FI267" s="71">
        <v>182.288</v>
      </c>
      <c r="FJ267" s="71">
        <v>186.241</v>
      </c>
      <c r="FK267" s="71">
        <v>188.2555</v>
      </c>
      <c r="FL267" s="71">
        <v>191.0609</v>
      </c>
      <c r="FM267" s="71">
        <v>190.1291</v>
      </c>
      <c r="FN267" s="71">
        <v>189.2845</v>
      </c>
      <c r="FO267" s="71">
        <v>186.1388</v>
      </c>
      <c r="FP267" s="71">
        <v>23.38496</v>
      </c>
      <c r="FQ267" s="71">
        <v>-27.40579</v>
      </c>
      <c r="FR267" s="71">
        <v>-12.59599</v>
      </c>
      <c r="FS267" s="71">
        <v>-6.952296</v>
      </c>
      <c r="FT267" s="71">
        <v>-6.622754</v>
      </c>
      <c r="FU267" s="71">
        <v>78.61389</v>
      </c>
      <c r="FV267" s="71">
        <v>77.375</v>
      </c>
      <c r="FW267" s="71">
        <v>76</v>
      </c>
      <c r="FX267" s="71">
        <v>74.45277</v>
      </c>
      <c r="FY267" s="71">
        <v>73.71388</v>
      </c>
      <c r="FZ267" s="71">
        <v>72.75166</v>
      </c>
      <c r="GA267" s="71">
        <v>72.82556</v>
      </c>
      <c r="GB267" s="71">
        <v>75.25833</v>
      </c>
      <c r="GC267" s="71">
        <v>80.81667</v>
      </c>
      <c r="GD267" s="71">
        <v>87.56667</v>
      </c>
      <c r="GE267" s="71">
        <v>93.02778</v>
      </c>
      <c r="GF267" s="71">
        <v>97.00278</v>
      </c>
      <c r="GG267" s="71">
        <v>99.64444</v>
      </c>
      <c r="GH267" s="71">
        <v>101.0583</v>
      </c>
      <c r="GI267" s="71">
        <v>101.2611</v>
      </c>
      <c r="GJ267" s="71">
        <v>100.2111</v>
      </c>
      <c r="GK267" s="71">
        <v>98.55556</v>
      </c>
      <c r="GL267" s="71">
        <v>96.69445</v>
      </c>
      <c r="GM267" s="71">
        <v>93.76666</v>
      </c>
      <c r="GN267" s="71">
        <v>89.55</v>
      </c>
      <c r="GO267" s="71">
        <v>85.46944</v>
      </c>
      <c r="GP267" s="71">
        <v>81.94723</v>
      </c>
      <c r="GQ267" s="71">
        <v>79.67222</v>
      </c>
      <c r="GR267" s="71">
        <v>78.19167</v>
      </c>
    </row>
    <row r="268" spans="1:200" ht="12.75">
      <c r="A268" s="69" t="s">
        <v>246</v>
      </c>
      <c r="B268" s="69" t="s">
        <v>30</v>
      </c>
      <c r="C268" s="69">
        <v>2012</v>
      </c>
      <c r="D268" s="69" t="s">
        <v>6</v>
      </c>
      <c r="E268" s="69" t="s">
        <v>239</v>
      </c>
      <c r="F268" s="71">
        <v>16</v>
      </c>
      <c r="G268" s="71">
        <v>16</v>
      </c>
      <c r="H268" s="71">
        <v>16</v>
      </c>
      <c r="I268" s="71">
        <v>1251.727</v>
      </c>
      <c r="J268" s="71">
        <v>1143.526</v>
      </c>
      <c r="K268" s="71">
        <v>1039.707</v>
      </c>
      <c r="L268" s="71">
        <v>1038.937</v>
      </c>
      <c r="M268" s="71">
        <v>1164.214</v>
      </c>
      <c r="N268" s="71">
        <v>1215.584</v>
      </c>
      <c r="O268" s="71">
        <v>1578.39</v>
      </c>
      <c r="P268" s="71">
        <v>1977.88</v>
      </c>
      <c r="Q268" s="71">
        <v>2396.204</v>
      </c>
      <c r="R268" s="71">
        <v>2827.768</v>
      </c>
      <c r="S268" s="71">
        <v>3890.521</v>
      </c>
      <c r="T268" s="71">
        <v>4065.585</v>
      </c>
      <c r="U268" s="71">
        <v>4101.254</v>
      </c>
      <c r="V268" s="71">
        <v>4172.743</v>
      </c>
      <c r="W268" s="71">
        <v>4249.949</v>
      </c>
      <c r="X268" s="71">
        <v>4285.095</v>
      </c>
      <c r="Y268" s="71">
        <v>4327.781</v>
      </c>
      <c r="Z268" s="71">
        <v>4331.985</v>
      </c>
      <c r="AA268" s="71">
        <v>4312.063</v>
      </c>
      <c r="AB268" s="71">
        <v>4194.929</v>
      </c>
      <c r="AC268" s="71">
        <v>3871.685</v>
      </c>
      <c r="AD268" s="71">
        <v>2561.44</v>
      </c>
      <c r="AE268" s="71">
        <v>1797</v>
      </c>
      <c r="AF268" s="71">
        <v>1464.67</v>
      </c>
      <c r="AG268" s="71">
        <v>1278.271</v>
      </c>
      <c r="AH268" s="71">
        <v>1167.775</v>
      </c>
      <c r="AI268" s="71">
        <v>1061.755</v>
      </c>
      <c r="AJ268" s="71">
        <v>1060.968</v>
      </c>
      <c r="AK268" s="71">
        <v>1188.902</v>
      </c>
      <c r="AL268" s="71">
        <v>1241.362</v>
      </c>
      <c r="AM268" s="71">
        <v>1611.862</v>
      </c>
      <c r="AN268" s="71">
        <v>2019.823</v>
      </c>
      <c r="AO268" s="71">
        <v>2447.018</v>
      </c>
      <c r="AP268" s="71">
        <v>2887.734</v>
      </c>
      <c r="AQ268" s="71">
        <v>3923.479</v>
      </c>
      <c r="AR268" s="71">
        <v>3809.665</v>
      </c>
      <c r="AS268" s="71">
        <v>3843.089</v>
      </c>
      <c r="AT268" s="71">
        <v>3910.078</v>
      </c>
      <c r="AU268" s="71">
        <v>3982.424</v>
      </c>
      <c r="AV268" s="71">
        <v>4015.358</v>
      </c>
      <c r="AW268" s="71">
        <v>4055.357</v>
      </c>
      <c r="AX268" s="71">
        <v>4059.296</v>
      </c>
      <c r="AY268" s="71">
        <v>4040.627</v>
      </c>
      <c r="AZ268" s="71">
        <v>4230.465</v>
      </c>
      <c r="BA268" s="71">
        <v>3953.789</v>
      </c>
      <c r="BB268" s="71">
        <v>2615.758</v>
      </c>
      <c r="BC268" s="71">
        <v>1835.107</v>
      </c>
      <c r="BD268" s="71">
        <v>1495.73</v>
      </c>
      <c r="BE268" s="71">
        <v>-38.86935</v>
      </c>
      <c r="BF268" s="71">
        <v>-35.50942</v>
      </c>
      <c r="BG268" s="71">
        <v>-32.28559</v>
      </c>
      <c r="BH268" s="71">
        <v>-32.26166</v>
      </c>
      <c r="BI268" s="71">
        <v>-36.15185</v>
      </c>
      <c r="BJ268" s="71">
        <v>-37.74703</v>
      </c>
      <c r="BK268" s="71">
        <v>-49.0131</v>
      </c>
      <c r="BL268" s="71">
        <v>-61.41827</v>
      </c>
      <c r="BM268" s="71">
        <v>-74.40833</v>
      </c>
      <c r="BN268" s="71">
        <v>-87.80951</v>
      </c>
      <c r="BO268" s="71">
        <v>-104.7092</v>
      </c>
      <c r="BP268" s="71">
        <v>207.0903</v>
      </c>
      <c r="BQ268" s="71">
        <v>208.9072</v>
      </c>
      <c r="BR268" s="71">
        <v>212.5487</v>
      </c>
      <c r="BS268" s="71">
        <v>216.4813</v>
      </c>
      <c r="BT268" s="71">
        <v>218.2716</v>
      </c>
      <c r="BU268" s="71">
        <v>220.4459</v>
      </c>
      <c r="BV268" s="71">
        <v>220.6601</v>
      </c>
      <c r="BW268" s="71">
        <v>219.6452</v>
      </c>
      <c r="BX268" s="71">
        <v>-112.902</v>
      </c>
      <c r="BY268" s="71">
        <v>-120.2258</v>
      </c>
      <c r="BZ268" s="71">
        <v>-79.53931</v>
      </c>
      <c r="CA268" s="71">
        <v>-55.80149</v>
      </c>
      <c r="CB268" s="71">
        <v>-45.48178</v>
      </c>
      <c r="CC268" s="71">
        <v>-31.55904</v>
      </c>
      <c r="CD268" s="71">
        <v>-28.83103</v>
      </c>
      <c r="CE268" s="71">
        <v>-26.21352</v>
      </c>
      <c r="CF268" s="71">
        <v>-26.19409</v>
      </c>
      <c r="CG268" s="71">
        <v>-29.35263</v>
      </c>
      <c r="CH268" s="71">
        <v>-30.64781</v>
      </c>
      <c r="CI268" s="71">
        <v>-39.79502</v>
      </c>
      <c r="CJ268" s="71">
        <v>-49.86711</v>
      </c>
      <c r="CK268" s="71">
        <v>-60.41407</v>
      </c>
      <c r="CL268" s="71">
        <v>-71.29485</v>
      </c>
      <c r="CM268" s="71">
        <v>-62.00392</v>
      </c>
      <c r="CN268" s="71">
        <v>236.0894</v>
      </c>
      <c r="CO268" s="71">
        <v>238.1608</v>
      </c>
      <c r="CP268" s="71">
        <v>242.3121</v>
      </c>
      <c r="CQ268" s="71">
        <v>246.7955</v>
      </c>
      <c r="CR268" s="71">
        <v>248.8364</v>
      </c>
      <c r="CS268" s="71">
        <v>251.3152</v>
      </c>
      <c r="CT268" s="71">
        <v>251.5593</v>
      </c>
      <c r="CU268" s="71">
        <v>250.4024</v>
      </c>
      <c r="CV268" s="71">
        <v>-66.85532</v>
      </c>
      <c r="CW268" s="71">
        <v>-97.61451</v>
      </c>
      <c r="CX268" s="71">
        <v>-64.58006</v>
      </c>
      <c r="CY268" s="71">
        <v>-45.30669</v>
      </c>
      <c r="CZ268" s="71">
        <v>-36.92785</v>
      </c>
      <c r="DA268" s="71">
        <v>-26.5443</v>
      </c>
      <c r="DB268" s="71">
        <v>-24.24978</v>
      </c>
      <c r="DC268" s="71">
        <v>-22.04818</v>
      </c>
      <c r="DD268" s="71">
        <v>-22.03184</v>
      </c>
      <c r="DE268" s="71">
        <v>-24.68849</v>
      </c>
      <c r="DF268" s="71">
        <v>-25.77786</v>
      </c>
      <c r="DG268" s="71">
        <v>-33.47158</v>
      </c>
      <c r="DH268" s="71">
        <v>-41.94321</v>
      </c>
      <c r="DI268" s="71">
        <v>-50.81426</v>
      </c>
      <c r="DJ268" s="71">
        <v>-59.96608</v>
      </c>
      <c r="DK268" s="71">
        <v>-32.95753</v>
      </c>
      <c r="DL268" s="71">
        <v>255.9199</v>
      </c>
      <c r="DM268" s="71">
        <v>258.1652</v>
      </c>
      <c r="DN268" s="71">
        <v>262.6653</v>
      </c>
      <c r="DO268" s="71">
        <v>267.5252</v>
      </c>
      <c r="DP268" s="71">
        <v>269.7376</v>
      </c>
      <c r="DQ268" s="71">
        <v>272.4246</v>
      </c>
      <c r="DR268" s="71">
        <v>272.6892</v>
      </c>
      <c r="DS268" s="71">
        <v>271.4352</v>
      </c>
      <c r="DT268" s="71">
        <v>-35.53624</v>
      </c>
      <c r="DU268" s="71">
        <v>-82.10354</v>
      </c>
      <c r="DV268" s="71">
        <v>-54.31828</v>
      </c>
      <c r="DW268" s="71">
        <v>-38.10745</v>
      </c>
      <c r="DX268" s="71">
        <v>-31.06001</v>
      </c>
      <c r="DY268" s="71">
        <v>-21.5686</v>
      </c>
      <c r="DZ268" s="71">
        <v>-19.70418</v>
      </c>
      <c r="EA268" s="71">
        <v>-17.91528</v>
      </c>
      <c r="EB268" s="71">
        <v>-17.902</v>
      </c>
      <c r="EC268" s="71">
        <v>-20.06066</v>
      </c>
      <c r="ED268" s="71">
        <v>-20.94583</v>
      </c>
      <c r="EE268" s="71">
        <v>-27.19737</v>
      </c>
      <c r="EF268" s="71">
        <v>-34.08101</v>
      </c>
      <c r="EG268" s="71">
        <v>-41.28918</v>
      </c>
      <c r="EH268" s="71">
        <v>-48.7255</v>
      </c>
      <c r="EI268" s="71">
        <v>-4.334943</v>
      </c>
      <c r="EJ268" s="71">
        <v>275.5461</v>
      </c>
      <c r="EK268" s="71">
        <v>277.9636</v>
      </c>
      <c r="EL268" s="71">
        <v>282.8088</v>
      </c>
      <c r="EM268" s="71">
        <v>288.0414</v>
      </c>
      <c r="EN268" s="71">
        <v>290.4235</v>
      </c>
      <c r="EO268" s="71">
        <v>293.3165</v>
      </c>
      <c r="EP268" s="71">
        <v>293.6014</v>
      </c>
      <c r="EQ268" s="71">
        <v>292.2512</v>
      </c>
      <c r="ER268" s="71">
        <v>-4.674124</v>
      </c>
      <c r="ES268" s="71">
        <v>-66.71333</v>
      </c>
      <c r="ET268" s="71">
        <v>-44.13638</v>
      </c>
      <c r="EU268" s="71">
        <v>-30.96425</v>
      </c>
      <c r="EV268" s="71">
        <v>-25.23785</v>
      </c>
      <c r="EW268" s="71">
        <v>-14.45244</v>
      </c>
      <c r="EX268" s="71">
        <v>-13.20315</v>
      </c>
      <c r="EY268" s="71">
        <v>-12.00446</v>
      </c>
      <c r="EZ268" s="71">
        <v>-11.99556</v>
      </c>
      <c r="FA268" s="71">
        <v>-13.44202</v>
      </c>
      <c r="FB268" s="71">
        <v>-14.03514</v>
      </c>
      <c r="FC268" s="71">
        <v>-18.2241</v>
      </c>
      <c r="FD268" s="71">
        <v>-22.83661</v>
      </c>
      <c r="FE268" s="71">
        <v>-27.66658</v>
      </c>
      <c r="FF268" s="71">
        <v>-32.64942</v>
      </c>
      <c r="FG268" s="71">
        <v>36.26242</v>
      </c>
      <c r="FH268" s="71">
        <v>303.5291</v>
      </c>
      <c r="FI268" s="71">
        <v>306.1921</v>
      </c>
      <c r="FJ268" s="71">
        <v>311.5293</v>
      </c>
      <c r="FK268" s="71">
        <v>317.2933</v>
      </c>
      <c r="FL268" s="71">
        <v>319.9173</v>
      </c>
      <c r="FM268" s="71">
        <v>323.1042</v>
      </c>
      <c r="FN268" s="71">
        <v>323.418</v>
      </c>
      <c r="FO268" s="71">
        <v>321.9306</v>
      </c>
      <c r="FP268" s="71">
        <v>39.09972</v>
      </c>
      <c r="FQ268" s="71">
        <v>-44.70249</v>
      </c>
      <c r="FR268" s="71">
        <v>-29.57439</v>
      </c>
      <c r="FS268" s="71">
        <v>-20.74817</v>
      </c>
      <c r="FT268" s="71">
        <v>-16.91108</v>
      </c>
      <c r="FU268" s="71">
        <v>60.1905</v>
      </c>
      <c r="FV268" s="71">
        <v>58.157</v>
      </c>
      <c r="FW268" s="71">
        <v>57.028</v>
      </c>
      <c r="FX268" s="71">
        <v>56.249</v>
      </c>
      <c r="FY268" s="71">
        <v>54.846</v>
      </c>
      <c r="FZ268" s="71">
        <v>53.754</v>
      </c>
      <c r="GA268" s="71">
        <v>55.1235</v>
      </c>
      <c r="GB268" s="71">
        <v>61.022</v>
      </c>
      <c r="GC268" s="71">
        <v>68.5385</v>
      </c>
      <c r="GD268" s="71">
        <v>73.29</v>
      </c>
      <c r="GE268" s="71">
        <v>77.105</v>
      </c>
      <c r="GF268" s="71">
        <v>78.19</v>
      </c>
      <c r="GG268" s="71">
        <v>77.525</v>
      </c>
      <c r="GH268" s="71">
        <v>77.79</v>
      </c>
      <c r="GI268" s="71">
        <v>79.5</v>
      </c>
      <c r="GJ268" s="71">
        <v>80.04</v>
      </c>
      <c r="GK268" s="71">
        <v>79.57</v>
      </c>
      <c r="GL268" s="71">
        <v>77.9095</v>
      </c>
      <c r="GM268" s="71">
        <v>75.7995</v>
      </c>
      <c r="GN268" s="71">
        <v>72.3205</v>
      </c>
      <c r="GO268" s="71">
        <v>67.7155</v>
      </c>
      <c r="GP268" s="71">
        <v>64.869</v>
      </c>
      <c r="GQ268" s="71">
        <v>63.5695</v>
      </c>
      <c r="GR268" s="71">
        <v>63.1085</v>
      </c>
    </row>
    <row r="269" spans="1:200" ht="12.75">
      <c r="A269" s="69" t="s">
        <v>246</v>
      </c>
      <c r="B269" s="69" t="s">
        <v>31</v>
      </c>
      <c r="C269" s="69">
        <v>2012</v>
      </c>
      <c r="D269" s="69" t="s">
        <v>6</v>
      </c>
      <c r="E269" s="69" t="s">
        <v>239</v>
      </c>
      <c r="F269" s="71">
        <v>22</v>
      </c>
      <c r="G269" s="71">
        <v>22</v>
      </c>
      <c r="H269" s="71">
        <v>22</v>
      </c>
      <c r="I269" s="71">
        <v>1791.294</v>
      </c>
      <c r="J269" s="71">
        <v>1632.61</v>
      </c>
      <c r="K269" s="71">
        <v>1481.693</v>
      </c>
      <c r="L269" s="71">
        <v>1485.009</v>
      </c>
      <c r="M269" s="71">
        <v>1666.342</v>
      </c>
      <c r="N269" s="71">
        <v>1745.854</v>
      </c>
      <c r="O269" s="71">
        <v>2248.788</v>
      </c>
      <c r="P269" s="71">
        <v>2798.541</v>
      </c>
      <c r="Q269" s="71">
        <v>3312.004</v>
      </c>
      <c r="R269" s="71">
        <v>3879.788</v>
      </c>
      <c r="S269" s="71">
        <v>5289.512</v>
      </c>
      <c r="T269" s="71">
        <v>5602.04</v>
      </c>
      <c r="U269" s="71">
        <v>5714.604</v>
      </c>
      <c r="V269" s="71">
        <v>5833.54</v>
      </c>
      <c r="W269" s="71">
        <v>5919.537</v>
      </c>
      <c r="X269" s="71">
        <v>6006.542</v>
      </c>
      <c r="Y269" s="71">
        <v>6088.515</v>
      </c>
      <c r="Z269" s="71">
        <v>6056.651</v>
      </c>
      <c r="AA269" s="71">
        <v>6012.451</v>
      </c>
      <c r="AB269" s="71">
        <v>5874.626</v>
      </c>
      <c r="AC269" s="71">
        <v>5410.109</v>
      </c>
      <c r="AD269" s="71">
        <v>3598.539</v>
      </c>
      <c r="AE269" s="71">
        <v>2535.054</v>
      </c>
      <c r="AF269" s="71">
        <v>2054.117</v>
      </c>
      <c r="AG269" s="71">
        <v>1829.281</v>
      </c>
      <c r="AH269" s="71">
        <v>1667.231</v>
      </c>
      <c r="AI269" s="71">
        <v>1513.114</v>
      </c>
      <c r="AJ269" s="71">
        <v>1516.5</v>
      </c>
      <c r="AK269" s="71">
        <v>1701.678</v>
      </c>
      <c r="AL269" s="71">
        <v>1782.876</v>
      </c>
      <c r="AM269" s="71">
        <v>2296.476</v>
      </c>
      <c r="AN269" s="71">
        <v>2857.887</v>
      </c>
      <c r="AO269" s="71">
        <v>3382.239</v>
      </c>
      <c r="AP269" s="71">
        <v>3962.064</v>
      </c>
      <c r="AQ269" s="71">
        <v>5334.32</v>
      </c>
      <c r="AR269" s="71">
        <v>5249.403</v>
      </c>
      <c r="AS269" s="71">
        <v>5354.882</v>
      </c>
      <c r="AT269" s="71">
        <v>5466.331</v>
      </c>
      <c r="AU269" s="71">
        <v>5546.915</v>
      </c>
      <c r="AV269" s="71">
        <v>5628.443</v>
      </c>
      <c r="AW269" s="71">
        <v>5705.256</v>
      </c>
      <c r="AX269" s="71">
        <v>5675.398</v>
      </c>
      <c r="AY269" s="71">
        <v>5633.98</v>
      </c>
      <c r="AZ269" s="71">
        <v>5924.392</v>
      </c>
      <c r="BA269" s="71">
        <v>5524.836</v>
      </c>
      <c r="BB269" s="71">
        <v>3674.85</v>
      </c>
      <c r="BC269" s="71">
        <v>2588.813</v>
      </c>
      <c r="BD269" s="71">
        <v>2097.677</v>
      </c>
      <c r="BE269" s="71">
        <v>-55.62431</v>
      </c>
      <c r="BF269" s="71">
        <v>-50.69676</v>
      </c>
      <c r="BG269" s="71">
        <v>-46.01038</v>
      </c>
      <c r="BH269" s="71">
        <v>-46.11337</v>
      </c>
      <c r="BI269" s="71">
        <v>-51.74422</v>
      </c>
      <c r="BJ269" s="71">
        <v>-54.21326</v>
      </c>
      <c r="BK269" s="71">
        <v>-69.83067</v>
      </c>
      <c r="BL269" s="71">
        <v>-86.90191</v>
      </c>
      <c r="BM269" s="71">
        <v>-102.8463</v>
      </c>
      <c r="BN269" s="71">
        <v>-120.4774</v>
      </c>
      <c r="BO269" s="71">
        <v>-142.3616</v>
      </c>
      <c r="BP269" s="71">
        <v>285.3534</v>
      </c>
      <c r="BQ269" s="71">
        <v>291.0871</v>
      </c>
      <c r="BR269" s="71">
        <v>297.1454</v>
      </c>
      <c r="BS269" s="71">
        <v>301.5258</v>
      </c>
      <c r="BT269" s="71">
        <v>305.9577</v>
      </c>
      <c r="BU269" s="71">
        <v>310.1331</v>
      </c>
      <c r="BV269" s="71">
        <v>308.51</v>
      </c>
      <c r="BW269" s="71">
        <v>306.2586</v>
      </c>
      <c r="BX269" s="71">
        <v>-158.1093</v>
      </c>
      <c r="BY269" s="71">
        <v>-167.9978</v>
      </c>
      <c r="BZ269" s="71">
        <v>-111.7439</v>
      </c>
      <c r="CA269" s="71">
        <v>-78.71999</v>
      </c>
      <c r="CB269" s="71">
        <v>-63.78564</v>
      </c>
      <c r="CC269" s="71">
        <v>-45.16284</v>
      </c>
      <c r="CD269" s="71">
        <v>-41.16203</v>
      </c>
      <c r="CE269" s="71">
        <v>-37.35704</v>
      </c>
      <c r="CF269" s="71">
        <v>-37.44065</v>
      </c>
      <c r="CG269" s="71">
        <v>-42.01249</v>
      </c>
      <c r="CH269" s="71">
        <v>-44.01717</v>
      </c>
      <c r="CI269" s="71">
        <v>-56.69735</v>
      </c>
      <c r="CJ269" s="71">
        <v>-70.55795</v>
      </c>
      <c r="CK269" s="71">
        <v>-83.50359</v>
      </c>
      <c r="CL269" s="71">
        <v>-97.8188</v>
      </c>
      <c r="CM269" s="71">
        <v>-84.29988</v>
      </c>
      <c r="CN269" s="71">
        <v>325.3117</v>
      </c>
      <c r="CO269" s="71">
        <v>331.8483</v>
      </c>
      <c r="CP269" s="71">
        <v>338.755</v>
      </c>
      <c r="CQ269" s="71">
        <v>343.7488</v>
      </c>
      <c r="CR269" s="71">
        <v>348.8012</v>
      </c>
      <c r="CS269" s="71">
        <v>353.5614</v>
      </c>
      <c r="CT269" s="71">
        <v>351.7111</v>
      </c>
      <c r="CU269" s="71">
        <v>349.1443</v>
      </c>
      <c r="CV269" s="71">
        <v>-93.62495</v>
      </c>
      <c r="CW269" s="71">
        <v>-136.4019</v>
      </c>
      <c r="CX269" s="71">
        <v>-90.72782</v>
      </c>
      <c r="CY269" s="71">
        <v>-63.91483</v>
      </c>
      <c r="CZ269" s="71">
        <v>-51.78923</v>
      </c>
      <c r="DA269" s="71">
        <v>-37.98645</v>
      </c>
      <c r="DB269" s="71">
        <v>-34.62137</v>
      </c>
      <c r="DC269" s="71">
        <v>-31.421</v>
      </c>
      <c r="DD269" s="71">
        <v>-31.49133</v>
      </c>
      <c r="DE269" s="71">
        <v>-35.33669</v>
      </c>
      <c r="DF269" s="71">
        <v>-37.02283</v>
      </c>
      <c r="DG269" s="71">
        <v>-47.68813</v>
      </c>
      <c r="DH269" s="71">
        <v>-59.34627</v>
      </c>
      <c r="DI269" s="71">
        <v>-70.23485</v>
      </c>
      <c r="DJ269" s="71">
        <v>-82.27538</v>
      </c>
      <c r="DK269" s="71">
        <v>-44.80872</v>
      </c>
      <c r="DL269" s="71">
        <v>352.6365</v>
      </c>
      <c r="DM269" s="71">
        <v>359.7222</v>
      </c>
      <c r="DN269" s="71">
        <v>367.2089</v>
      </c>
      <c r="DO269" s="71">
        <v>372.6222</v>
      </c>
      <c r="DP269" s="71">
        <v>378.0991</v>
      </c>
      <c r="DQ269" s="71">
        <v>383.2591</v>
      </c>
      <c r="DR269" s="71">
        <v>381.2532</v>
      </c>
      <c r="DS269" s="71">
        <v>378.471</v>
      </c>
      <c r="DT269" s="71">
        <v>-49.76536</v>
      </c>
      <c r="DU269" s="71">
        <v>-114.7276</v>
      </c>
      <c r="DV269" s="71">
        <v>-76.31115</v>
      </c>
      <c r="DW269" s="71">
        <v>-53.75874</v>
      </c>
      <c r="DX269" s="71">
        <v>-43.55991</v>
      </c>
      <c r="DY269" s="71">
        <v>-30.86593</v>
      </c>
      <c r="DZ269" s="71">
        <v>-28.13164</v>
      </c>
      <c r="EA269" s="71">
        <v>-25.53116</v>
      </c>
      <c r="EB269" s="71">
        <v>-25.58831</v>
      </c>
      <c r="EC269" s="71">
        <v>-28.71287</v>
      </c>
      <c r="ED269" s="71">
        <v>-30.08294</v>
      </c>
      <c r="EE269" s="71">
        <v>-38.74905</v>
      </c>
      <c r="EF269" s="71">
        <v>-48.22188</v>
      </c>
      <c r="EG269" s="71">
        <v>-57.0694</v>
      </c>
      <c r="EH269" s="71">
        <v>-66.85295</v>
      </c>
      <c r="EI269" s="71">
        <v>-5.893744</v>
      </c>
      <c r="EJ269" s="71">
        <v>379.6797</v>
      </c>
      <c r="EK269" s="71">
        <v>387.3088</v>
      </c>
      <c r="EL269" s="71">
        <v>395.3698</v>
      </c>
      <c r="EM269" s="71">
        <v>401.1982</v>
      </c>
      <c r="EN269" s="71">
        <v>407.095</v>
      </c>
      <c r="EO269" s="71">
        <v>412.6507</v>
      </c>
      <c r="EP269" s="71">
        <v>410.4911</v>
      </c>
      <c r="EQ269" s="71">
        <v>407.4955</v>
      </c>
      <c r="ER269" s="71">
        <v>-6.545697</v>
      </c>
      <c r="ES269" s="71">
        <v>-93.22202</v>
      </c>
      <c r="ET269" s="71">
        <v>-62.00671</v>
      </c>
      <c r="EU269" s="71">
        <v>-43.68172</v>
      </c>
      <c r="EV269" s="71">
        <v>-35.39466</v>
      </c>
      <c r="EW269" s="71">
        <v>-20.68229</v>
      </c>
      <c r="EX269" s="71">
        <v>-18.85012</v>
      </c>
      <c r="EY269" s="71">
        <v>-17.10763</v>
      </c>
      <c r="EZ269" s="71">
        <v>-17.14592</v>
      </c>
      <c r="FA269" s="71">
        <v>-19.23959</v>
      </c>
      <c r="FB269" s="71">
        <v>-20.15763</v>
      </c>
      <c r="FC269" s="71">
        <v>-25.96451</v>
      </c>
      <c r="FD269" s="71">
        <v>-32.31196</v>
      </c>
      <c r="FE269" s="71">
        <v>-38.2404</v>
      </c>
      <c r="FF269" s="71">
        <v>-44.79605</v>
      </c>
      <c r="FG269" s="71">
        <v>49.30201</v>
      </c>
      <c r="FH269" s="71">
        <v>418.238</v>
      </c>
      <c r="FI269" s="71">
        <v>426.6418</v>
      </c>
      <c r="FJ269" s="71">
        <v>435.5214</v>
      </c>
      <c r="FK269" s="71">
        <v>441.9417</v>
      </c>
      <c r="FL269" s="71">
        <v>448.4374</v>
      </c>
      <c r="FM269" s="71">
        <v>454.5573</v>
      </c>
      <c r="FN269" s="71">
        <v>452.1784</v>
      </c>
      <c r="FO269" s="71">
        <v>448.8784</v>
      </c>
      <c r="FP269" s="71">
        <v>54.7557</v>
      </c>
      <c r="FQ269" s="71">
        <v>-62.46513</v>
      </c>
      <c r="FR269" s="71">
        <v>-41.54874</v>
      </c>
      <c r="FS269" s="71">
        <v>-29.26974</v>
      </c>
      <c r="FT269" s="71">
        <v>-23.71684</v>
      </c>
      <c r="FU269" s="71">
        <v>59.565</v>
      </c>
      <c r="FV269" s="71">
        <v>57.954</v>
      </c>
      <c r="FW269" s="71">
        <v>56.927</v>
      </c>
      <c r="FX269" s="71">
        <v>56.66</v>
      </c>
      <c r="FY269" s="71">
        <v>55.8025</v>
      </c>
      <c r="FZ269" s="71">
        <v>54.786</v>
      </c>
      <c r="GA269" s="71">
        <v>56.1825</v>
      </c>
      <c r="GB269" s="71">
        <v>62.1565</v>
      </c>
      <c r="GC269" s="71">
        <v>67.204</v>
      </c>
      <c r="GD269" s="71">
        <v>70.8655</v>
      </c>
      <c r="GE269" s="71">
        <v>74.602</v>
      </c>
      <c r="GF269" s="71">
        <v>77.687</v>
      </c>
      <c r="GG269" s="71">
        <v>78.734</v>
      </c>
      <c r="GH269" s="71">
        <v>79.53</v>
      </c>
      <c r="GI269" s="71">
        <v>80.7015</v>
      </c>
      <c r="GJ269" s="71">
        <v>81.928</v>
      </c>
      <c r="GK269" s="71">
        <v>81.935</v>
      </c>
      <c r="GL269" s="71">
        <v>79.401</v>
      </c>
      <c r="GM269" s="71">
        <v>76.9415</v>
      </c>
      <c r="GN269" s="71">
        <v>73.579</v>
      </c>
      <c r="GO269" s="71">
        <v>68.432</v>
      </c>
      <c r="GP269" s="71">
        <v>65.4505</v>
      </c>
      <c r="GQ269" s="71">
        <v>63.473</v>
      </c>
      <c r="GR269" s="71">
        <v>61.4505</v>
      </c>
    </row>
    <row r="270" spans="1:200" ht="12.75">
      <c r="A270" s="69" t="s">
        <v>246</v>
      </c>
      <c r="B270" s="69" t="s">
        <v>32</v>
      </c>
      <c r="C270" s="69">
        <v>2012</v>
      </c>
      <c r="D270" s="69" t="s">
        <v>6</v>
      </c>
      <c r="E270" s="69" t="s">
        <v>239</v>
      </c>
      <c r="F270" s="71">
        <v>22</v>
      </c>
      <c r="G270" s="71">
        <v>22</v>
      </c>
      <c r="H270" s="71">
        <v>22</v>
      </c>
      <c r="I270" s="71">
        <v>1969.687</v>
      </c>
      <c r="J270" s="71">
        <v>1798.726</v>
      </c>
      <c r="K270" s="71">
        <v>1642.981</v>
      </c>
      <c r="L270" s="71">
        <v>1643.683</v>
      </c>
      <c r="M270" s="71">
        <v>1847.635</v>
      </c>
      <c r="N270" s="71">
        <v>1937.032</v>
      </c>
      <c r="O270" s="71">
        <v>2430.09</v>
      </c>
      <c r="P270" s="71">
        <v>3054.973</v>
      </c>
      <c r="Q270" s="71">
        <v>3645.309</v>
      </c>
      <c r="R270" s="71">
        <v>4243.457</v>
      </c>
      <c r="S270" s="71">
        <v>5673.425</v>
      </c>
      <c r="T270" s="71">
        <v>5946.106</v>
      </c>
      <c r="U270" s="71">
        <v>6034.012</v>
      </c>
      <c r="V270" s="71">
        <v>6152.619</v>
      </c>
      <c r="W270" s="71">
        <v>6248.004</v>
      </c>
      <c r="X270" s="71">
        <v>6314.8</v>
      </c>
      <c r="Y270" s="71">
        <v>6377.57</v>
      </c>
      <c r="Z270" s="71">
        <v>6400.896</v>
      </c>
      <c r="AA270" s="71">
        <v>6395.873</v>
      </c>
      <c r="AB270" s="71">
        <v>6259.036</v>
      </c>
      <c r="AC270" s="71">
        <v>5744.502</v>
      </c>
      <c r="AD270" s="71">
        <v>3846.589</v>
      </c>
      <c r="AE270" s="71">
        <v>2757.721</v>
      </c>
      <c r="AF270" s="71">
        <v>2276.704</v>
      </c>
      <c r="AG270" s="71">
        <v>2011.456</v>
      </c>
      <c r="AH270" s="71">
        <v>1836.87</v>
      </c>
      <c r="AI270" s="71">
        <v>1677.822</v>
      </c>
      <c r="AJ270" s="71">
        <v>1678.539</v>
      </c>
      <c r="AK270" s="71">
        <v>1886.816</v>
      </c>
      <c r="AL270" s="71">
        <v>1978.109</v>
      </c>
      <c r="AM270" s="71">
        <v>2481.623</v>
      </c>
      <c r="AN270" s="71">
        <v>3119.757</v>
      </c>
      <c r="AO270" s="71">
        <v>3722.611</v>
      </c>
      <c r="AP270" s="71">
        <v>4333.444</v>
      </c>
      <c r="AQ270" s="71">
        <v>5721.486</v>
      </c>
      <c r="AR270" s="71">
        <v>5571.812</v>
      </c>
      <c r="AS270" s="71">
        <v>5654.184</v>
      </c>
      <c r="AT270" s="71">
        <v>5765.325</v>
      </c>
      <c r="AU270" s="71">
        <v>5854.706</v>
      </c>
      <c r="AV270" s="71">
        <v>5917.297</v>
      </c>
      <c r="AW270" s="71">
        <v>5976.116</v>
      </c>
      <c r="AX270" s="71">
        <v>5997.973</v>
      </c>
      <c r="AY270" s="71">
        <v>5993.267</v>
      </c>
      <c r="AZ270" s="71">
        <v>6312.059</v>
      </c>
      <c r="BA270" s="71">
        <v>5866.321</v>
      </c>
      <c r="BB270" s="71">
        <v>3928.161</v>
      </c>
      <c r="BC270" s="71">
        <v>2816.201</v>
      </c>
      <c r="BD270" s="71">
        <v>2324.984</v>
      </c>
      <c r="BE270" s="71">
        <v>-61.16386</v>
      </c>
      <c r="BF270" s="71">
        <v>-55.85508</v>
      </c>
      <c r="BG270" s="71">
        <v>-51.0188</v>
      </c>
      <c r="BH270" s="71">
        <v>-51.0406</v>
      </c>
      <c r="BI270" s="71">
        <v>-57.37383</v>
      </c>
      <c r="BJ270" s="71">
        <v>-60.14986</v>
      </c>
      <c r="BK270" s="71">
        <v>-75.46056</v>
      </c>
      <c r="BL270" s="71">
        <v>-94.86479</v>
      </c>
      <c r="BM270" s="71">
        <v>-113.1962</v>
      </c>
      <c r="BN270" s="71">
        <v>-131.7703</v>
      </c>
      <c r="BO270" s="71">
        <v>-152.6942</v>
      </c>
      <c r="BP270" s="71">
        <v>302.8792</v>
      </c>
      <c r="BQ270" s="71">
        <v>307.3569</v>
      </c>
      <c r="BR270" s="71">
        <v>313.3984</v>
      </c>
      <c r="BS270" s="71">
        <v>318.2571</v>
      </c>
      <c r="BT270" s="71">
        <v>321.6595</v>
      </c>
      <c r="BU270" s="71">
        <v>324.8568</v>
      </c>
      <c r="BV270" s="71">
        <v>326.045</v>
      </c>
      <c r="BW270" s="71">
        <v>325.7891</v>
      </c>
      <c r="BX270" s="71">
        <v>-168.4553</v>
      </c>
      <c r="BY270" s="71">
        <v>-178.3816</v>
      </c>
      <c r="BZ270" s="71">
        <v>-119.4465</v>
      </c>
      <c r="CA270" s="71">
        <v>-85.63435</v>
      </c>
      <c r="CB270" s="71">
        <v>-70.69753</v>
      </c>
      <c r="CC270" s="71">
        <v>-49.66055</v>
      </c>
      <c r="CD270" s="71">
        <v>-45.3502</v>
      </c>
      <c r="CE270" s="71">
        <v>-41.42351</v>
      </c>
      <c r="CF270" s="71">
        <v>-41.4412</v>
      </c>
      <c r="CG270" s="71">
        <v>-46.58332</v>
      </c>
      <c r="CH270" s="71">
        <v>-48.83725</v>
      </c>
      <c r="CI270" s="71">
        <v>-61.26841</v>
      </c>
      <c r="CJ270" s="71">
        <v>-77.02322</v>
      </c>
      <c r="CK270" s="71">
        <v>-91.90701</v>
      </c>
      <c r="CL270" s="71">
        <v>-106.9878</v>
      </c>
      <c r="CM270" s="71">
        <v>-90.41838</v>
      </c>
      <c r="CN270" s="71">
        <v>345.2917</v>
      </c>
      <c r="CO270" s="71">
        <v>350.3964</v>
      </c>
      <c r="CP270" s="71">
        <v>357.2839</v>
      </c>
      <c r="CQ270" s="71">
        <v>362.823</v>
      </c>
      <c r="CR270" s="71">
        <v>366.7018</v>
      </c>
      <c r="CS270" s="71">
        <v>370.3469</v>
      </c>
      <c r="CT270" s="71">
        <v>371.7014</v>
      </c>
      <c r="CU270" s="71">
        <v>371.4098</v>
      </c>
      <c r="CV270" s="71">
        <v>-99.75136</v>
      </c>
      <c r="CW270" s="71">
        <v>-144.8327</v>
      </c>
      <c r="CX270" s="71">
        <v>-96.98178</v>
      </c>
      <c r="CY270" s="71">
        <v>-69.52878</v>
      </c>
      <c r="CZ270" s="71">
        <v>-57.40118</v>
      </c>
      <c r="DA270" s="71">
        <v>-41.76947</v>
      </c>
      <c r="DB270" s="71">
        <v>-38.14405</v>
      </c>
      <c r="DC270" s="71">
        <v>-34.8413</v>
      </c>
      <c r="DD270" s="71">
        <v>-34.85619</v>
      </c>
      <c r="DE270" s="71">
        <v>-39.18122</v>
      </c>
      <c r="DF270" s="71">
        <v>-41.077</v>
      </c>
      <c r="DG270" s="71">
        <v>-51.53285</v>
      </c>
      <c r="DH270" s="71">
        <v>-64.78421</v>
      </c>
      <c r="DI270" s="71">
        <v>-77.30296</v>
      </c>
      <c r="DJ270" s="71">
        <v>-89.98738</v>
      </c>
      <c r="DK270" s="71">
        <v>-48.06094</v>
      </c>
      <c r="DL270" s="71">
        <v>374.2947</v>
      </c>
      <c r="DM270" s="71">
        <v>379.8282</v>
      </c>
      <c r="DN270" s="71">
        <v>387.2943</v>
      </c>
      <c r="DO270" s="71">
        <v>393.2986</v>
      </c>
      <c r="DP270" s="71">
        <v>397.5032</v>
      </c>
      <c r="DQ270" s="71">
        <v>401.4545</v>
      </c>
      <c r="DR270" s="71">
        <v>402.9228</v>
      </c>
      <c r="DS270" s="71">
        <v>402.6066</v>
      </c>
      <c r="DT270" s="71">
        <v>-53.02179</v>
      </c>
      <c r="DU270" s="71">
        <v>-121.8188</v>
      </c>
      <c r="DV270" s="71">
        <v>-81.57135</v>
      </c>
      <c r="DW270" s="71">
        <v>-58.48064</v>
      </c>
      <c r="DX270" s="71">
        <v>-48.28012</v>
      </c>
      <c r="DY270" s="71">
        <v>-33.93983</v>
      </c>
      <c r="DZ270" s="71">
        <v>-30.99399</v>
      </c>
      <c r="EA270" s="71">
        <v>-28.31034</v>
      </c>
      <c r="EB270" s="71">
        <v>-28.32243</v>
      </c>
      <c r="EC270" s="71">
        <v>-31.83675</v>
      </c>
      <c r="ED270" s="71">
        <v>-33.37716</v>
      </c>
      <c r="EE270" s="71">
        <v>-41.87307</v>
      </c>
      <c r="EF270" s="71">
        <v>-52.64048</v>
      </c>
      <c r="EG270" s="71">
        <v>-62.81261</v>
      </c>
      <c r="EH270" s="71">
        <v>-73.11935</v>
      </c>
      <c r="EI270" s="71">
        <v>-6.321512</v>
      </c>
      <c r="EJ270" s="71">
        <v>402.9989</v>
      </c>
      <c r="EK270" s="71">
        <v>408.9568</v>
      </c>
      <c r="EL270" s="71">
        <v>416.9954</v>
      </c>
      <c r="EM270" s="71">
        <v>423.4601</v>
      </c>
      <c r="EN270" s="71">
        <v>427.9872</v>
      </c>
      <c r="EO270" s="71">
        <v>432.2415</v>
      </c>
      <c r="EP270" s="71">
        <v>433.8224</v>
      </c>
      <c r="EQ270" s="71">
        <v>433.482</v>
      </c>
      <c r="ER270" s="71">
        <v>-6.974019</v>
      </c>
      <c r="ES270" s="71">
        <v>-98.98398</v>
      </c>
      <c r="ET270" s="71">
        <v>-66.28089</v>
      </c>
      <c r="EU270" s="71">
        <v>-47.51851</v>
      </c>
      <c r="EV270" s="71">
        <v>-39.23006</v>
      </c>
      <c r="EW270" s="71">
        <v>-22.74201</v>
      </c>
      <c r="EX270" s="71">
        <v>-20.76809</v>
      </c>
      <c r="EY270" s="71">
        <v>-18.96986</v>
      </c>
      <c r="EZ270" s="71">
        <v>-18.97797</v>
      </c>
      <c r="FA270" s="71">
        <v>-21.3328</v>
      </c>
      <c r="FB270" s="71">
        <v>-22.36498</v>
      </c>
      <c r="FC270" s="71">
        <v>-28.05782</v>
      </c>
      <c r="FD270" s="71">
        <v>-35.27272</v>
      </c>
      <c r="FE270" s="71">
        <v>-42.08874</v>
      </c>
      <c r="FF270" s="71">
        <v>-48.99496</v>
      </c>
      <c r="FG270" s="71">
        <v>52.88035</v>
      </c>
      <c r="FH270" s="71">
        <v>443.9254</v>
      </c>
      <c r="FI270" s="71">
        <v>450.4882</v>
      </c>
      <c r="FJ270" s="71">
        <v>459.3431</v>
      </c>
      <c r="FK270" s="71">
        <v>466.4645</v>
      </c>
      <c r="FL270" s="71">
        <v>471.4514</v>
      </c>
      <c r="FM270" s="71">
        <v>476.1376</v>
      </c>
      <c r="FN270" s="71">
        <v>477.8791</v>
      </c>
      <c r="FO270" s="71">
        <v>477.5041</v>
      </c>
      <c r="FP270" s="71">
        <v>58.33867</v>
      </c>
      <c r="FQ270" s="71">
        <v>-66.32603</v>
      </c>
      <c r="FR270" s="71">
        <v>-44.41273</v>
      </c>
      <c r="FS270" s="71">
        <v>-31.84065</v>
      </c>
      <c r="FT270" s="71">
        <v>-26.28683</v>
      </c>
      <c r="FU270" s="71">
        <v>64.3135</v>
      </c>
      <c r="FV270" s="71">
        <v>62.623</v>
      </c>
      <c r="FW270" s="71">
        <v>61.3945</v>
      </c>
      <c r="FX270" s="71">
        <v>60.3645</v>
      </c>
      <c r="FY270" s="71">
        <v>59.855</v>
      </c>
      <c r="FZ270" s="71">
        <v>59.0395</v>
      </c>
      <c r="GA270" s="71">
        <v>60.0985</v>
      </c>
      <c r="GB270" s="71">
        <v>66.2925</v>
      </c>
      <c r="GC270" s="71">
        <v>73.50999</v>
      </c>
      <c r="GD270" s="71">
        <v>77.355</v>
      </c>
      <c r="GE270" s="71">
        <v>80.02</v>
      </c>
      <c r="GF270" s="71">
        <v>82.09</v>
      </c>
      <c r="GG270" s="71">
        <v>82.665</v>
      </c>
      <c r="GH270" s="71">
        <v>83.1</v>
      </c>
      <c r="GI270" s="71">
        <v>84.535</v>
      </c>
      <c r="GJ270" s="71">
        <v>85.89999</v>
      </c>
      <c r="GK270" s="71">
        <v>85.23</v>
      </c>
      <c r="GL270" s="71">
        <v>83.7</v>
      </c>
      <c r="GM270" s="71">
        <v>82.625</v>
      </c>
      <c r="GN270" s="71">
        <v>79.487</v>
      </c>
      <c r="GO270" s="71">
        <v>74.4445</v>
      </c>
      <c r="GP270" s="71">
        <v>71.7165</v>
      </c>
      <c r="GQ270" s="71">
        <v>69.593</v>
      </c>
      <c r="GR270" s="71">
        <v>67.504</v>
      </c>
    </row>
    <row r="271" spans="1:200" ht="12.75">
      <c r="A271" s="69" t="s">
        <v>246</v>
      </c>
      <c r="B271" s="69" t="s">
        <v>33</v>
      </c>
      <c r="C271" s="69">
        <v>2012</v>
      </c>
      <c r="D271" s="69" t="s">
        <v>6</v>
      </c>
      <c r="E271" s="69" t="s">
        <v>239</v>
      </c>
      <c r="F271" s="71">
        <v>22</v>
      </c>
      <c r="G271" s="71">
        <v>22</v>
      </c>
      <c r="H271" s="71">
        <v>22</v>
      </c>
      <c r="I271" s="71">
        <v>1904.592</v>
      </c>
      <c r="J271" s="71">
        <v>1747.611</v>
      </c>
      <c r="K271" s="71">
        <v>1606.404</v>
      </c>
      <c r="L271" s="71">
        <v>1599.017</v>
      </c>
      <c r="M271" s="71">
        <v>1772.705</v>
      </c>
      <c r="N271" s="71">
        <v>1862.809</v>
      </c>
      <c r="O271" s="71">
        <v>2350.547</v>
      </c>
      <c r="P271" s="71">
        <v>2945.334</v>
      </c>
      <c r="Q271" s="71">
        <v>3561.456</v>
      </c>
      <c r="R271" s="71">
        <v>4217.528</v>
      </c>
      <c r="S271" s="71">
        <v>5705.61</v>
      </c>
      <c r="T271" s="71">
        <v>6010.219</v>
      </c>
      <c r="U271" s="71">
        <v>6100.268</v>
      </c>
      <c r="V271" s="71">
        <v>6232.092</v>
      </c>
      <c r="W271" s="71">
        <v>6308.95</v>
      </c>
      <c r="X271" s="71">
        <v>6297.711</v>
      </c>
      <c r="Y271" s="71">
        <v>6362.569</v>
      </c>
      <c r="Z271" s="71">
        <v>6335.554</v>
      </c>
      <c r="AA271" s="71">
        <v>6235.617</v>
      </c>
      <c r="AB271" s="71">
        <v>6057.455</v>
      </c>
      <c r="AC271" s="71">
        <v>5595.804</v>
      </c>
      <c r="AD271" s="71">
        <v>3731.433</v>
      </c>
      <c r="AE271" s="71">
        <v>2654.971</v>
      </c>
      <c r="AF271" s="71">
        <v>2176.128</v>
      </c>
      <c r="AG271" s="71">
        <v>1944.981</v>
      </c>
      <c r="AH271" s="71">
        <v>1784.671</v>
      </c>
      <c r="AI271" s="71">
        <v>1640.47</v>
      </c>
      <c r="AJ271" s="71">
        <v>1632.926</v>
      </c>
      <c r="AK271" s="71">
        <v>1810.297</v>
      </c>
      <c r="AL271" s="71">
        <v>1902.312</v>
      </c>
      <c r="AM271" s="71">
        <v>2400.393</v>
      </c>
      <c r="AN271" s="71">
        <v>3007.793</v>
      </c>
      <c r="AO271" s="71">
        <v>3636.981</v>
      </c>
      <c r="AP271" s="71">
        <v>4306.966</v>
      </c>
      <c r="AQ271" s="71">
        <v>5753.944</v>
      </c>
      <c r="AR271" s="71">
        <v>5631.889</v>
      </c>
      <c r="AS271" s="71">
        <v>5716.269</v>
      </c>
      <c r="AT271" s="71">
        <v>5839.795</v>
      </c>
      <c r="AU271" s="71">
        <v>5911.815</v>
      </c>
      <c r="AV271" s="71">
        <v>5901.283</v>
      </c>
      <c r="AW271" s="71">
        <v>5962.059</v>
      </c>
      <c r="AX271" s="71">
        <v>5936.744</v>
      </c>
      <c r="AY271" s="71">
        <v>5843.098</v>
      </c>
      <c r="AZ271" s="71">
        <v>6108.769</v>
      </c>
      <c r="BA271" s="71">
        <v>5714.469</v>
      </c>
      <c r="BB271" s="71">
        <v>3810.563</v>
      </c>
      <c r="BC271" s="71">
        <v>2711.273</v>
      </c>
      <c r="BD271" s="71">
        <v>2222.276</v>
      </c>
      <c r="BE271" s="71">
        <v>-59.1425</v>
      </c>
      <c r="BF271" s="71">
        <v>-54.26783</v>
      </c>
      <c r="BG271" s="71">
        <v>-49.883</v>
      </c>
      <c r="BH271" s="71">
        <v>-49.65361</v>
      </c>
      <c r="BI271" s="71">
        <v>-55.04707</v>
      </c>
      <c r="BJ271" s="71">
        <v>-57.84504</v>
      </c>
      <c r="BK271" s="71">
        <v>-72.99055</v>
      </c>
      <c r="BL271" s="71">
        <v>-91.46022</v>
      </c>
      <c r="BM271" s="71">
        <v>-110.5924</v>
      </c>
      <c r="BN271" s="71">
        <v>-130.9651</v>
      </c>
      <c r="BO271" s="71">
        <v>-153.5604</v>
      </c>
      <c r="BP271" s="71">
        <v>306.1449</v>
      </c>
      <c r="BQ271" s="71">
        <v>310.7318</v>
      </c>
      <c r="BR271" s="71">
        <v>317.4466</v>
      </c>
      <c r="BS271" s="71">
        <v>321.3615</v>
      </c>
      <c r="BT271" s="71">
        <v>320.789</v>
      </c>
      <c r="BU271" s="71">
        <v>324.0927</v>
      </c>
      <c r="BV271" s="71">
        <v>322.7166</v>
      </c>
      <c r="BW271" s="71">
        <v>317.6261</v>
      </c>
      <c r="BX271" s="71">
        <v>-163.03</v>
      </c>
      <c r="BY271" s="71">
        <v>-173.7641</v>
      </c>
      <c r="BZ271" s="71">
        <v>-115.8707</v>
      </c>
      <c r="CA271" s="71">
        <v>-82.44371</v>
      </c>
      <c r="CB271" s="71">
        <v>-67.5744</v>
      </c>
      <c r="CC271" s="71">
        <v>-48.01935</v>
      </c>
      <c r="CD271" s="71">
        <v>-44.06148</v>
      </c>
      <c r="CE271" s="71">
        <v>-40.50131</v>
      </c>
      <c r="CF271" s="71">
        <v>-40.31507</v>
      </c>
      <c r="CG271" s="71">
        <v>-44.69417</v>
      </c>
      <c r="CH271" s="71">
        <v>-46.96591</v>
      </c>
      <c r="CI271" s="71">
        <v>-59.26294</v>
      </c>
      <c r="CJ271" s="71">
        <v>-74.25896</v>
      </c>
      <c r="CK271" s="71">
        <v>-89.79288</v>
      </c>
      <c r="CL271" s="71">
        <v>-106.334</v>
      </c>
      <c r="CM271" s="71">
        <v>-90.93132</v>
      </c>
      <c r="CN271" s="71">
        <v>349.0147</v>
      </c>
      <c r="CO271" s="71">
        <v>354.2439</v>
      </c>
      <c r="CP271" s="71">
        <v>361.899</v>
      </c>
      <c r="CQ271" s="71">
        <v>366.3621</v>
      </c>
      <c r="CR271" s="71">
        <v>365.7095</v>
      </c>
      <c r="CS271" s="71">
        <v>369.4758</v>
      </c>
      <c r="CT271" s="71">
        <v>367.907</v>
      </c>
      <c r="CU271" s="71">
        <v>362.1037</v>
      </c>
      <c r="CV271" s="71">
        <v>-96.53872</v>
      </c>
      <c r="CW271" s="71">
        <v>-141.0837</v>
      </c>
      <c r="CX271" s="71">
        <v>-94.07842</v>
      </c>
      <c r="CY271" s="71">
        <v>-66.93822</v>
      </c>
      <c r="CZ271" s="71">
        <v>-54.86543</v>
      </c>
      <c r="DA271" s="71">
        <v>-40.38906</v>
      </c>
      <c r="DB271" s="71">
        <v>-37.0601</v>
      </c>
      <c r="DC271" s="71">
        <v>-34.06564</v>
      </c>
      <c r="DD271" s="71">
        <v>-33.909</v>
      </c>
      <c r="DE271" s="71">
        <v>-37.59225</v>
      </c>
      <c r="DF271" s="71">
        <v>-39.50301</v>
      </c>
      <c r="DG271" s="71">
        <v>-49.84605</v>
      </c>
      <c r="DH271" s="71">
        <v>-62.45919</v>
      </c>
      <c r="DI271" s="71">
        <v>-75.52477</v>
      </c>
      <c r="DJ271" s="71">
        <v>-89.43753</v>
      </c>
      <c r="DK271" s="71">
        <v>-48.33359</v>
      </c>
      <c r="DL271" s="71">
        <v>378.3305</v>
      </c>
      <c r="DM271" s="71">
        <v>383.9988</v>
      </c>
      <c r="DN271" s="71">
        <v>392.2969</v>
      </c>
      <c r="DO271" s="71">
        <v>397.1349</v>
      </c>
      <c r="DP271" s="71">
        <v>396.4275</v>
      </c>
      <c r="DQ271" s="71">
        <v>400.5102</v>
      </c>
      <c r="DR271" s="71">
        <v>398.8096</v>
      </c>
      <c r="DS271" s="71">
        <v>392.5188</v>
      </c>
      <c r="DT271" s="71">
        <v>-51.31414</v>
      </c>
      <c r="DU271" s="71">
        <v>-118.6655</v>
      </c>
      <c r="DV271" s="71">
        <v>-79.12933</v>
      </c>
      <c r="DW271" s="71">
        <v>-56.30172</v>
      </c>
      <c r="DX271" s="71">
        <v>-46.1473</v>
      </c>
      <c r="DY271" s="71">
        <v>-32.81818</v>
      </c>
      <c r="DZ271" s="71">
        <v>-30.11322</v>
      </c>
      <c r="EA271" s="71">
        <v>-27.68008</v>
      </c>
      <c r="EB271" s="71">
        <v>-27.55279</v>
      </c>
      <c r="EC271" s="71">
        <v>-30.54563</v>
      </c>
      <c r="ED271" s="71">
        <v>-32.09822</v>
      </c>
      <c r="EE271" s="71">
        <v>-40.50246</v>
      </c>
      <c r="EF271" s="71">
        <v>-50.75129</v>
      </c>
      <c r="EG271" s="71">
        <v>-61.36774</v>
      </c>
      <c r="EH271" s="71">
        <v>-72.67257</v>
      </c>
      <c r="EI271" s="71">
        <v>-6.357373</v>
      </c>
      <c r="EJ271" s="71">
        <v>407.3442</v>
      </c>
      <c r="EK271" s="71">
        <v>413.4472</v>
      </c>
      <c r="EL271" s="71">
        <v>422.3817</v>
      </c>
      <c r="EM271" s="71">
        <v>427.5908</v>
      </c>
      <c r="EN271" s="71">
        <v>426.829</v>
      </c>
      <c r="EO271" s="71">
        <v>431.2248</v>
      </c>
      <c r="EP271" s="71">
        <v>429.3938</v>
      </c>
      <c r="EQ271" s="71">
        <v>422.6206</v>
      </c>
      <c r="ER271" s="71">
        <v>-6.749409</v>
      </c>
      <c r="ES271" s="71">
        <v>-96.42174</v>
      </c>
      <c r="ET271" s="71">
        <v>-64.29663</v>
      </c>
      <c r="EU271" s="71">
        <v>-45.74802</v>
      </c>
      <c r="EV271" s="71">
        <v>-37.49704</v>
      </c>
      <c r="EW271" s="71">
        <v>-21.99043</v>
      </c>
      <c r="EX271" s="71">
        <v>-20.17792</v>
      </c>
      <c r="EY271" s="71">
        <v>-18.54754</v>
      </c>
      <c r="EZ271" s="71">
        <v>-18.46226</v>
      </c>
      <c r="FA271" s="71">
        <v>-20.46766</v>
      </c>
      <c r="FB271" s="71">
        <v>-21.508</v>
      </c>
      <c r="FC271" s="71">
        <v>-27.13942</v>
      </c>
      <c r="FD271" s="71">
        <v>-34.00683</v>
      </c>
      <c r="FE271" s="71">
        <v>-41.12058</v>
      </c>
      <c r="FF271" s="71">
        <v>-48.69559</v>
      </c>
      <c r="FG271" s="71">
        <v>53.18034</v>
      </c>
      <c r="FH271" s="71">
        <v>448.7119</v>
      </c>
      <c r="FI271" s="71">
        <v>455.4347</v>
      </c>
      <c r="FJ271" s="71">
        <v>465.2765</v>
      </c>
      <c r="FK271" s="71">
        <v>471.0145</v>
      </c>
      <c r="FL271" s="71">
        <v>470.1755</v>
      </c>
      <c r="FM271" s="71">
        <v>475.0177</v>
      </c>
      <c r="FN271" s="71">
        <v>473.0008</v>
      </c>
      <c r="FO271" s="71">
        <v>465.5397</v>
      </c>
      <c r="FP271" s="71">
        <v>56.45978</v>
      </c>
      <c r="FQ271" s="71">
        <v>-64.60916</v>
      </c>
      <c r="FR271" s="71">
        <v>-43.08314</v>
      </c>
      <c r="FS271" s="71">
        <v>-30.65431</v>
      </c>
      <c r="FT271" s="71">
        <v>-25.12558</v>
      </c>
      <c r="FU271" s="71">
        <v>62.414</v>
      </c>
      <c r="FV271" s="71">
        <v>60.7815</v>
      </c>
      <c r="FW271" s="71">
        <v>59.5105</v>
      </c>
      <c r="FX271" s="71">
        <v>58.6275</v>
      </c>
      <c r="FY271" s="71">
        <v>58.192</v>
      </c>
      <c r="FZ271" s="71">
        <v>57.6945</v>
      </c>
      <c r="GA271" s="71">
        <v>58.4075</v>
      </c>
      <c r="GB271" s="71">
        <v>63.666</v>
      </c>
      <c r="GC271" s="71">
        <v>72.4405</v>
      </c>
      <c r="GD271" s="71">
        <v>78.865</v>
      </c>
      <c r="GE271" s="71">
        <v>81.735</v>
      </c>
      <c r="GF271" s="71">
        <v>84.425</v>
      </c>
      <c r="GG271" s="71">
        <v>84.895</v>
      </c>
      <c r="GH271" s="71">
        <v>85.495</v>
      </c>
      <c r="GI271" s="71">
        <v>86.48</v>
      </c>
      <c r="GJ271" s="71">
        <v>85.815</v>
      </c>
      <c r="GK271" s="71">
        <v>85.325</v>
      </c>
      <c r="GL271" s="71">
        <v>82.614</v>
      </c>
      <c r="GM271" s="71">
        <v>79.25</v>
      </c>
      <c r="GN271" s="71">
        <v>75.244</v>
      </c>
      <c r="GO271" s="71">
        <v>70.7585</v>
      </c>
      <c r="GP271" s="71">
        <v>67.4375</v>
      </c>
      <c r="GQ271" s="71">
        <v>65.4785</v>
      </c>
      <c r="GR271" s="71">
        <v>63.789</v>
      </c>
    </row>
    <row r="272" spans="1:200" ht="12.75">
      <c r="A272" s="69" t="s">
        <v>246</v>
      </c>
      <c r="B272" s="69" t="s">
        <v>34</v>
      </c>
      <c r="C272" s="69">
        <v>2012</v>
      </c>
      <c r="D272" s="69" t="s">
        <v>6</v>
      </c>
      <c r="E272" s="69" t="s">
        <v>239</v>
      </c>
      <c r="F272" s="71">
        <v>23</v>
      </c>
      <c r="G272" s="71">
        <v>23</v>
      </c>
      <c r="H272" s="71">
        <v>23</v>
      </c>
      <c r="I272" s="71">
        <v>2019.052</v>
      </c>
      <c r="J272" s="71">
        <v>1877.534</v>
      </c>
      <c r="K272" s="71">
        <v>1732.916</v>
      </c>
      <c r="L272" s="71">
        <v>1726.074</v>
      </c>
      <c r="M272" s="71">
        <v>1907.585</v>
      </c>
      <c r="N272" s="71">
        <v>2013.838</v>
      </c>
      <c r="O272" s="71">
        <v>2492.562</v>
      </c>
      <c r="P272" s="71">
        <v>3092.659</v>
      </c>
      <c r="Q272" s="71">
        <v>3736.647</v>
      </c>
      <c r="R272" s="71">
        <v>4499.011</v>
      </c>
      <c r="S272" s="71">
        <v>6266.775</v>
      </c>
      <c r="T272" s="71">
        <v>6527.317</v>
      </c>
      <c r="U272" s="71">
        <v>6535.796</v>
      </c>
      <c r="V272" s="71">
        <v>6576.511</v>
      </c>
      <c r="W272" s="71">
        <v>6631.745</v>
      </c>
      <c r="X272" s="71">
        <v>6638.651</v>
      </c>
      <c r="Y272" s="71">
        <v>6710.109</v>
      </c>
      <c r="Z272" s="71">
        <v>6672.064</v>
      </c>
      <c r="AA272" s="71">
        <v>6533.638</v>
      </c>
      <c r="AB272" s="71">
        <v>6382.218</v>
      </c>
      <c r="AC272" s="71">
        <v>5978.813</v>
      </c>
      <c r="AD272" s="71">
        <v>4023.34</v>
      </c>
      <c r="AE272" s="71">
        <v>2886.582</v>
      </c>
      <c r="AF272" s="71">
        <v>2401.335</v>
      </c>
      <c r="AG272" s="71">
        <v>2061.868</v>
      </c>
      <c r="AH272" s="71">
        <v>1917.35</v>
      </c>
      <c r="AI272" s="71">
        <v>1769.665</v>
      </c>
      <c r="AJ272" s="71">
        <v>1762.677</v>
      </c>
      <c r="AK272" s="71">
        <v>1948.038</v>
      </c>
      <c r="AL272" s="71">
        <v>2056.543</v>
      </c>
      <c r="AM272" s="71">
        <v>2545.419</v>
      </c>
      <c r="AN272" s="71">
        <v>3158.242</v>
      </c>
      <c r="AO272" s="71">
        <v>3815.887</v>
      </c>
      <c r="AP272" s="71">
        <v>4594.418</v>
      </c>
      <c r="AQ272" s="71">
        <v>6319.862</v>
      </c>
      <c r="AR272" s="71">
        <v>6116.436</v>
      </c>
      <c r="AS272" s="71">
        <v>6124.382</v>
      </c>
      <c r="AT272" s="71">
        <v>6162.533</v>
      </c>
      <c r="AU272" s="71">
        <v>6214.291</v>
      </c>
      <c r="AV272" s="71">
        <v>6220.762</v>
      </c>
      <c r="AW272" s="71">
        <v>6287.723</v>
      </c>
      <c r="AX272" s="71">
        <v>6252.072</v>
      </c>
      <c r="AY272" s="71">
        <v>6122.359</v>
      </c>
      <c r="AZ272" s="71">
        <v>6436.283</v>
      </c>
      <c r="BA272" s="71">
        <v>6105.6</v>
      </c>
      <c r="BB272" s="71">
        <v>4108.66</v>
      </c>
      <c r="BC272" s="71">
        <v>2947.795</v>
      </c>
      <c r="BD272" s="71">
        <v>2452.258</v>
      </c>
      <c r="BE272" s="71">
        <v>-62.69678</v>
      </c>
      <c r="BF272" s="71">
        <v>-58.30229</v>
      </c>
      <c r="BG272" s="71">
        <v>-53.81152</v>
      </c>
      <c r="BH272" s="71">
        <v>-53.59904</v>
      </c>
      <c r="BI272" s="71">
        <v>-59.23544</v>
      </c>
      <c r="BJ272" s="71">
        <v>-62.53486</v>
      </c>
      <c r="BK272" s="71">
        <v>-77.40048</v>
      </c>
      <c r="BL272" s="71">
        <v>-96.03504</v>
      </c>
      <c r="BM272" s="71">
        <v>-116.0325</v>
      </c>
      <c r="BN272" s="71">
        <v>-139.7059</v>
      </c>
      <c r="BO272" s="71">
        <v>-168.6636</v>
      </c>
      <c r="BP272" s="71">
        <v>332.4845</v>
      </c>
      <c r="BQ272" s="71">
        <v>332.9164</v>
      </c>
      <c r="BR272" s="71">
        <v>334.9903</v>
      </c>
      <c r="BS272" s="71">
        <v>337.8038</v>
      </c>
      <c r="BT272" s="71">
        <v>338.1556</v>
      </c>
      <c r="BU272" s="71">
        <v>341.7955</v>
      </c>
      <c r="BV272" s="71">
        <v>339.8576</v>
      </c>
      <c r="BW272" s="71">
        <v>332.8065</v>
      </c>
      <c r="BX272" s="71">
        <v>-171.7706</v>
      </c>
      <c r="BY272" s="71">
        <v>-185.6576</v>
      </c>
      <c r="BZ272" s="71">
        <v>-124.9351</v>
      </c>
      <c r="CA272" s="71">
        <v>-89.63582</v>
      </c>
      <c r="CB272" s="71">
        <v>-74.56765</v>
      </c>
      <c r="CC272" s="71">
        <v>-50.90517</v>
      </c>
      <c r="CD272" s="71">
        <v>-47.33716</v>
      </c>
      <c r="CE272" s="71">
        <v>-43.69098</v>
      </c>
      <c r="CF272" s="71">
        <v>-43.51847</v>
      </c>
      <c r="CG272" s="71">
        <v>-48.09481</v>
      </c>
      <c r="CH272" s="71">
        <v>-50.7737</v>
      </c>
      <c r="CI272" s="71">
        <v>-62.84348</v>
      </c>
      <c r="CJ272" s="71">
        <v>-77.97337</v>
      </c>
      <c r="CK272" s="71">
        <v>-94.20987</v>
      </c>
      <c r="CL272" s="71">
        <v>-113.4309</v>
      </c>
      <c r="CM272" s="71">
        <v>-99.87469</v>
      </c>
      <c r="CN272" s="71">
        <v>379.0427</v>
      </c>
      <c r="CO272" s="71">
        <v>379.5351</v>
      </c>
      <c r="CP272" s="71">
        <v>381.8994</v>
      </c>
      <c r="CQ272" s="71">
        <v>385.1069</v>
      </c>
      <c r="CR272" s="71">
        <v>385.5079</v>
      </c>
      <c r="CS272" s="71">
        <v>389.6575</v>
      </c>
      <c r="CT272" s="71">
        <v>387.4482</v>
      </c>
      <c r="CU272" s="71">
        <v>379.4098</v>
      </c>
      <c r="CV272" s="71">
        <v>-101.7145</v>
      </c>
      <c r="CW272" s="71">
        <v>-150.7402</v>
      </c>
      <c r="CX272" s="71">
        <v>-101.4381</v>
      </c>
      <c r="CY272" s="71">
        <v>-72.77768</v>
      </c>
      <c r="CZ272" s="71">
        <v>-60.54343</v>
      </c>
      <c r="DA272" s="71">
        <v>-42.81632</v>
      </c>
      <c r="DB272" s="71">
        <v>-39.81527</v>
      </c>
      <c r="DC272" s="71">
        <v>-36.74848</v>
      </c>
      <c r="DD272" s="71">
        <v>-36.60337</v>
      </c>
      <c r="DE272" s="71">
        <v>-40.45253</v>
      </c>
      <c r="DF272" s="71">
        <v>-42.70574</v>
      </c>
      <c r="DG272" s="71">
        <v>-52.85764</v>
      </c>
      <c r="DH272" s="71">
        <v>-65.58339</v>
      </c>
      <c r="DI272" s="71">
        <v>-79.2399</v>
      </c>
      <c r="DJ272" s="71">
        <v>-95.4067</v>
      </c>
      <c r="DK272" s="71">
        <v>-53.08735</v>
      </c>
      <c r="DL272" s="71">
        <v>410.8807</v>
      </c>
      <c r="DM272" s="71">
        <v>411.4145</v>
      </c>
      <c r="DN272" s="71">
        <v>413.9773</v>
      </c>
      <c r="DO272" s="71">
        <v>417.4542</v>
      </c>
      <c r="DP272" s="71">
        <v>417.889</v>
      </c>
      <c r="DQ272" s="71">
        <v>422.3871</v>
      </c>
      <c r="DR272" s="71">
        <v>419.9922</v>
      </c>
      <c r="DS272" s="71">
        <v>411.2785</v>
      </c>
      <c r="DT272" s="71">
        <v>-54.06529</v>
      </c>
      <c r="DU272" s="71">
        <v>-126.7876</v>
      </c>
      <c r="DV272" s="71">
        <v>-85.31955</v>
      </c>
      <c r="DW272" s="71">
        <v>-61.21329</v>
      </c>
      <c r="DX272" s="71">
        <v>-50.92307</v>
      </c>
      <c r="DY272" s="71">
        <v>-34.79045</v>
      </c>
      <c r="DZ272" s="71">
        <v>-32.35194</v>
      </c>
      <c r="EA272" s="71">
        <v>-29.86002</v>
      </c>
      <c r="EB272" s="71">
        <v>-29.74211</v>
      </c>
      <c r="EC272" s="71">
        <v>-32.86975</v>
      </c>
      <c r="ED272" s="71">
        <v>-34.7006</v>
      </c>
      <c r="EE272" s="71">
        <v>-42.94954</v>
      </c>
      <c r="EF272" s="71">
        <v>-53.28985</v>
      </c>
      <c r="EG272" s="71">
        <v>-64.38647</v>
      </c>
      <c r="EH272" s="71">
        <v>-77.52283</v>
      </c>
      <c r="EI272" s="71">
        <v>-6.982641</v>
      </c>
      <c r="EJ272" s="71">
        <v>442.3906</v>
      </c>
      <c r="EK272" s="71">
        <v>442.9653</v>
      </c>
      <c r="EL272" s="71">
        <v>445.7248</v>
      </c>
      <c r="EM272" s="71">
        <v>449.4683</v>
      </c>
      <c r="EN272" s="71">
        <v>449.9364</v>
      </c>
      <c r="EO272" s="71">
        <v>454.7794</v>
      </c>
      <c r="EP272" s="71">
        <v>452.2009</v>
      </c>
      <c r="EQ272" s="71">
        <v>442.819</v>
      </c>
      <c r="ER272" s="71">
        <v>-7.111271</v>
      </c>
      <c r="ES272" s="71">
        <v>-103.0214</v>
      </c>
      <c r="ET272" s="71">
        <v>-69.32649</v>
      </c>
      <c r="EU272" s="71">
        <v>-49.73892</v>
      </c>
      <c r="EV272" s="71">
        <v>-41.37759</v>
      </c>
      <c r="EW272" s="71">
        <v>-23.31198</v>
      </c>
      <c r="EX272" s="71">
        <v>-21.67802</v>
      </c>
      <c r="EY272" s="71">
        <v>-20.00825</v>
      </c>
      <c r="EZ272" s="71">
        <v>-19.92925</v>
      </c>
      <c r="FA272" s="71">
        <v>-22.02498</v>
      </c>
      <c r="FB272" s="71">
        <v>-23.25178</v>
      </c>
      <c r="FC272" s="71">
        <v>-28.77913</v>
      </c>
      <c r="FD272" s="71">
        <v>-35.70785</v>
      </c>
      <c r="FE272" s="71">
        <v>-43.14334</v>
      </c>
      <c r="FF272" s="71">
        <v>-51.94559</v>
      </c>
      <c r="FG272" s="71">
        <v>58.4108</v>
      </c>
      <c r="FH272" s="71">
        <v>487.3174</v>
      </c>
      <c r="FI272" s="71">
        <v>487.9505</v>
      </c>
      <c r="FJ272" s="71">
        <v>490.9901</v>
      </c>
      <c r="FK272" s="71">
        <v>495.1138</v>
      </c>
      <c r="FL272" s="71">
        <v>495.6295</v>
      </c>
      <c r="FM272" s="71">
        <v>500.9644</v>
      </c>
      <c r="FN272" s="71">
        <v>498.124</v>
      </c>
      <c r="FO272" s="71">
        <v>487.7893</v>
      </c>
      <c r="FP272" s="71">
        <v>59.4868</v>
      </c>
      <c r="FQ272" s="71">
        <v>-69.03138</v>
      </c>
      <c r="FR272" s="71">
        <v>-46.4535</v>
      </c>
      <c r="FS272" s="71">
        <v>-33.32848</v>
      </c>
      <c r="FT272" s="71">
        <v>-27.72582</v>
      </c>
      <c r="FU272" s="71">
        <v>61.247</v>
      </c>
      <c r="FV272" s="71">
        <v>61.964</v>
      </c>
      <c r="FW272" s="71">
        <v>60.8875</v>
      </c>
      <c r="FX272" s="71">
        <v>59.663</v>
      </c>
      <c r="FY272" s="71">
        <v>59.333</v>
      </c>
      <c r="FZ272" s="71">
        <v>59.6125</v>
      </c>
      <c r="GA272" s="71">
        <v>60.3965</v>
      </c>
      <c r="GB272" s="71">
        <v>63.818</v>
      </c>
      <c r="GC272" s="71">
        <v>72.6225</v>
      </c>
      <c r="GD272" s="71">
        <v>82.15</v>
      </c>
      <c r="GE272" s="71">
        <v>88.035</v>
      </c>
      <c r="GF272" s="71">
        <v>88.115</v>
      </c>
      <c r="GG272" s="71">
        <v>86.845</v>
      </c>
      <c r="GH272" s="71">
        <v>85.89</v>
      </c>
      <c r="GI272" s="71">
        <v>86.555</v>
      </c>
      <c r="GJ272" s="71">
        <v>86.875</v>
      </c>
      <c r="GK272" s="71">
        <v>86.7</v>
      </c>
      <c r="GL272" s="71">
        <v>84</v>
      </c>
      <c r="GM272" s="71">
        <v>79.49</v>
      </c>
      <c r="GN272" s="71">
        <v>75.745</v>
      </c>
      <c r="GO272" s="71">
        <v>73.9805</v>
      </c>
      <c r="GP272" s="71">
        <v>72.3235</v>
      </c>
      <c r="GQ272" s="71">
        <v>70.3445</v>
      </c>
      <c r="GR272" s="71">
        <v>69.749</v>
      </c>
    </row>
    <row r="273" spans="1:200" ht="12.75">
      <c r="A273" s="69" t="s">
        <v>246</v>
      </c>
      <c r="B273" s="69" t="s">
        <v>35</v>
      </c>
      <c r="C273" s="69">
        <v>2012</v>
      </c>
      <c r="D273" s="69" t="s">
        <v>6</v>
      </c>
      <c r="E273" s="69" t="s">
        <v>239</v>
      </c>
      <c r="F273" s="71">
        <v>23</v>
      </c>
      <c r="G273" s="71">
        <v>23</v>
      </c>
      <c r="H273" s="71">
        <v>23</v>
      </c>
      <c r="I273" s="71">
        <v>1856.724</v>
      </c>
      <c r="J273" s="71">
        <v>1680.074</v>
      </c>
      <c r="K273" s="71">
        <v>1556.404</v>
      </c>
      <c r="L273" s="71">
        <v>1536.354</v>
      </c>
      <c r="M273" s="71">
        <v>1685.01</v>
      </c>
      <c r="N273" s="71">
        <v>1815.449</v>
      </c>
      <c r="O273" s="71">
        <v>2258.382</v>
      </c>
      <c r="P273" s="71">
        <v>2853.525</v>
      </c>
      <c r="Q273" s="71">
        <v>3413.52</v>
      </c>
      <c r="R273" s="71">
        <v>4111.154</v>
      </c>
      <c r="S273" s="71">
        <v>5734.185</v>
      </c>
      <c r="T273" s="71">
        <v>6025.809</v>
      </c>
      <c r="U273" s="71">
        <v>6169.853</v>
      </c>
      <c r="V273" s="71">
        <v>6341.004</v>
      </c>
      <c r="W273" s="71">
        <v>6438.495</v>
      </c>
      <c r="X273" s="71">
        <v>6478.647</v>
      </c>
      <c r="Y273" s="71">
        <v>6401.908</v>
      </c>
      <c r="Z273" s="71">
        <v>6317.103</v>
      </c>
      <c r="AA273" s="71">
        <v>6137.545</v>
      </c>
      <c r="AB273" s="71">
        <v>5847.607</v>
      </c>
      <c r="AC273" s="71">
        <v>5472.436</v>
      </c>
      <c r="AD273" s="71">
        <v>3640.681</v>
      </c>
      <c r="AE273" s="71">
        <v>2517.883</v>
      </c>
      <c r="AF273" s="71">
        <v>2029.15</v>
      </c>
      <c r="AG273" s="71">
        <v>1896.098</v>
      </c>
      <c r="AH273" s="71">
        <v>1715.702</v>
      </c>
      <c r="AI273" s="71">
        <v>1589.41</v>
      </c>
      <c r="AJ273" s="71">
        <v>1568.934</v>
      </c>
      <c r="AK273" s="71">
        <v>1720.743</v>
      </c>
      <c r="AL273" s="71">
        <v>1853.948</v>
      </c>
      <c r="AM273" s="71">
        <v>2306.274</v>
      </c>
      <c r="AN273" s="71">
        <v>2914.037</v>
      </c>
      <c r="AO273" s="71">
        <v>3485.908</v>
      </c>
      <c r="AP273" s="71">
        <v>4198.336</v>
      </c>
      <c r="AQ273" s="71">
        <v>5782.76</v>
      </c>
      <c r="AR273" s="71">
        <v>5646.497</v>
      </c>
      <c r="AS273" s="71">
        <v>5781.474</v>
      </c>
      <c r="AT273" s="71">
        <v>5941.852</v>
      </c>
      <c r="AU273" s="71">
        <v>6033.205</v>
      </c>
      <c r="AV273" s="71">
        <v>6070.831</v>
      </c>
      <c r="AW273" s="71">
        <v>5998.921</v>
      </c>
      <c r="AX273" s="71">
        <v>5919.455</v>
      </c>
      <c r="AY273" s="71">
        <v>5751.2</v>
      </c>
      <c r="AZ273" s="71">
        <v>5897.144</v>
      </c>
      <c r="BA273" s="71">
        <v>5588.485</v>
      </c>
      <c r="BB273" s="71">
        <v>3717.886</v>
      </c>
      <c r="BC273" s="71">
        <v>2571.277</v>
      </c>
      <c r="BD273" s="71">
        <v>2072.18</v>
      </c>
      <c r="BE273" s="71">
        <v>-57.65607</v>
      </c>
      <c r="BF273" s="71">
        <v>-52.17063</v>
      </c>
      <c r="BG273" s="71">
        <v>-48.33037</v>
      </c>
      <c r="BH273" s="71">
        <v>-47.70776</v>
      </c>
      <c r="BI273" s="71">
        <v>-52.32392</v>
      </c>
      <c r="BJ273" s="71">
        <v>-56.37437</v>
      </c>
      <c r="BK273" s="71">
        <v>-70.12859</v>
      </c>
      <c r="BL273" s="71">
        <v>-88.60932</v>
      </c>
      <c r="BM273" s="71">
        <v>-105.9986</v>
      </c>
      <c r="BN273" s="71">
        <v>-127.662</v>
      </c>
      <c r="BO273" s="71">
        <v>-154.3295</v>
      </c>
      <c r="BP273" s="71">
        <v>306.9391</v>
      </c>
      <c r="BQ273" s="71">
        <v>314.2762</v>
      </c>
      <c r="BR273" s="71">
        <v>322.9943</v>
      </c>
      <c r="BS273" s="71">
        <v>327.9601</v>
      </c>
      <c r="BT273" s="71">
        <v>330.0055</v>
      </c>
      <c r="BU273" s="71">
        <v>326.0965</v>
      </c>
      <c r="BV273" s="71">
        <v>321.7768</v>
      </c>
      <c r="BW273" s="71">
        <v>312.6306</v>
      </c>
      <c r="BX273" s="71">
        <v>-157.3821</v>
      </c>
      <c r="BY273" s="71">
        <v>-169.9332</v>
      </c>
      <c r="BZ273" s="71">
        <v>-113.0525</v>
      </c>
      <c r="CA273" s="71">
        <v>-78.18676</v>
      </c>
      <c r="CB273" s="71">
        <v>-63.01033</v>
      </c>
      <c r="CC273" s="71">
        <v>-46.81248</v>
      </c>
      <c r="CD273" s="71">
        <v>-42.3587</v>
      </c>
      <c r="CE273" s="71">
        <v>-39.2407</v>
      </c>
      <c r="CF273" s="71">
        <v>-38.73518</v>
      </c>
      <c r="CG273" s="71">
        <v>-42.48316</v>
      </c>
      <c r="CH273" s="71">
        <v>-45.77184</v>
      </c>
      <c r="CI273" s="71">
        <v>-56.93924</v>
      </c>
      <c r="CJ273" s="71">
        <v>-71.94424</v>
      </c>
      <c r="CK273" s="71">
        <v>-86.06305</v>
      </c>
      <c r="CL273" s="71">
        <v>-103.6521</v>
      </c>
      <c r="CM273" s="71">
        <v>-91.3867</v>
      </c>
      <c r="CN273" s="71">
        <v>349.9201</v>
      </c>
      <c r="CO273" s="71">
        <v>358.2847</v>
      </c>
      <c r="CP273" s="71">
        <v>368.2235</v>
      </c>
      <c r="CQ273" s="71">
        <v>373.8848</v>
      </c>
      <c r="CR273" s="71">
        <v>376.2165</v>
      </c>
      <c r="CS273" s="71">
        <v>371.7602</v>
      </c>
      <c r="CT273" s="71">
        <v>366.8356</v>
      </c>
      <c r="CU273" s="71">
        <v>356.4086</v>
      </c>
      <c r="CV273" s="71">
        <v>-93.19434</v>
      </c>
      <c r="CW273" s="71">
        <v>-137.9733</v>
      </c>
      <c r="CX273" s="71">
        <v>-91.79032</v>
      </c>
      <c r="CY273" s="71">
        <v>-63.48188</v>
      </c>
      <c r="CZ273" s="71">
        <v>-51.15974</v>
      </c>
      <c r="DA273" s="71">
        <v>-39.37397</v>
      </c>
      <c r="DB273" s="71">
        <v>-35.6279</v>
      </c>
      <c r="DC273" s="71">
        <v>-33.00534</v>
      </c>
      <c r="DD273" s="71">
        <v>-32.58015</v>
      </c>
      <c r="DE273" s="71">
        <v>-35.73258</v>
      </c>
      <c r="DF273" s="71">
        <v>-38.49868</v>
      </c>
      <c r="DG273" s="71">
        <v>-47.89159</v>
      </c>
      <c r="DH273" s="71">
        <v>-60.51228</v>
      </c>
      <c r="DI273" s="71">
        <v>-72.38761</v>
      </c>
      <c r="DJ273" s="71">
        <v>-87.18176</v>
      </c>
      <c r="DK273" s="71">
        <v>-48.57564</v>
      </c>
      <c r="DL273" s="71">
        <v>379.3119</v>
      </c>
      <c r="DM273" s="71">
        <v>388.3791</v>
      </c>
      <c r="DN273" s="71">
        <v>399.1527</v>
      </c>
      <c r="DO273" s="71">
        <v>405.2895</v>
      </c>
      <c r="DP273" s="71">
        <v>407.817</v>
      </c>
      <c r="DQ273" s="71">
        <v>402.9865</v>
      </c>
      <c r="DR273" s="71">
        <v>397.6482</v>
      </c>
      <c r="DS273" s="71">
        <v>386.3454</v>
      </c>
      <c r="DT273" s="71">
        <v>-49.53647</v>
      </c>
      <c r="DU273" s="71">
        <v>-116.0493</v>
      </c>
      <c r="DV273" s="71">
        <v>-77.20482</v>
      </c>
      <c r="DW273" s="71">
        <v>-53.3946</v>
      </c>
      <c r="DX273" s="71">
        <v>-43.03045</v>
      </c>
      <c r="DY273" s="71">
        <v>-31.99336</v>
      </c>
      <c r="DZ273" s="71">
        <v>-28.94949</v>
      </c>
      <c r="EA273" s="71">
        <v>-26.81853</v>
      </c>
      <c r="EB273" s="71">
        <v>-26.47304</v>
      </c>
      <c r="EC273" s="71">
        <v>-29.03455</v>
      </c>
      <c r="ED273" s="71">
        <v>-31.28214</v>
      </c>
      <c r="EE273" s="71">
        <v>-38.91436</v>
      </c>
      <c r="EF273" s="71">
        <v>-49.16932</v>
      </c>
      <c r="EG273" s="71">
        <v>-58.81864</v>
      </c>
      <c r="EH273" s="71">
        <v>-70.83964</v>
      </c>
      <c r="EI273" s="71">
        <v>-6.389212</v>
      </c>
      <c r="EJ273" s="71">
        <v>408.4008</v>
      </c>
      <c r="EK273" s="71">
        <v>418.1634</v>
      </c>
      <c r="EL273" s="71">
        <v>429.7632</v>
      </c>
      <c r="EM273" s="71">
        <v>436.3707</v>
      </c>
      <c r="EN273" s="71">
        <v>439.0921</v>
      </c>
      <c r="EO273" s="71">
        <v>433.891</v>
      </c>
      <c r="EP273" s="71">
        <v>428.1433</v>
      </c>
      <c r="EQ273" s="71">
        <v>415.9738</v>
      </c>
      <c r="ER273" s="71">
        <v>-6.515591</v>
      </c>
      <c r="ES273" s="71">
        <v>-94.29597</v>
      </c>
      <c r="ET273" s="71">
        <v>-62.73286</v>
      </c>
      <c r="EU273" s="71">
        <v>-43.38584</v>
      </c>
      <c r="EV273" s="71">
        <v>-34.96444</v>
      </c>
      <c r="EW273" s="71">
        <v>-21.43774</v>
      </c>
      <c r="EX273" s="71">
        <v>-19.39814</v>
      </c>
      <c r="EY273" s="71">
        <v>-17.97025</v>
      </c>
      <c r="EZ273" s="71">
        <v>-17.73875</v>
      </c>
      <c r="FA273" s="71">
        <v>-19.45513</v>
      </c>
      <c r="FB273" s="71">
        <v>-20.96118</v>
      </c>
      <c r="FC273" s="71">
        <v>-26.07528</v>
      </c>
      <c r="FD273" s="71">
        <v>-32.94681</v>
      </c>
      <c r="FE273" s="71">
        <v>-39.41251</v>
      </c>
      <c r="FF273" s="71">
        <v>-47.4674</v>
      </c>
      <c r="FG273" s="71">
        <v>53.44668</v>
      </c>
      <c r="FH273" s="71">
        <v>449.8758</v>
      </c>
      <c r="FI273" s="71">
        <v>460.6298</v>
      </c>
      <c r="FJ273" s="71">
        <v>473.4077</v>
      </c>
      <c r="FK273" s="71">
        <v>480.6861</v>
      </c>
      <c r="FL273" s="71">
        <v>483.6839</v>
      </c>
      <c r="FM273" s="71">
        <v>477.9546</v>
      </c>
      <c r="FN273" s="71">
        <v>471.6232</v>
      </c>
      <c r="FO273" s="71">
        <v>458.2178</v>
      </c>
      <c r="FP273" s="71">
        <v>54.50386</v>
      </c>
      <c r="FQ273" s="71">
        <v>-63.18476</v>
      </c>
      <c r="FR273" s="71">
        <v>-42.03531</v>
      </c>
      <c r="FS273" s="71">
        <v>-29.07148</v>
      </c>
      <c r="FT273" s="71">
        <v>-23.42856</v>
      </c>
      <c r="FU273" s="71">
        <v>70.9795</v>
      </c>
      <c r="FV273" s="71">
        <v>70.2525</v>
      </c>
      <c r="FW273" s="71">
        <v>69.9565</v>
      </c>
      <c r="FX273" s="71">
        <v>69.5095</v>
      </c>
      <c r="FY273" s="71">
        <v>69.451</v>
      </c>
      <c r="FZ273" s="71">
        <v>68.8575</v>
      </c>
      <c r="GA273" s="71">
        <v>68.495</v>
      </c>
      <c r="GB273" s="71">
        <v>69.35</v>
      </c>
      <c r="GC273" s="71">
        <v>73.0235</v>
      </c>
      <c r="GD273" s="71">
        <v>77.685</v>
      </c>
      <c r="GE273" s="71">
        <v>80.6985</v>
      </c>
      <c r="GF273" s="71">
        <v>82.9685</v>
      </c>
      <c r="GG273" s="71">
        <v>85.065</v>
      </c>
      <c r="GH273" s="71">
        <v>86.53</v>
      </c>
      <c r="GI273" s="71">
        <v>88.095</v>
      </c>
      <c r="GJ273" s="71">
        <v>88.8</v>
      </c>
      <c r="GK273" s="71">
        <v>84.875</v>
      </c>
      <c r="GL273" s="71">
        <v>81.125</v>
      </c>
      <c r="GM273" s="71">
        <v>75.3155</v>
      </c>
      <c r="GN273" s="71">
        <v>68.321</v>
      </c>
      <c r="GO273" s="71">
        <v>65.1215</v>
      </c>
      <c r="GP273" s="71">
        <v>63.064</v>
      </c>
      <c r="GQ273" s="71">
        <v>61.542</v>
      </c>
      <c r="GR273" s="71">
        <v>60.644</v>
      </c>
    </row>
    <row r="274" spans="1:200" ht="12.75">
      <c r="A274" s="69" t="s">
        <v>246</v>
      </c>
      <c r="B274" s="69" t="s">
        <v>8</v>
      </c>
      <c r="C274" s="69">
        <v>2012</v>
      </c>
      <c r="D274" s="69" t="s">
        <v>6</v>
      </c>
      <c r="E274" s="69" t="s">
        <v>239</v>
      </c>
      <c r="F274" s="71">
        <v>22</v>
      </c>
      <c r="G274" s="71">
        <v>22</v>
      </c>
      <c r="H274" s="71">
        <v>22</v>
      </c>
      <c r="I274" s="71">
        <v>1907.792</v>
      </c>
      <c r="J274" s="71">
        <v>1752.295</v>
      </c>
      <c r="K274" s="71">
        <v>1605.745</v>
      </c>
      <c r="L274" s="71">
        <v>1603.266</v>
      </c>
      <c r="M274" s="71">
        <v>1786.415</v>
      </c>
      <c r="N274" s="71">
        <v>1876.576</v>
      </c>
      <c r="O274" s="71">
        <v>2361.986</v>
      </c>
      <c r="P274" s="71">
        <v>2947.843</v>
      </c>
      <c r="Q274" s="71">
        <v>3531.821</v>
      </c>
      <c r="R274" s="71">
        <v>4169.626</v>
      </c>
      <c r="S274" s="71">
        <v>5674.296</v>
      </c>
      <c r="T274" s="71">
        <v>5959.054</v>
      </c>
      <c r="U274" s="71">
        <v>6033.711</v>
      </c>
      <c r="V274" s="71">
        <v>6135.789</v>
      </c>
      <c r="W274" s="71">
        <v>6213.557</v>
      </c>
      <c r="X274" s="71">
        <v>6250.85</v>
      </c>
      <c r="Y274" s="71">
        <v>6320.337</v>
      </c>
      <c r="Z274" s="71">
        <v>6302.351</v>
      </c>
      <c r="AA274" s="71">
        <v>6231.959</v>
      </c>
      <c r="AB274" s="71">
        <v>6082.544</v>
      </c>
      <c r="AC274" s="71">
        <v>5625.902</v>
      </c>
      <c r="AD274" s="71">
        <v>3764.826</v>
      </c>
      <c r="AE274" s="71">
        <v>2685.789</v>
      </c>
      <c r="AF274" s="71">
        <v>2209.552</v>
      </c>
      <c r="AG274" s="71">
        <v>1948.25</v>
      </c>
      <c r="AH274" s="71">
        <v>1789.454</v>
      </c>
      <c r="AI274" s="71">
        <v>1639.796</v>
      </c>
      <c r="AJ274" s="71">
        <v>1637.266</v>
      </c>
      <c r="AK274" s="71">
        <v>1824.297</v>
      </c>
      <c r="AL274" s="71">
        <v>1916.371</v>
      </c>
      <c r="AM274" s="71">
        <v>2412.074</v>
      </c>
      <c r="AN274" s="71">
        <v>3010.356</v>
      </c>
      <c r="AO274" s="71">
        <v>3606.717</v>
      </c>
      <c r="AP274" s="71">
        <v>4258.048</v>
      </c>
      <c r="AQ274" s="71">
        <v>5722.365</v>
      </c>
      <c r="AR274" s="71">
        <v>5583.944</v>
      </c>
      <c r="AS274" s="71">
        <v>5653.902</v>
      </c>
      <c r="AT274" s="71">
        <v>5749.555</v>
      </c>
      <c r="AU274" s="71">
        <v>5822.427</v>
      </c>
      <c r="AV274" s="71">
        <v>5857.372</v>
      </c>
      <c r="AW274" s="71">
        <v>5922.485</v>
      </c>
      <c r="AX274" s="71">
        <v>5905.631</v>
      </c>
      <c r="AY274" s="71">
        <v>5839.671</v>
      </c>
      <c r="AZ274" s="71">
        <v>6134.071</v>
      </c>
      <c r="BA274" s="71">
        <v>5745.206</v>
      </c>
      <c r="BB274" s="71">
        <v>3844.664</v>
      </c>
      <c r="BC274" s="71">
        <v>2742.744</v>
      </c>
      <c r="BD274" s="71">
        <v>2256.408</v>
      </c>
      <c r="BE274" s="71">
        <v>-59.24188</v>
      </c>
      <c r="BF274" s="71">
        <v>-54.41328</v>
      </c>
      <c r="BG274" s="71">
        <v>-49.86252</v>
      </c>
      <c r="BH274" s="71">
        <v>-49.78556</v>
      </c>
      <c r="BI274" s="71">
        <v>-55.47278</v>
      </c>
      <c r="BJ274" s="71">
        <v>-58.27253</v>
      </c>
      <c r="BK274" s="71">
        <v>-73.34576</v>
      </c>
      <c r="BL274" s="71">
        <v>-91.53815</v>
      </c>
      <c r="BM274" s="71">
        <v>-109.6721</v>
      </c>
      <c r="BN274" s="71">
        <v>-129.4776</v>
      </c>
      <c r="BO274" s="71">
        <v>-152.7177</v>
      </c>
      <c r="BP274" s="71">
        <v>303.5387</v>
      </c>
      <c r="BQ274" s="71">
        <v>307.3416</v>
      </c>
      <c r="BR274" s="71">
        <v>312.5411</v>
      </c>
      <c r="BS274" s="71">
        <v>316.5024</v>
      </c>
      <c r="BT274" s="71">
        <v>318.402</v>
      </c>
      <c r="BU274" s="71">
        <v>321.9415</v>
      </c>
      <c r="BV274" s="71">
        <v>321.0254</v>
      </c>
      <c r="BW274" s="71">
        <v>317.4398</v>
      </c>
      <c r="BX274" s="71">
        <v>-163.7052</v>
      </c>
      <c r="BY274" s="71">
        <v>-174.6988</v>
      </c>
      <c r="BZ274" s="71">
        <v>-116.9076</v>
      </c>
      <c r="CA274" s="71">
        <v>-83.40067</v>
      </c>
      <c r="CB274" s="71">
        <v>-68.61229</v>
      </c>
      <c r="CC274" s="71">
        <v>-48.10004</v>
      </c>
      <c r="CD274" s="71">
        <v>-44.17957</v>
      </c>
      <c r="CE274" s="71">
        <v>-40.48469</v>
      </c>
      <c r="CF274" s="71">
        <v>-40.42221</v>
      </c>
      <c r="CG274" s="71">
        <v>-45.03981</v>
      </c>
      <c r="CH274" s="71">
        <v>-47.313</v>
      </c>
      <c r="CI274" s="71">
        <v>-59.55135</v>
      </c>
      <c r="CJ274" s="71">
        <v>-74.32222</v>
      </c>
      <c r="CK274" s="71">
        <v>-89.04571</v>
      </c>
      <c r="CL274" s="71">
        <v>-105.1263</v>
      </c>
      <c r="CM274" s="71">
        <v>-90.43226</v>
      </c>
      <c r="CN274" s="71">
        <v>346.0436</v>
      </c>
      <c r="CO274" s="71">
        <v>350.379</v>
      </c>
      <c r="CP274" s="71">
        <v>356.3066</v>
      </c>
      <c r="CQ274" s="71">
        <v>360.8227</v>
      </c>
      <c r="CR274" s="71">
        <v>362.9882</v>
      </c>
      <c r="CS274" s="71">
        <v>367.0234</v>
      </c>
      <c r="CT274" s="71">
        <v>365.9789</v>
      </c>
      <c r="CU274" s="71">
        <v>361.8912</v>
      </c>
      <c r="CV274" s="71">
        <v>-96.93857</v>
      </c>
      <c r="CW274" s="71">
        <v>-141.8425</v>
      </c>
      <c r="CX274" s="71">
        <v>-94.92032</v>
      </c>
      <c r="CY274" s="71">
        <v>-67.71519</v>
      </c>
      <c r="CZ274" s="71">
        <v>-55.70812</v>
      </c>
      <c r="DA274" s="71">
        <v>-40.45694</v>
      </c>
      <c r="DB274" s="71">
        <v>-37.15942</v>
      </c>
      <c r="DC274" s="71">
        <v>-34.05166</v>
      </c>
      <c r="DD274" s="71">
        <v>-33.99911</v>
      </c>
      <c r="DE274" s="71">
        <v>-37.88297</v>
      </c>
      <c r="DF274" s="71">
        <v>-39.79495</v>
      </c>
      <c r="DG274" s="71">
        <v>-50.08862</v>
      </c>
      <c r="DH274" s="71">
        <v>-62.5124</v>
      </c>
      <c r="DI274" s="71">
        <v>-74.89632</v>
      </c>
      <c r="DJ274" s="71">
        <v>-88.42171</v>
      </c>
      <c r="DK274" s="71">
        <v>-48.06831</v>
      </c>
      <c r="DL274" s="71">
        <v>375.1098</v>
      </c>
      <c r="DM274" s="71">
        <v>379.8093</v>
      </c>
      <c r="DN274" s="71">
        <v>386.2349</v>
      </c>
      <c r="DO274" s="71">
        <v>391.1302</v>
      </c>
      <c r="DP274" s="71">
        <v>393.4776</v>
      </c>
      <c r="DQ274" s="71">
        <v>397.8518</v>
      </c>
      <c r="DR274" s="71">
        <v>396.7195</v>
      </c>
      <c r="DS274" s="71">
        <v>392.2886</v>
      </c>
      <c r="DT274" s="71">
        <v>-51.52668</v>
      </c>
      <c r="DU274" s="71">
        <v>-119.3037</v>
      </c>
      <c r="DV274" s="71">
        <v>-79.83746</v>
      </c>
      <c r="DW274" s="71">
        <v>-56.95523</v>
      </c>
      <c r="DX274" s="71">
        <v>-46.85609</v>
      </c>
      <c r="DY274" s="71">
        <v>-32.87333</v>
      </c>
      <c r="DZ274" s="71">
        <v>-30.19393</v>
      </c>
      <c r="EA274" s="71">
        <v>-27.66872</v>
      </c>
      <c r="EB274" s="71">
        <v>-27.62601</v>
      </c>
      <c r="EC274" s="71">
        <v>-30.78185</v>
      </c>
      <c r="ED274" s="71">
        <v>-32.33543</v>
      </c>
      <c r="EE274" s="71">
        <v>-40.69957</v>
      </c>
      <c r="EF274" s="71">
        <v>-50.79452</v>
      </c>
      <c r="EG274" s="71">
        <v>-60.85709</v>
      </c>
      <c r="EH274" s="71">
        <v>-71.84717</v>
      </c>
      <c r="EI274" s="71">
        <v>-6.322482</v>
      </c>
      <c r="EJ274" s="71">
        <v>403.8765</v>
      </c>
      <c r="EK274" s="71">
        <v>408.9364</v>
      </c>
      <c r="EL274" s="71">
        <v>415.8547</v>
      </c>
      <c r="EM274" s="71">
        <v>421.1255</v>
      </c>
      <c r="EN274" s="71">
        <v>423.653</v>
      </c>
      <c r="EO274" s="71">
        <v>428.3625</v>
      </c>
      <c r="EP274" s="71">
        <v>427.1435</v>
      </c>
      <c r="EQ274" s="71">
        <v>422.3727</v>
      </c>
      <c r="ER274" s="71">
        <v>-6.777365</v>
      </c>
      <c r="ES274" s="71">
        <v>-96.94038</v>
      </c>
      <c r="ET274" s="71">
        <v>-64.87202</v>
      </c>
      <c r="EU274" s="71">
        <v>-46.27904</v>
      </c>
      <c r="EV274" s="71">
        <v>-38.07297</v>
      </c>
      <c r="EW274" s="71">
        <v>-22.02738</v>
      </c>
      <c r="EX274" s="71">
        <v>-20.232</v>
      </c>
      <c r="EY274" s="71">
        <v>-18.53993</v>
      </c>
      <c r="EZ274" s="71">
        <v>-18.51132</v>
      </c>
      <c r="FA274" s="71">
        <v>-20.62595</v>
      </c>
      <c r="FB274" s="71">
        <v>-21.66695</v>
      </c>
      <c r="FC274" s="71">
        <v>-27.2715</v>
      </c>
      <c r="FD274" s="71">
        <v>-34.0358</v>
      </c>
      <c r="FE274" s="71">
        <v>-40.77841</v>
      </c>
      <c r="FF274" s="71">
        <v>-48.14251</v>
      </c>
      <c r="FG274" s="71">
        <v>52.88847</v>
      </c>
      <c r="FH274" s="71">
        <v>444.892</v>
      </c>
      <c r="FI274" s="71">
        <v>450.4658</v>
      </c>
      <c r="FJ274" s="71">
        <v>458.0867</v>
      </c>
      <c r="FK274" s="71">
        <v>463.8927</v>
      </c>
      <c r="FL274" s="71">
        <v>466.6769</v>
      </c>
      <c r="FM274" s="71">
        <v>471.8647</v>
      </c>
      <c r="FN274" s="71">
        <v>470.5219</v>
      </c>
      <c r="FO274" s="71">
        <v>465.2666</v>
      </c>
      <c r="FP274" s="71">
        <v>56.69363</v>
      </c>
      <c r="FQ274" s="71">
        <v>-64.95668</v>
      </c>
      <c r="FR274" s="71">
        <v>-43.46869</v>
      </c>
      <c r="FS274" s="71">
        <v>-31.01012</v>
      </c>
      <c r="FT274" s="71">
        <v>-25.51149</v>
      </c>
      <c r="FU274" s="71">
        <v>61.88488</v>
      </c>
      <c r="FV274" s="71">
        <v>60.83062</v>
      </c>
      <c r="FW274" s="71">
        <v>59.67987</v>
      </c>
      <c r="FX274" s="71">
        <v>58.82875</v>
      </c>
      <c r="FY274" s="71">
        <v>58.29562</v>
      </c>
      <c r="FZ274" s="71">
        <v>57.78313</v>
      </c>
      <c r="GA274" s="71">
        <v>58.77125</v>
      </c>
      <c r="GB274" s="71">
        <v>63.98325</v>
      </c>
      <c r="GC274" s="71">
        <v>71.44425</v>
      </c>
      <c r="GD274" s="71">
        <v>77.30888</v>
      </c>
      <c r="GE274" s="71">
        <v>81.098</v>
      </c>
      <c r="GF274" s="71">
        <v>83.07925</v>
      </c>
      <c r="GG274" s="71">
        <v>83.28475</v>
      </c>
      <c r="GH274" s="71">
        <v>83.50375</v>
      </c>
      <c r="GI274" s="71">
        <v>84.56788</v>
      </c>
      <c r="GJ274" s="71">
        <v>85.1295</v>
      </c>
      <c r="GK274" s="71">
        <v>84.7975</v>
      </c>
      <c r="GL274" s="71">
        <v>82.42875</v>
      </c>
      <c r="GM274" s="71">
        <v>79.57662</v>
      </c>
      <c r="GN274" s="71">
        <v>76.01375</v>
      </c>
      <c r="GO274" s="71">
        <v>71.90388</v>
      </c>
      <c r="GP274" s="71">
        <v>69.232</v>
      </c>
      <c r="GQ274" s="71">
        <v>67.22225</v>
      </c>
      <c r="GR274" s="71">
        <v>65.62312</v>
      </c>
    </row>
    <row r="275" spans="1:200" ht="12.75">
      <c r="A275" s="69" t="s">
        <v>246</v>
      </c>
      <c r="B275" s="69" t="s">
        <v>30</v>
      </c>
      <c r="C275" s="69">
        <v>2012</v>
      </c>
      <c r="D275" s="69" t="s">
        <v>7</v>
      </c>
      <c r="E275" s="69" t="s">
        <v>239</v>
      </c>
      <c r="F275" s="71">
        <v>16</v>
      </c>
      <c r="G275" s="71">
        <v>16</v>
      </c>
      <c r="H275" s="71">
        <v>16</v>
      </c>
      <c r="I275" s="71">
        <v>1316.508</v>
      </c>
      <c r="J275" s="71">
        <v>1191.434</v>
      </c>
      <c r="K275" s="71">
        <v>1065.115</v>
      </c>
      <c r="L275" s="71">
        <v>1064.283</v>
      </c>
      <c r="M275" s="71">
        <v>1210.96</v>
      </c>
      <c r="N275" s="71">
        <v>1276.749</v>
      </c>
      <c r="O275" s="71">
        <v>1625.711</v>
      </c>
      <c r="P275" s="71">
        <v>2043.73</v>
      </c>
      <c r="Q275" s="71">
        <v>2468.527</v>
      </c>
      <c r="R275" s="71">
        <v>2909.635</v>
      </c>
      <c r="S275" s="71">
        <v>3955.428</v>
      </c>
      <c r="T275" s="71">
        <v>4169.253</v>
      </c>
      <c r="U275" s="71">
        <v>4234.129</v>
      </c>
      <c r="V275" s="71">
        <v>4282.354</v>
      </c>
      <c r="W275" s="71">
        <v>4303.631</v>
      </c>
      <c r="X275" s="71">
        <v>4321.785</v>
      </c>
      <c r="Y275" s="71">
        <v>4337.357</v>
      </c>
      <c r="Z275" s="71">
        <v>4313.73</v>
      </c>
      <c r="AA275" s="71">
        <v>4267.678</v>
      </c>
      <c r="AB275" s="71">
        <v>4104.067</v>
      </c>
      <c r="AC275" s="71">
        <v>3826.738</v>
      </c>
      <c r="AD275" s="71">
        <v>2569.375</v>
      </c>
      <c r="AE275" s="71">
        <v>1802.407</v>
      </c>
      <c r="AF275" s="71">
        <v>1458.463</v>
      </c>
      <c r="AG275" s="71">
        <v>1344.426</v>
      </c>
      <c r="AH275" s="71">
        <v>1216.7</v>
      </c>
      <c r="AI275" s="71">
        <v>1087.702</v>
      </c>
      <c r="AJ275" s="71">
        <v>1086.853</v>
      </c>
      <c r="AK275" s="71">
        <v>1236.64</v>
      </c>
      <c r="AL275" s="71">
        <v>1303.823</v>
      </c>
      <c r="AM275" s="71">
        <v>1660.186</v>
      </c>
      <c r="AN275" s="71">
        <v>2087.069</v>
      </c>
      <c r="AO275" s="71">
        <v>2520.875</v>
      </c>
      <c r="AP275" s="71">
        <v>2971.337</v>
      </c>
      <c r="AQ275" s="71">
        <v>3988.935</v>
      </c>
      <c r="AR275" s="71">
        <v>3906.807</v>
      </c>
      <c r="AS275" s="71">
        <v>3967.6</v>
      </c>
      <c r="AT275" s="71">
        <v>4012.789</v>
      </c>
      <c r="AU275" s="71">
        <v>4032.727</v>
      </c>
      <c r="AV275" s="71">
        <v>4049.738</v>
      </c>
      <c r="AW275" s="71">
        <v>4064.33</v>
      </c>
      <c r="AX275" s="71">
        <v>4042.19</v>
      </c>
      <c r="AY275" s="71">
        <v>3999.037</v>
      </c>
      <c r="AZ275" s="71">
        <v>4138.834</v>
      </c>
      <c r="BA275" s="71">
        <v>3907.888</v>
      </c>
      <c r="BB275" s="71">
        <v>2623.861</v>
      </c>
      <c r="BC275" s="71">
        <v>1840.629</v>
      </c>
      <c r="BD275" s="71">
        <v>1489.392</v>
      </c>
      <c r="BE275" s="71">
        <v>-40.88097</v>
      </c>
      <c r="BF275" s="71">
        <v>-36.9971</v>
      </c>
      <c r="BG275" s="71">
        <v>-33.07456</v>
      </c>
      <c r="BH275" s="71">
        <v>-33.04874</v>
      </c>
      <c r="BI275" s="71">
        <v>-37.60344</v>
      </c>
      <c r="BJ275" s="71">
        <v>-39.64634</v>
      </c>
      <c r="BK275" s="71">
        <v>-50.48253</v>
      </c>
      <c r="BL275" s="71">
        <v>-63.46309</v>
      </c>
      <c r="BM275" s="71">
        <v>-76.65414</v>
      </c>
      <c r="BN275" s="71">
        <v>-90.35168</v>
      </c>
      <c r="BO275" s="71">
        <v>-106.4561</v>
      </c>
      <c r="BP275" s="71">
        <v>212.3709</v>
      </c>
      <c r="BQ275" s="71">
        <v>215.6755</v>
      </c>
      <c r="BR275" s="71">
        <v>218.132</v>
      </c>
      <c r="BS275" s="71">
        <v>219.2158</v>
      </c>
      <c r="BT275" s="71">
        <v>220.1405</v>
      </c>
      <c r="BU275" s="71">
        <v>220.9337</v>
      </c>
      <c r="BV275" s="71">
        <v>219.7302</v>
      </c>
      <c r="BW275" s="71">
        <v>217.3844</v>
      </c>
      <c r="BX275" s="71">
        <v>-110.4566</v>
      </c>
      <c r="BY275" s="71">
        <v>-118.8301</v>
      </c>
      <c r="BZ275" s="71">
        <v>-79.78572</v>
      </c>
      <c r="CA275" s="71">
        <v>-55.96938</v>
      </c>
      <c r="CB275" s="71">
        <v>-45.28905</v>
      </c>
      <c r="CC275" s="71">
        <v>-33.19233</v>
      </c>
      <c r="CD275" s="71">
        <v>-30.03892</v>
      </c>
      <c r="CE275" s="71">
        <v>-26.85411</v>
      </c>
      <c r="CF275" s="71">
        <v>-26.83314</v>
      </c>
      <c r="CG275" s="71">
        <v>-30.53122</v>
      </c>
      <c r="CH275" s="71">
        <v>-32.1899</v>
      </c>
      <c r="CI275" s="71">
        <v>-40.98809</v>
      </c>
      <c r="CJ275" s="71">
        <v>-51.52735</v>
      </c>
      <c r="CK275" s="71">
        <v>-62.23751</v>
      </c>
      <c r="CL275" s="71">
        <v>-73.35891</v>
      </c>
      <c r="CM275" s="71">
        <v>-63.03835</v>
      </c>
      <c r="CN275" s="71">
        <v>242.1094</v>
      </c>
      <c r="CO275" s="71">
        <v>245.8768</v>
      </c>
      <c r="CP275" s="71">
        <v>248.6773</v>
      </c>
      <c r="CQ275" s="71">
        <v>249.9128</v>
      </c>
      <c r="CR275" s="71">
        <v>250.967</v>
      </c>
      <c r="CS275" s="71">
        <v>251.8713</v>
      </c>
      <c r="CT275" s="71">
        <v>250.4993</v>
      </c>
      <c r="CU275" s="71">
        <v>247.825</v>
      </c>
      <c r="CV275" s="71">
        <v>-65.40724</v>
      </c>
      <c r="CW275" s="71">
        <v>-96.48127</v>
      </c>
      <c r="CX275" s="71">
        <v>-64.78012</v>
      </c>
      <c r="CY275" s="71">
        <v>-45.44301</v>
      </c>
      <c r="CZ275" s="71">
        <v>-36.77137</v>
      </c>
      <c r="DA275" s="71">
        <v>-27.91806</v>
      </c>
      <c r="DB275" s="71">
        <v>-25.26573</v>
      </c>
      <c r="DC275" s="71">
        <v>-22.58698</v>
      </c>
      <c r="DD275" s="71">
        <v>-22.56935</v>
      </c>
      <c r="DE275" s="71">
        <v>-25.6798</v>
      </c>
      <c r="DF275" s="71">
        <v>-27.07492</v>
      </c>
      <c r="DG275" s="71">
        <v>-34.47508</v>
      </c>
      <c r="DH275" s="71">
        <v>-43.33964</v>
      </c>
      <c r="DI275" s="71">
        <v>-52.34796</v>
      </c>
      <c r="DJ275" s="71">
        <v>-61.70216</v>
      </c>
      <c r="DK275" s="71">
        <v>-33.50737</v>
      </c>
      <c r="DL275" s="71">
        <v>262.4456</v>
      </c>
      <c r="DM275" s="71">
        <v>266.5294</v>
      </c>
      <c r="DN275" s="71">
        <v>269.5651</v>
      </c>
      <c r="DO275" s="71">
        <v>270.9044</v>
      </c>
      <c r="DP275" s="71">
        <v>272.0472</v>
      </c>
      <c r="DQ275" s="71">
        <v>273.0274</v>
      </c>
      <c r="DR275" s="71">
        <v>271.5401</v>
      </c>
      <c r="DS275" s="71">
        <v>268.6412</v>
      </c>
      <c r="DT275" s="71">
        <v>-34.76653</v>
      </c>
      <c r="DU275" s="71">
        <v>-81.15038</v>
      </c>
      <c r="DV275" s="71">
        <v>-54.48655</v>
      </c>
      <c r="DW275" s="71">
        <v>-38.22211</v>
      </c>
      <c r="DX275" s="71">
        <v>-30.92839</v>
      </c>
      <c r="DY275" s="71">
        <v>-22.68485</v>
      </c>
      <c r="DZ275" s="71">
        <v>-20.5297</v>
      </c>
      <c r="EA275" s="71">
        <v>-18.35308</v>
      </c>
      <c r="EB275" s="71">
        <v>-18.33875</v>
      </c>
      <c r="EC275" s="71">
        <v>-20.86615</v>
      </c>
      <c r="ED275" s="71">
        <v>-21.99976</v>
      </c>
      <c r="EE275" s="71">
        <v>-28.01276</v>
      </c>
      <c r="EF275" s="71">
        <v>-35.21567</v>
      </c>
      <c r="EG275" s="71">
        <v>-42.53539</v>
      </c>
      <c r="EH275" s="71">
        <v>-50.13616</v>
      </c>
      <c r="EI275" s="71">
        <v>-4.407264</v>
      </c>
      <c r="EJ275" s="71">
        <v>282.5722</v>
      </c>
      <c r="EK275" s="71">
        <v>286.9692</v>
      </c>
      <c r="EL275" s="71">
        <v>290.2377</v>
      </c>
      <c r="EM275" s="71">
        <v>291.6797</v>
      </c>
      <c r="EN275" s="71">
        <v>292.9101</v>
      </c>
      <c r="EO275" s="71">
        <v>293.9655</v>
      </c>
      <c r="EP275" s="71">
        <v>292.3642</v>
      </c>
      <c r="EQ275" s="71">
        <v>289.243</v>
      </c>
      <c r="ER275" s="71">
        <v>-4.572883</v>
      </c>
      <c r="ES275" s="71">
        <v>-65.93883</v>
      </c>
      <c r="ET275" s="71">
        <v>-44.27311</v>
      </c>
      <c r="EU275" s="71">
        <v>-31.05742</v>
      </c>
      <c r="EV275" s="71">
        <v>-25.1309</v>
      </c>
      <c r="EW275" s="71">
        <v>-15.2004</v>
      </c>
      <c r="EX275" s="71">
        <v>-13.7563</v>
      </c>
      <c r="EY275" s="71">
        <v>-12.29782</v>
      </c>
      <c r="EZ275" s="71">
        <v>-12.28822</v>
      </c>
      <c r="FA275" s="71">
        <v>-13.98175</v>
      </c>
      <c r="FB275" s="71">
        <v>-14.74134</v>
      </c>
      <c r="FC275" s="71">
        <v>-18.77047</v>
      </c>
      <c r="FD275" s="71">
        <v>-23.59691</v>
      </c>
      <c r="FE275" s="71">
        <v>-28.50162</v>
      </c>
      <c r="FF275" s="71">
        <v>-33.59466</v>
      </c>
      <c r="FG275" s="71">
        <v>36.8674</v>
      </c>
      <c r="FH275" s="71">
        <v>311.2687</v>
      </c>
      <c r="FI275" s="71">
        <v>316.1122</v>
      </c>
      <c r="FJ275" s="71">
        <v>319.7127</v>
      </c>
      <c r="FK275" s="71">
        <v>321.3011</v>
      </c>
      <c r="FL275" s="71">
        <v>322.6565</v>
      </c>
      <c r="FM275" s="71">
        <v>323.8191</v>
      </c>
      <c r="FN275" s="71">
        <v>322.0551</v>
      </c>
      <c r="FO275" s="71">
        <v>318.6169</v>
      </c>
      <c r="FP275" s="71">
        <v>38.25283</v>
      </c>
      <c r="FQ275" s="71">
        <v>-44.18353</v>
      </c>
      <c r="FR275" s="71">
        <v>-29.66601</v>
      </c>
      <c r="FS275" s="71">
        <v>-20.81059</v>
      </c>
      <c r="FT275" s="71">
        <v>-16.83942</v>
      </c>
      <c r="FU275" s="71">
        <v>66.0375</v>
      </c>
      <c r="FV275" s="71">
        <v>64.5965</v>
      </c>
      <c r="FW275" s="71">
        <v>63.1305</v>
      </c>
      <c r="FX275" s="71">
        <v>62.1575</v>
      </c>
      <c r="FY275" s="71">
        <v>61.1725</v>
      </c>
      <c r="FZ275" s="71">
        <v>59.6875</v>
      </c>
      <c r="GA275" s="71">
        <v>59.8205</v>
      </c>
      <c r="GB275" s="71">
        <v>65.3205</v>
      </c>
      <c r="GC275" s="71">
        <v>72.3895</v>
      </c>
      <c r="GD275" s="71">
        <v>76.3625</v>
      </c>
      <c r="GE275" s="71">
        <v>79.24</v>
      </c>
      <c r="GF275" s="71">
        <v>81.34</v>
      </c>
      <c r="GG275" s="71">
        <v>81.595</v>
      </c>
      <c r="GH275" s="71">
        <v>80.73</v>
      </c>
      <c r="GI275" s="71">
        <v>80.499</v>
      </c>
      <c r="GJ275" s="71">
        <v>79.945</v>
      </c>
      <c r="GK275" s="71">
        <v>78.4815</v>
      </c>
      <c r="GL275" s="71">
        <v>76.029</v>
      </c>
      <c r="GM275" s="71">
        <v>73.1625</v>
      </c>
      <c r="GN275" s="71">
        <v>68.8325</v>
      </c>
      <c r="GO275" s="71">
        <v>64.982</v>
      </c>
      <c r="GP275" s="71">
        <v>64.0205</v>
      </c>
      <c r="GQ275" s="71">
        <v>62.562</v>
      </c>
      <c r="GR275" s="71">
        <v>60.9255</v>
      </c>
    </row>
    <row r="276" spans="1:200" ht="12.75">
      <c r="A276" s="69" t="s">
        <v>246</v>
      </c>
      <c r="B276" s="69" t="s">
        <v>31</v>
      </c>
      <c r="C276" s="69">
        <v>2012</v>
      </c>
      <c r="D276" s="69" t="s">
        <v>7</v>
      </c>
      <c r="E276" s="69" t="s">
        <v>239</v>
      </c>
      <c r="F276" s="71">
        <v>22</v>
      </c>
      <c r="G276" s="71">
        <v>22</v>
      </c>
      <c r="H276" s="71">
        <v>22</v>
      </c>
      <c r="I276" s="71">
        <v>1897.492</v>
      </c>
      <c r="J276" s="71">
        <v>1721.709</v>
      </c>
      <c r="K276" s="71">
        <v>1535.345</v>
      </c>
      <c r="L276" s="71">
        <v>1525.167</v>
      </c>
      <c r="M276" s="71">
        <v>1729.407</v>
      </c>
      <c r="N276" s="71">
        <v>1843.046</v>
      </c>
      <c r="O276" s="71">
        <v>2305.945</v>
      </c>
      <c r="P276" s="71">
        <v>2929.295</v>
      </c>
      <c r="Q276" s="71">
        <v>3454.7</v>
      </c>
      <c r="R276" s="71">
        <v>4082.169</v>
      </c>
      <c r="S276" s="71">
        <v>5578.453</v>
      </c>
      <c r="T276" s="71">
        <v>5864.123</v>
      </c>
      <c r="U276" s="71">
        <v>5962.4</v>
      </c>
      <c r="V276" s="71">
        <v>6056.071</v>
      </c>
      <c r="W276" s="71">
        <v>6146.241</v>
      </c>
      <c r="X276" s="71">
        <v>6208.931</v>
      </c>
      <c r="Y276" s="71">
        <v>6266.505</v>
      </c>
      <c r="Z276" s="71">
        <v>6224.816</v>
      </c>
      <c r="AA276" s="71">
        <v>6157.947</v>
      </c>
      <c r="AB276" s="71">
        <v>5985.163</v>
      </c>
      <c r="AC276" s="71">
        <v>5573.482</v>
      </c>
      <c r="AD276" s="71">
        <v>3725.346</v>
      </c>
      <c r="AE276" s="71">
        <v>2642.6</v>
      </c>
      <c r="AF276" s="71">
        <v>2164.05</v>
      </c>
      <c r="AG276" s="71">
        <v>1937.731</v>
      </c>
      <c r="AH276" s="71">
        <v>1758.22</v>
      </c>
      <c r="AI276" s="71">
        <v>1567.904</v>
      </c>
      <c r="AJ276" s="71">
        <v>1557.51</v>
      </c>
      <c r="AK276" s="71">
        <v>1766.081</v>
      </c>
      <c r="AL276" s="71">
        <v>1882.13</v>
      </c>
      <c r="AM276" s="71">
        <v>2354.845</v>
      </c>
      <c r="AN276" s="71">
        <v>2991.415</v>
      </c>
      <c r="AO276" s="71">
        <v>3527.96</v>
      </c>
      <c r="AP276" s="71">
        <v>4168.736</v>
      </c>
      <c r="AQ276" s="71">
        <v>5625.709</v>
      </c>
      <c r="AR276" s="71">
        <v>5494.989</v>
      </c>
      <c r="AS276" s="71">
        <v>5587.08</v>
      </c>
      <c r="AT276" s="71">
        <v>5674.854</v>
      </c>
      <c r="AU276" s="71">
        <v>5759.348</v>
      </c>
      <c r="AV276" s="71">
        <v>5818.092</v>
      </c>
      <c r="AW276" s="71">
        <v>5872.042</v>
      </c>
      <c r="AX276" s="71">
        <v>5832.978</v>
      </c>
      <c r="AY276" s="71">
        <v>5770.317</v>
      </c>
      <c r="AZ276" s="71">
        <v>6035.865</v>
      </c>
      <c r="BA276" s="71">
        <v>5691.674</v>
      </c>
      <c r="BB276" s="71">
        <v>3804.347</v>
      </c>
      <c r="BC276" s="71">
        <v>2698.639</v>
      </c>
      <c r="BD276" s="71">
        <v>2209.941</v>
      </c>
      <c r="BE276" s="71">
        <v>-58.92204</v>
      </c>
      <c r="BF276" s="71">
        <v>-53.46351</v>
      </c>
      <c r="BG276" s="71">
        <v>-47.67643</v>
      </c>
      <c r="BH276" s="71">
        <v>-47.36037</v>
      </c>
      <c r="BI276" s="71">
        <v>-53.70256</v>
      </c>
      <c r="BJ276" s="71">
        <v>-57.23134</v>
      </c>
      <c r="BK276" s="71">
        <v>-71.60555</v>
      </c>
      <c r="BL276" s="71">
        <v>-90.96219</v>
      </c>
      <c r="BM276" s="71">
        <v>-107.2773</v>
      </c>
      <c r="BN276" s="71">
        <v>-126.7619</v>
      </c>
      <c r="BO276" s="71">
        <v>-150.1381</v>
      </c>
      <c r="BP276" s="71">
        <v>298.7032</v>
      </c>
      <c r="BQ276" s="71">
        <v>303.7091</v>
      </c>
      <c r="BR276" s="71">
        <v>308.4805</v>
      </c>
      <c r="BS276" s="71">
        <v>313.0735</v>
      </c>
      <c r="BT276" s="71">
        <v>316.2668</v>
      </c>
      <c r="BU276" s="71">
        <v>319.1995</v>
      </c>
      <c r="BV276" s="71">
        <v>317.076</v>
      </c>
      <c r="BW276" s="71">
        <v>313.6698</v>
      </c>
      <c r="BX276" s="71">
        <v>-161.0843</v>
      </c>
      <c r="BY276" s="71">
        <v>-173.071</v>
      </c>
      <c r="BZ276" s="71">
        <v>-115.6816</v>
      </c>
      <c r="CA276" s="71">
        <v>-82.05955</v>
      </c>
      <c r="CB276" s="71">
        <v>-67.19933</v>
      </c>
      <c r="CC276" s="71">
        <v>-47.84035</v>
      </c>
      <c r="CD276" s="71">
        <v>-43.40843</v>
      </c>
      <c r="CE276" s="71">
        <v>-38.70975</v>
      </c>
      <c r="CF276" s="71">
        <v>-38.45313</v>
      </c>
      <c r="CG276" s="71">
        <v>-43.60252</v>
      </c>
      <c r="CH276" s="71">
        <v>-46.46762</v>
      </c>
      <c r="CI276" s="71">
        <v>-58.13843</v>
      </c>
      <c r="CJ276" s="71">
        <v>-73.85459</v>
      </c>
      <c r="CK276" s="71">
        <v>-87.10129</v>
      </c>
      <c r="CL276" s="71">
        <v>-102.9213</v>
      </c>
      <c r="CM276" s="71">
        <v>-88.90479</v>
      </c>
      <c r="CN276" s="71">
        <v>340.5309</v>
      </c>
      <c r="CO276" s="71">
        <v>346.2379</v>
      </c>
      <c r="CP276" s="71">
        <v>351.6774</v>
      </c>
      <c r="CQ276" s="71">
        <v>356.9135</v>
      </c>
      <c r="CR276" s="71">
        <v>360.554</v>
      </c>
      <c r="CS276" s="71">
        <v>363.8973</v>
      </c>
      <c r="CT276" s="71">
        <v>361.4764</v>
      </c>
      <c r="CU276" s="71">
        <v>357.5933</v>
      </c>
      <c r="CV276" s="71">
        <v>-95.38659</v>
      </c>
      <c r="CW276" s="71">
        <v>-140.5209</v>
      </c>
      <c r="CX276" s="71">
        <v>-93.92494</v>
      </c>
      <c r="CY276" s="71">
        <v>-66.6263</v>
      </c>
      <c r="CZ276" s="71">
        <v>-54.5609</v>
      </c>
      <c r="DA276" s="71">
        <v>-40.23851</v>
      </c>
      <c r="DB276" s="71">
        <v>-36.51082</v>
      </c>
      <c r="DC276" s="71">
        <v>-32.55876</v>
      </c>
      <c r="DD276" s="71">
        <v>-32.34292</v>
      </c>
      <c r="DE276" s="71">
        <v>-36.67407</v>
      </c>
      <c r="DF276" s="71">
        <v>-39.08391</v>
      </c>
      <c r="DG276" s="71">
        <v>-48.90022</v>
      </c>
      <c r="DH276" s="71">
        <v>-62.11908</v>
      </c>
      <c r="DI276" s="71">
        <v>-73.26088</v>
      </c>
      <c r="DJ276" s="71">
        <v>-86.56709</v>
      </c>
      <c r="DK276" s="71">
        <v>-47.2564</v>
      </c>
      <c r="DL276" s="71">
        <v>369.1341</v>
      </c>
      <c r="DM276" s="71">
        <v>375.3204</v>
      </c>
      <c r="DN276" s="71">
        <v>381.2167</v>
      </c>
      <c r="DO276" s="71">
        <v>386.8928</v>
      </c>
      <c r="DP276" s="71">
        <v>390.839</v>
      </c>
      <c r="DQ276" s="71">
        <v>394.4632</v>
      </c>
      <c r="DR276" s="71">
        <v>391.8389</v>
      </c>
      <c r="DS276" s="71">
        <v>387.6296</v>
      </c>
      <c r="DT276" s="71">
        <v>-50.70174</v>
      </c>
      <c r="DU276" s="71">
        <v>-118.1921</v>
      </c>
      <c r="DV276" s="71">
        <v>-79.00025</v>
      </c>
      <c r="DW276" s="71">
        <v>-56.03936</v>
      </c>
      <c r="DX276" s="71">
        <v>-45.89117</v>
      </c>
      <c r="DY276" s="71">
        <v>-32.69585</v>
      </c>
      <c r="DZ276" s="71">
        <v>-29.66691</v>
      </c>
      <c r="EA276" s="71">
        <v>-26.45566</v>
      </c>
      <c r="EB276" s="71">
        <v>-26.28028</v>
      </c>
      <c r="EC276" s="71">
        <v>-29.79955</v>
      </c>
      <c r="ED276" s="71">
        <v>-31.75768</v>
      </c>
      <c r="EE276" s="71">
        <v>-39.73393</v>
      </c>
      <c r="EF276" s="71">
        <v>-50.47493</v>
      </c>
      <c r="EG276" s="71">
        <v>-59.52821</v>
      </c>
      <c r="EH276" s="71">
        <v>-70.34018</v>
      </c>
      <c r="EI276" s="71">
        <v>-6.215691</v>
      </c>
      <c r="EJ276" s="71">
        <v>397.4425</v>
      </c>
      <c r="EK276" s="71">
        <v>404.1033</v>
      </c>
      <c r="EL276" s="71">
        <v>410.4518</v>
      </c>
      <c r="EM276" s="71">
        <v>416.563</v>
      </c>
      <c r="EN276" s="71">
        <v>420.812</v>
      </c>
      <c r="EO276" s="71">
        <v>424.7141</v>
      </c>
      <c r="EP276" s="71">
        <v>421.8886</v>
      </c>
      <c r="EQ276" s="71">
        <v>417.3565</v>
      </c>
      <c r="ER276" s="71">
        <v>-6.66886</v>
      </c>
      <c r="ES276" s="71">
        <v>-96.03712</v>
      </c>
      <c r="ET276" s="71">
        <v>-64.19174</v>
      </c>
      <c r="EU276" s="71">
        <v>-45.53485</v>
      </c>
      <c r="EV276" s="71">
        <v>-37.28891</v>
      </c>
      <c r="EW276" s="71">
        <v>-21.90845</v>
      </c>
      <c r="EX276" s="71">
        <v>-19.87886</v>
      </c>
      <c r="EY276" s="71">
        <v>-17.7271</v>
      </c>
      <c r="EZ276" s="71">
        <v>-17.60958</v>
      </c>
      <c r="FA276" s="71">
        <v>-19.96774</v>
      </c>
      <c r="FB276" s="71">
        <v>-21.27981</v>
      </c>
      <c r="FC276" s="71">
        <v>-26.62445</v>
      </c>
      <c r="FD276" s="71">
        <v>-33.82166</v>
      </c>
      <c r="FE276" s="71">
        <v>-39.88797</v>
      </c>
      <c r="FF276" s="71">
        <v>-47.13273</v>
      </c>
      <c r="FG276" s="71">
        <v>51.99515</v>
      </c>
      <c r="FH276" s="71">
        <v>437.8046</v>
      </c>
      <c r="FI276" s="71">
        <v>445.1418</v>
      </c>
      <c r="FJ276" s="71">
        <v>452.1351</v>
      </c>
      <c r="FK276" s="71">
        <v>458.867</v>
      </c>
      <c r="FL276" s="71">
        <v>463.5474</v>
      </c>
      <c r="FM276" s="71">
        <v>467.8457</v>
      </c>
      <c r="FN276" s="71">
        <v>464.7333</v>
      </c>
      <c r="FO276" s="71">
        <v>459.741</v>
      </c>
      <c r="FP276" s="71">
        <v>55.78597</v>
      </c>
      <c r="FQ276" s="71">
        <v>-64.35144</v>
      </c>
      <c r="FR276" s="71">
        <v>-43.01286</v>
      </c>
      <c r="FS276" s="71">
        <v>-30.51146</v>
      </c>
      <c r="FT276" s="71">
        <v>-24.98612</v>
      </c>
      <c r="FU276" s="71">
        <v>70.588</v>
      </c>
      <c r="FV276" s="71">
        <v>69.6</v>
      </c>
      <c r="FW276" s="71">
        <v>66.7955</v>
      </c>
      <c r="FX276" s="71">
        <v>64.7405</v>
      </c>
      <c r="FY276" s="71">
        <v>64.3655</v>
      </c>
      <c r="FZ276" s="71">
        <v>64.7045</v>
      </c>
      <c r="GA276" s="71">
        <v>65.8705</v>
      </c>
      <c r="GB276" s="71">
        <v>68.0275</v>
      </c>
      <c r="GC276" s="71">
        <v>71.6175</v>
      </c>
      <c r="GD276" s="71">
        <v>76.2555</v>
      </c>
      <c r="GE276" s="71">
        <v>80.875</v>
      </c>
      <c r="GF276" s="71">
        <v>82.95</v>
      </c>
      <c r="GG276" s="71">
        <v>83.37</v>
      </c>
      <c r="GH276" s="71">
        <v>83.195</v>
      </c>
      <c r="GI276" s="71">
        <v>84.59</v>
      </c>
      <c r="GJ276" s="71">
        <v>85.345</v>
      </c>
      <c r="GK276" s="71">
        <v>84.455</v>
      </c>
      <c r="GL276" s="71">
        <v>81.75</v>
      </c>
      <c r="GM276" s="71">
        <v>79.0515</v>
      </c>
      <c r="GN276" s="71">
        <v>75.9015</v>
      </c>
      <c r="GO276" s="71">
        <v>73.1335</v>
      </c>
      <c r="GP276" s="71">
        <v>71.974</v>
      </c>
      <c r="GQ276" s="71">
        <v>70.0165</v>
      </c>
      <c r="GR276" s="71">
        <v>68.5015</v>
      </c>
    </row>
    <row r="277" spans="1:200" ht="12.75">
      <c r="A277" s="69" t="s">
        <v>246</v>
      </c>
      <c r="B277" s="69" t="s">
        <v>32</v>
      </c>
      <c r="C277" s="69">
        <v>2012</v>
      </c>
      <c r="D277" s="69" t="s">
        <v>7</v>
      </c>
      <c r="E277" s="69" t="s">
        <v>239</v>
      </c>
      <c r="F277" s="71">
        <v>22</v>
      </c>
      <c r="G277" s="71">
        <v>22</v>
      </c>
      <c r="H277" s="71">
        <v>22</v>
      </c>
      <c r="I277" s="71">
        <v>2027.265</v>
      </c>
      <c r="J277" s="71">
        <v>1846.294</v>
      </c>
      <c r="K277" s="71">
        <v>1673.922</v>
      </c>
      <c r="L277" s="71">
        <v>1663.026</v>
      </c>
      <c r="M277" s="71">
        <v>1878.43</v>
      </c>
      <c r="N277" s="71">
        <v>1986.041</v>
      </c>
      <c r="O277" s="71">
        <v>2483.345</v>
      </c>
      <c r="P277" s="71">
        <v>3137.033</v>
      </c>
      <c r="Q277" s="71">
        <v>3663.429</v>
      </c>
      <c r="R277" s="71">
        <v>4235.735</v>
      </c>
      <c r="S277" s="71">
        <v>5720.399</v>
      </c>
      <c r="T277" s="71">
        <v>6028.909</v>
      </c>
      <c r="U277" s="71">
        <v>6146.368</v>
      </c>
      <c r="V277" s="71">
        <v>6272.73</v>
      </c>
      <c r="W277" s="71">
        <v>6313.936</v>
      </c>
      <c r="X277" s="71">
        <v>6315.622</v>
      </c>
      <c r="Y277" s="71">
        <v>6375.614</v>
      </c>
      <c r="Z277" s="71">
        <v>6382.733</v>
      </c>
      <c r="AA277" s="71">
        <v>6351.473</v>
      </c>
      <c r="AB277" s="71">
        <v>6216.367</v>
      </c>
      <c r="AC277" s="71">
        <v>5767.414</v>
      </c>
      <c r="AD277" s="71">
        <v>3880.785</v>
      </c>
      <c r="AE277" s="71">
        <v>2796.229</v>
      </c>
      <c r="AF277" s="71">
        <v>2320.869</v>
      </c>
      <c r="AG277" s="71">
        <v>2070.256</v>
      </c>
      <c r="AH277" s="71">
        <v>1885.447</v>
      </c>
      <c r="AI277" s="71">
        <v>1709.42</v>
      </c>
      <c r="AJ277" s="71">
        <v>1698.292</v>
      </c>
      <c r="AK277" s="71">
        <v>1918.264</v>
      </c>
      <c r="AL277" s="71">
        <v>2028.158</v>
      </c>
      <c r="AM277" s="71">
        <v>2536.008</v>
      </c>
      <c r="AN277" s="71">
        <v>3203.558</v>
      </c>
      <c r="AO277" s="71">
        <v>3741.116</v>
      </c>
      <c r="AP277" s="71">
        <v>4325.559</v>
      </c>
      <c r="AQ277" s="71">
        <v>5768.857</v>
      </c>
      <c r="AR277" s="71">
        <v>5649.402</v>
      </c>
      <c r="AS277" s="71">
        <v>5759.467</v>
      </c>
      <c r="AT277" s="71">
        <v>5877.875</v>
      </c>
      <c r="AU277" s="71">
        <v>5916.487</v>
      </c>
      <c r="AV277" s="71">
        <v>5918.067</v>
      </c>
      <c r="AW277" s="71">
        <v>5974.283</v>
      </c>
      <c r="AX277" s="71">
        <v>5980.954</v>
      </c>
      <c r="AY277" s="71">
        <v>5951.661</v>
      </c>
      <c r="AZ277" s="71">
        <v>6269.027</v>
      </c>
      <c r="BA277" s="71">
        <v>5889.719</v>
      </c>
      <c r="BB277" s="71">
        <v>3963.081</v>
      </c>
      <c r="BC277" s="71">
        <v>2855.526</v>
      </c>
      <c r="BD277" s="71">
        <v>2370.085</v>
      </c>
      <c r="BE277" s="71">
        <v>-62.95182</v>
      </c>
      <c r="BF277" s="71">
        <v>-57.3322</v>
      </c>
      <c r="BG277" s="71">
        <v>-51.97961</v>
      </c>
      <c r="BH277" s="71">
        <v>-51.64125</v>
      </c>
      <c r="BI277" s="71">
        <v>-58.3301</v>
      </c>
      <c r="BJ277" s="71">
        <v>-61.67171</v>
      </c>
      <c r="BK277" s="71">
        <v>-77.11428</v>
      </c>
      <c r="BL277" s="71">
        <v>-97.41299</v>
      </c>
      <c r="BM277" s="71">
        <v>-113.7589</v>
      </c>
      <c r="BN277" s="71">
        <v>-131.5305</v>
      </c>
      <c r="BO277" s="71">
        <v>-153.9585</v>
      </c>
      <c r="BP277" s="71">
        <v>307.097</v>
      </c>
      <c r="BQ277" s="71">
        <v>313.08</v>
      </c>
      <c r="BR277" s="71">
        <v>319.5165</v>
      </c>
      <c r="BS277" s="71">
        <v>321.6154</v>
      </c>
      <c r="BT277" s="71">
        <v>321.7014</v>
      </c>
      <c r="BU277" s="71">
        <v>324.7572</v>
      </c>
      <c r="BV277" s="71">
        <v>325.1198</v>
      </c>
      <c r="BW277" s="71">
        <v>323.5275</v>
      </c>
      <c r="BX277" s="71">
        <v>-167.3069</v>
      </c>
      <c r="BY277" s="71">
        <v>-179.0931</v>
      </c>
      <c r="BZ277" s="71">
        <v>-120.5084</v>
      </c>
      <c r="CA277" s="71">
        <v>-86.83012</v>
      </c>
      <c r="CB277" s="71">
        <v>-72.06897</v>
      </c>
      <c r="CC277" s="71">
        <v>-51.11224</v>
      </c>
      <c r="CD277" s="71">
        <v>-46.54952</v>
      </c>
      <c r="CE277" s="71">
        <v>-42.20361</v>
      </c>
      <c r="CF277" s="71">
        <v>-41.92889</v>
      </c>
      <c r="CG277" s="71">
        <v>-47.35974</v>
      </c>
      <c r="CH277" s="71">
        <v>-50.07288</v>
      </c>
      <c r="CI277" s="71">
        <v>-62.61111</v>
      </c>
      <c r="CJ277" s="71">
        <v>-79.09216</v>
      </c>
      <c r="CK277" s="71">
        <v>-92.36385</v>
      </c>
      <c r="CL277" s="71">
        <v>-106.7931</v>
      </c>
      <c r="CM277" s="71">
        <v>-91.16701</v>
      </c>
      <c r="CN277" s="71">
        <v>350.1001</v>
      </c>
      <c r="CO277" s="71">
        <v>356.9209</v>
      </c>
      <c r="CP277" s="71">
        <v>364.2588</v>
      </c>
      <c r="CQ277" s="71">
        <v>366.6516</v>
      </c>
      <c r="CR277" s="71">
        <v>366.7496</v>
      </c>
      <c r="CS277" s="71">
        <v>370.2333</v>
      </c>
      <c r="CT277" s="71">
        <v>370.6467</v>
      </c>
      <c r="CU277" s="71">
        <v>368.8314</v>
      </c>
      <c r="CV277" s="71">
        <v>-99.07133</v>
      </c>
      <c r="CW277" s="71">
        <v>-145.4104</v>
      </c>
      <c r="CX277" s="71">
        <v>-97.84393</v>
      </c>
      <c r="CY277" s="71">
        <v>-70.49966</v>
      </c>
      <c r="CZ277" s="71">
        <v>-58.51469</v>
      </c>
      <c r="DA277" s="71">
        <v>-42.99049</v>
      </c>
      <c r="DB277" s="71">
        <v>-39.15279</v>
      </c>
      <c r="DC277" s="71">
        <v>-35.49745</v>
      </c>
      <c r="DD277" s="71">
        <v>-35.26638</v>
      </c>
      <c r="DE277" s="71">
        <v>-39.83427</v>
      </c>
      <c r="DF277" s="71">
        <v>-42.11629</v>
      </c>
      <c r="DG277" s="71">
        <v>-52.66219</v>
      </c>
      <c r="DH277" s="71">
        <v>-66.5244</v>
      </c>
      <c r="DI277" s="71">
        <v>-77.68722</v>
      </c>
      <c r="DJ277" s="71">
        <v>-89.82363</v>
      </c>
      <c r="DK277" s="71">
        <v>-48.45886</v>
      </c>
      <c r="DL277" s="71">
        <v>379.507</v>
      </c>
      <c r="DM277" s="71">
        <v>386.9007</v>
      </c>
      <c r="DN277" s="71">
        <v>394.855</v>
      </c>
      <c r="DO277" s="71">
        <v>397.4488</v>
      </c>
      <c r="DP277" s="71">
        <v>397.555</v>
      </c>
      <c r="DQ277" s="71">
        <v>401.3314</v>
      </c>
      <c r="DR277" s="71">
        <v>401.7795</v>
      </c>
      <c r="DS277" s="71">
        <v>399.8117</v>
      </c>
      <c r="DT277" s="71">
        <v>-52.66033</v>
      </c>
      <c r="DU277" s="71">
        <v>-122.3046</v>
      </c>
      <c r="DV277" s="71">
        <v>-82.2965</v>
      </c>
      <c r="DW277" s="71">
        <v>-59.29724</v>
      </c>
      <c r="DX277" s="71">
        <v>-49.21669</v>
      </c>
      <c r="DY277" s="71">
        <v>-34.93197</v>
      </c>
      <c r="DZ277" s="71">
        <v>-31.81364</v>
      </c>
      <c r="EA277" s="71">
        <v>-28.84349</v>
      </c>
      <c r="EB277" s="71">
        <v>-28.65574</v>
      </c>
      <c r="EC277" s="71">
        <v>-32.36738</v>
      </c>
      <c r="ED277" s="71">
        <v>-34.22164</v>
      </c>
      <c r="EE277" s="71">
        <v>-42.79073</v>
      </c>
      <c r="EF277" s="71">
        <v>-54.05447</v>
      </c>
      <c r="EG277" s="71">
        <v>-63.12483</v>
      </c>
      <c r="EH277" s="71">
        <v>-72.98629</v>
      </c>
      <c r="EI277" s="71">
        <v>-6.373851</v>
      </c>
      <c r="EJ277" s="71">
        <v>408.6109</v>
      </c>
      <c r="EK277" s="71">
        <v>416.5717</v>
      </c>
      <c r="EL277" s="71">
        <v>425.1359</v>
      </c>
      <c r="EM277" s="71">
        <v>427.9286</v>
      </c>
      <c r="EN277" s="71">
        <v>428.0429</v>
      </c>
      <c r="EO277" s="71">
        <v>432.1089</v>
      </c>
      <c r="EP277" s="71">
        <v>432.5914</v>
      </c>
      <c r="EQ277" s="71">
        <v>430.4727</v>
      </c>
      <c r="ER277" s="71">
        <v>-6.926475</v>
      </c>
      <c r="ES277" s="71">
        <v>-99.37878</v>
      </c>
      <c r="ET277" s="71">
        <v>-66.87012</v>
      </c>
      <c r="EU277" s="71">
        <v>-48.18204</v>
      </c>
      <c r="EV277" s="71">
        <v>-39.99108</v>
      </c>
      <c r="EW277" s="71">
        <v>-23.40681</v>
      </c>
      <c r="EX277" s="71">
        <v>-21.31731</v>
      </c>
      <c r="EY277" s="71">
        <v>-19.32711</v>
      </c>
      <c r="EZ277" s="71">
        <v>-19.2013</v>
      </c>
      <c r="FA277" s="71">
        <v>-21.68836</v>
      </c>
      <c r="FB277" s="71">
        <v>-22.93084</v>
      </c>
      <c r="FC277" s="71">
        <v>-28.67271</v>
      </c>
      <c r="FD277" s="71">
        <v>-36.22019</v>
      </c>
      <c r="FE277" s="71">
        <v>-42.29796</v>
      </c>
      <c r="FF277" s="71">
        <v>-48.90581</v>
      </c>
      <c r="FG277" s="71">
        <v>53.31818</v>
      </c>
      <c r="FH277" s="71">
        <v>450.1072</v>
      </c>
      <c r="FI277" s="71">
        <v>458.8765</v>
      </c>
      <c r="FJ277" s="71">
        <v>468.3105</v>
      </c>
      <c r="FK277" s="71">
        <v>471.3868</v>
      </c>
      <c r="FL277" s="71">
        <v>471.5127</v>
      </c>
      <c r="FM277" s="71">
        <v>475.9916</v>
      </c>
      <c r="FN277" s="71">
        <v>476.5231</v>
      </c>
      <c r="FO277" s="71">
        <v>474.1892</v>
      </c>
      <c r="FP277" s="71">
        <v>57.94096</v>
      </c>
      <c r="FQ277" s="71">
        <v>-66.59058</v>
      </c>
      <c r="FR277" s="71">
        <v>-44.80755</v>
      </c>
      <c r="FS277" s="71">
        <v>-32.28526</v>
      </c>
      <c r="FT277" s="71">
        <v>-26.79676</v>
      </c>
      <c r="FU277" s="71">
        <v>69.07</v>
      </c>
      <c r="FV277" s="71">
        <v>67.034</v>
      </c>
      <c r="FW277" s="71">
        <v>66.1595</v>
      </c>
      <c r="FX277" s="71">
        <v>64.155</v>
      </c>
      <c r="FY277" s="71">
        <v>63.1665</v>
      </c>
      <c r="FZ277" s="71">
        <v>62.9775</v>
      </c>
      <c r="GA277" s="71">
        <v>64.4105</v>
      </c>
      <c r="GB277" s="71">
        <v>69.676</v>
      </c>
      <c r="GC277" s="71">
        <v>74.05</v>
      </c>
      <c r="GD277" s="71">
        <v>77.765</v>
      </c>
      <c r="GE277" s="71">
        <v>81.33</v>
      </c>
      <c r="GF277" s="71">
        <v>83.865</v>
      </c>
      <c r="GG277" s="71">
        <v>85.27</v>
      </c>
      <c r="GH277" s="71">
        <v>85.84</v>
      </c>
      <c r="GI277" s="71">
        <v>85.995</v>
      </c>
      <c r="GJ277" s="71">
        <v>85.77</v>
      </c>
      <c r="GK277" s="71">
        <v>85.225</v>
      </c>
      <c r="GL277" s="71">
        <v>83.275</v>
      </c>
      <c r="GM277" s="71">
        <v>81.33</v>
      </c>
      <c r="GN277" s="71">
        <v>78.4165</v>
      </c>
      <c r="GO277" s="71">
        <v>75.2415</v>
      </c>
      <c r="GP277" s="71">
        <v>74.059</v>
      </c>
      <c r="GQ277" s="71">
        <v>72.7125</v>
      </c>
      <c r="GR277" s="71">
        <v>71.5215</v>
      </c>
    </row>
    <row r="278" spans="1:200" ht="12.75">
      <c r="A278" s="69" t="s">
        <v>246</v>
      </c>
      <c r="B278" s="69" t="s">
        <v>33</v>
      </c>
      <c r="C278" s="69">
        <v>2012</v>
      </c>
      <c r="D278" s="69" t="s">
        <v>7</v>
      </c>
      <c r="E278" s="69" t="s">
        <v>239</v>
      </c>
      <c r="F278" s="71">
        <v>22</v>
      </c>
      <c r="G278" s="71">
        <v>22</v>
      </c>
      <c r="H278" s="71">
        <v>22</v>
      </c>
      <c r="I278" s="71">
        <v>2013.794</v>
      </c>
      <c r="J278" s="71">
        <v>1842.873</v>
      </c>
      <c r="K278" s="71">
        <v>1656.056</v>
      </c>
      <c r="L278" s="71">
        <v>1654.24</v>
      </c>
      <c r="M278" s="71">
        <v>1887.18</v>
      </c>
      <c r="N278" s="71">
        <v>1991.365</v>
      </c>
      <c r="O278" s="71">
        <v>2465.745</v>
      </c>
      <c r="P278" s="71">
        <v>3074.791</v>
      </c>
      <c r="Q278" s="71">
        <v>3645.252</v>
      </c>
      <c r="R278" s="71">
        <v>4311.604</v>
      </c>
      <c r="S278" s="71">
        <v>5833.936</v>
      </c>
      <c r="T278" s="71">
        <v>6147.254</v>
      </c>
      <c r="U278" s="71">
        <v>6262.037</v>
      </c>
      <c r="V278" s="71">
        <v>6390.474</v>
      </c>
      <c r="W278" s="71">
        <v>6360.099</v>
      </c>
      <c r="X278" s="71">
        <v>6387.86</v>
      </c>
      <c r="Y278" s="71">
        <v>6491.208</v>
      </c>
      <c r="Z278" s="71">
        <v>6529.329</v>
      </c>
      <c r="AA278" s="71">
        <v>6475.908</v>
      </c>
      <c r="AB278" s="71">
        <v>6297.656</v>
      </c>
      <c r="AC278" s="71">
        <v>5783.893</v>
      </c>
      <c r="AD278" s="71">
        <v>3869.854</v>
      </c>
      <c r="AE278" s="71">
        <v>2775.291</v>
      </c>
      <c r="AF278" s="71">
        <v>2289.068</v>
      </c>
      <c r="AG278" s="71">
        <v>2056.499</v>
      </c>
      <c r="AH278" s="71">
        <v>1881.953</v>
      </c>
      <c r="AI278" s="71">
        <v>1691.175</v>
      </c>
      <c r="AJ278" s="71">
        <v>1689.32</v>
      </c>
      <c r="AK278" s="71">
        <v>1927.2</v>
      </c>
      <c r="AL278" s="71">
        <v>2033.594</v>
      </c>
      <c r="AM278" s="71">
        <v>2518.034</v>
      </c>
      <c r="AN278" s="71">
        <v>3139.995</v>
      </c>
      <c r="AO278" s="71">
        <v>3722.554</v>
      </c>
      <c r="AP278" s="71">
        <v>4403.036</v>
      </c>
      <c r="AQ278" s="71">
        <v>5883.356</v>
      </c>
      <c r="AR278" s="71">
        <v>5760.298</v>
      </c>
      <c r="AS278" s="71">
        <v>5867.855</v>
      </c>
      <c r="AT278" s="71">
        <v>5988.208</v>
      </c>
      <c r="AU278" s="71">
        <v>5959.744</v>
      </c>
      <c r="AV278" s="71">
        <v>5985.758</v>
      </c>
      <c r="AW278" s="71">
        <v>6082.6</v>
      </c>
      <c r="AX278" s="71">
        <v>6118.321</v>
      </c>
      <c r="AY278" s="71">
        <v>6068.264</v>
      </c>
      <c r="AZ278" s="71">
        <v>6351.005</v>
      </c>
      <c r="BA278" s="71">
        <v>5906.547</v>
      </c>
      <c r="BB278" s="71">
        <v>3951.918</v>
      </c>
      <c r="BC278" s="71">
        <v>2834.144</v>
      </c>
      <c r="BD278" s="71">
        <v>2337.61</v>
      </c>
      <c r="BE278" s="71">
        <v>-62.5335</v>
      </c>
      <c r="BF278" s="71">
        <v>-57.22595</v>
      </c>
      <c r="BG278" s="71">
        <v>-51.42483</v>
      </c>
      <c r="BH278" s="71">
        <v>-51.36841</v>
      </c>
      <c r="BI278" s="71">
        <v>-58.60183</v>
      </c>
      <c r="BJ278" s="71">
        <v>-61.83702</v>
      </c>
      <c r="BK278" s="71">
        <v>-76.56776</v>
      </c>
      <c r="BL278" s="71">
        <v>-95.48019</v>
      </c>
      <c r="BM278" s="71">
        <v>-113.1945</v>
      </c>
      <c r="BN278" s="71">
        <v>-133.8864</v>
      </c>
      <c r="BO278" s="71">
        <v>-157.0142</v>
      </c>
      <c r="BP278" s="71">
        <v>313.1252</v>
      </c>
      <c r="BQ278" s="71">
        <v>318.9719</v>
      </c>
      <c r="BR278" s="71">
        <v>325.5142</v>
      </c>
      <c r="BS278" s="71">
        <v>323.9669</v>
      </c>
      <c r="BT278" s="71">
        <v>325.381</v>
      </c>
      <c r="BU278" s="71">
        <v>330.6452</v>
      </c>
      <c r="BV278" s="71">
        <v>332.587</v>
      </c>
      <c r="BW278" s="71">
        <v>329.8659</v>
      </c>
      <c r="BX278" s="71">
        <v>-169.4947</v>
      </c>
      <c r="BY278" s="71">
        <v>-179.6048</v>
      </c>
      <c r="BZ278" s="71">
        <v>-120.1689</v>
      </c>
      <c r="CA278" s="71">
        <v>-86.17993</v>
      </c>
      <c r="CB278" s="71">
        <v>-71.08147</v>
      </c>
      <c r="CC278" s="71">
        <v>-50.77259</v>
      </c>
      <c r="CD278" s="71">
        <v>-46.46326</v>
      </c>
      <c r="CE278" s="71">
        <v>-41.75317</v>
      </c>
      <c r="CF278" s="71">
        <v>-41.70736</v>
      </c>
      <c r="CG278" s="71">
        <v>-47.58036</v>
      </c>
      <c r="CH278" s="71">
        <v>-50.20711</v>
      </c>
      <c r="CI278" s="71">
        <v>-62.16738</v>
      </c>
      <c r="CJ278" s="71">
        <v>-77.52287</v>
      </c>
      <c r="CK278" s="71">
        <v>-91.90559</v>
      </c>
      <c r="CL278" s="71">
        <v>-108.7059</v>
      </c>
      <c r="CM278" s="71">
        <v>-92.97646</v>
      </c>
      <c r="CN278" s="71">
        <v>356.9724</v>
      </c>
      <c r="CO278" s="71">
        <v>363.6379</v>
      </c>
      <c r="CP278" s="71">
        <v>371.0963</v>
      </c>
      <c r="CQ278" s="71">
        <v>369.3323</v>
      </c>
      <c r="CR278" s="71">
        <v>370.9445</v>
      </c>
      <c r="CS278" s="71">
        <v>376.9459</v>
      </c>
      <c r="CT278" s="71">
        <v>379.1595</v>
      </c>
      <c r="CU278" s="71">
        <v>376.0574</v>
      </c>
      <c r="CV278" s="71">
        <v>-100.3669</v>
      </c>
      <c r="CW278" s="71">
        <v>-145.8259</v>
      </c>
      <c r="CX278" s="71">
        <v>-97.56832</v>
      </c>
      <c r="CY278" s="71">
        <v>-69.97175</v>
      </c>
      <c r="CZ278" s="71">
        <v>-57.71291</v>
      </c>
      <c r="DA278" s="71">
        <v>-42.70481</v>
      </c>
      <c r="DB278" s="71">
        <v>-39.08023</v>
      </c>
      <c r="DC278" s="71">
        <v>-35.11858</v>
      </c>
      <c r="DD278" s="71">
        <v>-35.08005</v>
      </c>
      <c r="DE278" s="71">
        <v>-40.01983</v>
      </c>
      <c r="DF278" s="71">
        <v>-42.22919</v>
      </c>
      <c r="DG278" s="71">
        <v>-52.28897</v>
      </c>
      <c r="DH278" s="71">
        <v>-65.20448</v>
      </c>
      <c r="DI278" s="71">
        <v>-77.30177</v>
      </c>
      <c r="DJ278" s="71">
        <v>-91.43251</v>
      </c>
      <c r="DK278" s="71">
        <v>-49.42066</v>
      </c>
      <c r="DL278" s="71">
        <v>386.9565</v>
      </c>
      <c r="DM278" s="71">
        <v>394.1819</v>
      </c>
      <c r="DN278" s="71">
        <v>402.2667</v>
      </c>
      <c r="DO278" s="71">
        <v>400.3546</v>
      </c>
      <c r="DP278" s="71">
        <v>402.1022</v>
      </c>
      <c r="DQ278" s="71">
        <v>408.6077</v>
      </c>
      <c r="DR278" s="71">
        <v>411.0073</v>
      </c>
      <c r="DS278" s="71">
        <v>407.6446</v>
      </c>
      <c r="DT278" s="71">
        <v>-53.34895</v>
      </c>
      <c r="DU278" s="71">
        <v>-122.6541</v>
      </c>
      <c r="DV278" s="71">
        <v>-82.0647</v>
      </c>
      <c r="DW278" s="71">
        <v>-58.85323</v>
      </c>
      <c r="DX278" s="71">
        <v>-48.54231</v>
      </c>
      <c r="DY278" s="71">
        <v>-34.69984</v>
      </c>
      <c r="DZ278" s="71">
        <v>-31.75469</v>
      </c>
      <c r="EA278" s="71">
        <v>-28.53564</v>
      </c>
      <c r="EB278" s="71">
        <v>-28.50433</v>
      </c>
      <c r="EC278" s="71">
        <v>-32.51816</v>
      </c>
      <c r="ED278" s="71">
        <v>-34.31337</v>
      </c>
      <c r="EE278" s="71">
        <v>-42.48746</v>
      </c>
      <c r="EF278" s="71">
        <v>-52.98197</v>
      </c>
      <c r="EG278" s="71">
        <v>-62.81164</v>
      </c>
      <c r="EH278" s="71">
        <v>-74.29359</v>
      </c>
      <c r="EI278" s="71">
        <v>-6.500358</v>
      </c>
      <c r="EJ278" s="71">
        <v>416.6318</v>
      </c>
      <c r="EK278" s="71">
        <v>424.4113</v>
      </c>
      <c r="EL278" s="71">
        <v>433.1161</v>
      </c>
      <c r="EM278" s="71">
        <v>431.0574</v>
      </c>
      <c r="EN278" s="71">
        <v>432.9389</v>
      </c>
      <c r="EO278" s="71">
        <v>439.9433</v>
      </c>
      <c r="EP278" s="71">
        <v>442.527</v>
      </c>
      <c r="EQ278" s="71">
        <v>438.9064</v>
      </c>
      <c r="ER278" s="71">
        <v>-7.017049</v>
      </c>
      <c r="ES278" s="71">
        <v>-99.66273</v>
      </c>
      <c r="ET278" s="71">
        <v>-66.68176</v>
      </c>
      <c r="EU278" s="71">
        <v>-47.82125</v>
      </c>
      <c r="EV278" s="71">
        <v>-39.44311</v>
      </c>
      <c r="EW278" s="71">
        <v>-23.25127</v>
      </c>
      <c r="EX278" s="71">
        <v>-21.27781</v>
      </c>
      <c r="EY278" s="71">
        <v>-19.12083</v>
      </c>
      <c r="EZ278" s="71">
        <v>-19.09985</v>
      </c>
      <c r="FA278" s="71">
        <v>-21.78939</v>
      </c>
      <c r="FB278" s="71">
        <v>-22.99231</v>
      </c>
      <c r="FC278" s="71">
        <v>-28.4695</v>
      </c>
      <c r="FD278" s="71">
        <v>-35.50154</v>
      </c>
      <c r="FE278" s="71">
        <v>-42.0881</v>
      </c>
      <c r="FF278" s="71">
        <v>-49.78179</v>
      </c>
      <c r="FG278" s="71">
        <v>54.37643</v>
      </c>
      <c r="FH278" s="71">
        <v>458.9427</v>
      </c>
      <c r="FI278" s="71">
        <v>467.5122</v>
      </c>
      <c r="FJ278" s="71">
        <v>477.101</v>
      </c>
      <c r="FK278" s="71">
        <v>474.8332</v>
      </c>
      <c r="FL278" s="71">
        <v>476.9059</v>
      </c>
      <c r="FM278" s="71">
        <v>484.6216</v>
      </c>
      <c r="FN278" s="71">
        <v>487.4676</v>
      </c>
      <c r="FO278" s="71">
        <v>483.4794</v>
      </c>
      <c r="FP278" s="71">
        <v>58.69863</v>
      </c>
      <c r="FQ278" s="71">
        <v>-66.78085</v>
      </c>
      <c r="FR278" s="71">
        <v>-44.68134</v>
      </c>
      <c r="FS278" s="71">
        <v>-32.04351</v>
      </c>
      <c r="FT278" s="71">
        <v>-26.42958</v>
      </c>
      <c r="FU278" s="71">
        <v>69.5395</v>
      </c>
      <c r="FV278" s="71">
        <v>68.1095</v>
      </c>
      <c r="FW278" s="71">
        <v>66.6865</v>
      </c>
      <c r="FX278" s="71">
        <v>65.805</v>
      </c>
      <c r="FY278" s="71">
        <v>65.274</v>
      </c>
      <c r="FZ278" s="71">
        <v>64.9615</v>
      </c>
      <c r="GA278" s="71">
        <v>64.9295</v>
      </c>
      <c r="GB278" s="71">
        <v>68.123</v>
      </c>
      <c r="GC278" s="71">
        <v>74.642</v>
      </c>
      <c r="GD278" s="71">
        <v>81.41</v>
      </c>
      <c r="GE278" s="71">
        <v>84.425</v>
      </c>
      <c r="GF278" s="71">
        <v>86.745</v>
      </c>
      <c r="GG278" s="71">
        <v>87.685</v>
      </c>
      <c r="GH278" s="71">
        <v>88.105</v>
      </c>
      <c r="GI278" s="71">
        <v>86.61</v>
      </c>
      <c r="GJ278" s="71">
        <v>86.77</v>
      </c>
      <c r="GK278" s="71">
        <v>87.22</v>
      </c>
      <c r="GL278" s="71">
        <v>86.245</v>
      </c>
      <c r="GM278" s="71">
        <v>84.09</v>
      </c>
      <c r="GN278" s="71">
        <v>80.3</v>
      </c>
      <c r="GO278" s="71">
        <v>76.092</v>
      </c>
      <c r="GP278" s="71">
        <v>73.522</v>
      </c>
      <c r="GQ278" s="71">
        <v>71.504</v>
      </c>
      <c r="GR278" s="71">
        <v>70.14</v>
      </c>
    </row>
    <row r="279" spans="1:200" ht="12.75">
      <c r="A279" s="69" t="s">
        <v>246</v>
      </c>
      <c r="B279" s="69" t="s">
        <v>34</v>
      </c>
      <c r="C279" s="69">
        <v>2012</v>
      </c>
      <c r="D279" s="69" t="s">
        <v>7</v>
      </c>
      <c r="E279" s="69" t="s">
        <v>239</v>
      </c>
      <c r="F279" s="71">
        <v>23</v>
      </c>
      <c r="G279" s="71">
        <v>23</v>
      </c>
      <c r="H279" s="71">
        <v>23</v>
      </c>
      <c r="I279" s="71">
        <v>2144.625</v>
      </c>
      <c r="J279" s="71">
        <v>1965.899</v>
      </c>
      <c r="K279" s="71">
        <v>1782.265</v>
      </c>
      <c r="L279" s="71">
        <v>1771.768</v>
      </c>
      <c r="M279" s="71">
        <v>1997.687</v>
      </c>
      <c r="N279" s="71">
        <v>2102.138</v>
      </c>
      <c r="O279" s="71">
        <v>2617.891</v>
      </c>
      <c r="P279" s="71">
        <v>3262.544</v>
      </c>
      <c r="Q279" s="71">
        <v>3825.637</v>
      </c>
      <c r="R279" s="71">
        <v>4412.106</v>
      </c>
      <c r="S279" s="71">
        <v>5923.586</v>
      </c>
      <c r="T279" s="71">
        <v>6225.745</v>
      </c>
      <c r="U279" s="71">
        <v>6387.383</v>
      </c>
      <c r="V279" s="71">
        <v>6467.836</v>
      </c>
      <c r="W279" s="71">
        <v>6545.536</v>
      </c>
      <c r="X279" s="71">
        <v>6579.049</v>
      </c>
      <c r="Y279" s="71">
        <v>6608.298</v>
      </c>
      <c r="Z279" s="71">
        <v>6617.658</v>
      </c>
      <c r="AA279" s="71">
        <v>6562.682</v>
      </c>
      <c r="AB279" s="71">
        <v>6319.237</v>
      </c>
      <c r="AC279" s="71">
        <v>5873.599</v>
      </c>
      <c r="AD279" s="71">
        <v>3958.15</v>
      </c>
      <c r="AE279" s="71">
        <v>2843.047</v>
      </c>
      <c r="AF279" s="71">
        <v>2343.58</v>
      </c>
      <c r="AG279" s="71">
        <v>2190.104</v>
      </c>
      <c r="AH279" s="71">
        <v>2007.588</v>
      </c>
      <c r="AI279" s="71">
        <v>1820.06</v>
      </c>
      <c r="AJ279" s="71">
        <v>1809.34</v>
      </c>
      <c r="AK279" s="71">
        <v>2040.05</v>
      </c>
      <c r="AL279" s="71">
        <v>2146.716</v>
      </c>
      <c r="AM279" s="71">
        <v>2673.406</v>
      </c>
      <c r="AN279" s="71">
        <v>3331.73</v>
      </c>
      <c r="AO279" s="71">
        <v>3906.764</v>
      </c>
      <c r="AP279" s="71">
        <v>4505.67</v>
      </c>
      <c r="AQ279" s="71">
        <v>5973.767</v>
      </c>
      <c r="AR279" s="71">
        <v>5833.847</v>
      </c>
      <c r="AS279" s="71">
        <v>5985.312</v>
      </c>
      <c r="AT279" s="71">
        <v>6060.699</v>
      </c>
      <c r="AU279" s="71">
        <v>6133.509</v>
      </c>
      <c r="AV279" s="71">
        <v>6164.912</v>
      </c>
      <c r="AW279" s="71">
        <v>6192.32</v>
      </c>
      <c r="AX279" s="71">
        <v>6201.09</v>
      </c>
      <c r="AY279" s="71">
        <v>6149.575</v>
      </c>
      <c r="AZ279" s="71">
        <v>6372.768</v>
      </c>
      <c r="BA279" s="71">
        <v>5998.155</v>
      </c>
      <c r="BB279" s="71">
        <v>4042.087</v>
      </c>
      <c r="BC279" s="71">
        <v>2903.337</v>
      </c>
      <c r="BD279" s="71">
        <v>2393.278</v>
      </c>
      <c r="BE279" s="71">
        <v>-66.59615</v>
      </c>
      <c r="BF279" s="71">
        <v>-61.04624</v>
      </c>
      <c r="BG279" s="71">
        <v>-55.34393</v>
      </c>
      <c r="BH279" s="71">
        <v>-55.01796</v>
      </c>
      <c r="BI279" s="71">
        <v>-62.03335</v>
      </c>
      <c r="BJ279" s="71">
        <v>-65.2768</v>
      </c>
      <c r="BK279" s="71">
        <v>-81.29228</v>
      </c>
      <c r="BL279" s="71">
        <v>-101.3104</v>
      </c>
      <c r="BM279" s="71">
        <v>-118.7959</v>
      </c>
      <c r="BN279" s="71">
        <v>-137.0073</v>
      </c>
      <c r="BO279" s="71">
        <v>-159.427</v>
      </c>
      <c r="BP279" s="71">
        <v>317.1232</v>
      </c>
      <c r="BQ279" s="71">
        <v>325.3567</v>
      </c>
      <c r="BR279" s="71">
        <v>329.4547</v>
      </c>
      <c r="BS279" s="71">
        <v>333.4126</v>
      </c>
      <c r="BT279" s="71">
        <v>335.1196</v>
      </c>
      <c r="BU279" s="71">
        <v>336.6095</v>
      </c>
      <c r="BV279" s="71">
        <v>337.0863</v>
      </c>
      <c r="BW279" s="71">
        <v>334.2859</v>
      </c>
      <c r="BX279" s="71">
        <v>-170.0755</v>
      </c>
      <c r="BY279" s="71">
        <v>-182.3904</v>
      </c>
      <c r="BZ279" s="71">
        <v>-122.9108</v>
      </c>
      <c r="CA279" s="71">
        <v>-88.28394</v>
      </c>
      <c r="CB279" s="71">
        <v>-72.77421</v>
      </c>
      <c r="CC279" s="71">
        <v>-54.07115</v>
      </c>
      <c r="CD279" s="71">
        <v>-49.56504</v>
      </c>
      <c r="CE279" s="71">
        <v>-44.93519</v>
      </c>
      <c r="CF279" s="71">
        <v>-44.67052</v>
      </c>
      <c r="CG279" s="71">
        <v>-50.3665</v>
      </c>
      <c r="CH279" s="71">
        <v>-52.99995</v>
      </c>
      <c r="CI279" s="71">
        <v>-66.00334</v>
      </c>
      <c r="CJ279" s="71">
        <v>-82.25658</v>
      </c>
      <c r="CK279" s="71">
        <v>-96.45351</v>
      </c>
      <c r="CL279" s="71">
        <v>-111.2398</v>
      </c>
      <c r="CM279" s="71">
        <v>-94.40524</v>
      </c>
      <c r="CN279" s="71">
        <v>361.5304</v>
      </c>
      <c r="CO279" s="71">
        <v>370.9167</v>
      </c>
      <c r="CP279" s="71">
        <v>375.5887</v>
      </c>
      <c r="CQ279" s="71">
        <v>380.1007</v>
      </c>
      <c r="CR279" s="71">
        <v>382.0468</v>
      </c>
      <c r="CS279" s="71">
        <v>383.7453</v>
      </c>
      <c r="CT279" s="71">
        <v>384.2888</v>
      </c>
      <c r="CU279" s="71">
        <v>381.0963</v>
      </c>
      <c r="CV279" s="71">
        <v>-100.7108</v>
      </c>
      <c r="CW279" s="71">
        <v>-148.0876</v>
      </c>
      <c r="CX279" s="71">
        <v>-99.79449</v>
      </c>
      <c r="CY279" s="71">
        <v>-71.68005</v>
      </c>
      <c r="CZ279" s="71">
        <v>-59.08729</v>
      </c>
      <c r="DA279" s="71">
        <v>-45.47924</v>
      </c>
      <c r="DB279" s="71">
        <v>-41.68915</v>
      </c>
      <c r="DC279" s="71">
        <v>-37.79498</v>
      </c>
      <c r="DD279" s="71">
        <v>-37.57236</v>
      </c>
      <c r="DE279" s="71">
        <v>-42.36325</v>
      </c>
      <c r="DF279" s="71">
        <v>-44.57825</v>
      </c>
      <c r="DG279" s="71">
        <v>-55.51539</v>
      </c>
      <c r="DH279" s="71">
        <v>-69.186</v>
      </c>
      <c r="DI279" s="71">
        <v>-81.12703</v>
      </c>
      <c r="DJ279" s="71">
        <v>-93.56379</v>
      </c>
      <c r="DK279" s="71">
        <v>-50.18011</v>
      </c>
      <c r="DL279" s="71">
        <v>391.8973</v>
      </c>
      <c r="DM279" s="71">
        <v>402.0721</v>
      </c>
      <c r="DN279" s="71">
        <v>407.1365</v>
      </c>
      <c r="DO279" s="71">
        <v>412.0276</v>
      </c>
      <c r="DP279" s="71">
        <v>414.1371</v>
      </c>
      <c r="DQ279" s="71">
        <v>415.9783</v>
      </c>
      <c r="DR279" s="71">
        <v>416.5674</v>
      </c>
      <c r="DS279" s="71">
        <v>413.1068</v>
      </c>
      <c r="DT279" s="71">
        <v>-53.53176</v>
      </c>
      <c r="DU279" s="71">
        <v>-124.5564</v>
      </c>
      <c r="DV279" s="71">
        <v>-83.93713</v>
      </c>
      <c r="DW279" s="71">
        <v>-60.29007</v>
      </c>
      <c r="DX279" s="71">
        <v>-49.69831</v>
      </c>
      <c r="DY279" s="71">
        <v>-36.9542</v>
      </c>
      <c r="DZ279" s="71">
        <v>-33.87457</v>
      </c>
      <c r="EA279" s="71">
        <v>-30.71035</v>
      </c>
      <c r="EB279" s="71">
        <v>-30.52947</v>
      </c>
      <c r="EC279" s="71">
        <v>-34.42231</v>
      </c>
      <c r="ED279" s="71">
        <v>-36.22211</v>
      </c>
      <c r="EE279" s="71">
        <v>-45.10909</v>
      </c>
      <c r="EF279" s="71">
        <v>-56.21716</v>
      </c>
      <c r="EG279" s="71">
        <v>-65.91986</v>
      </c>
      <c r="EH279" s="71">
        <v>-76.02537</v>
      </c>
      <c r="EI279" s="71">
        <v>-6.600249</v>
      </c>
      <c r="EJ279" s="71">
        <v>421.9515</v>
      </c>
      <c r="EK279" s="71">
        <v>432.9066</v>
      </c>
      <c r="EL279" s="71">
        <v>438.3593</v>
      </c>
      <c r="EM279" s="71">
        <v>443.6255</v>
      </c>
      <c r="EN279" s="71">
        <v>445.8968</v>
      </c>
      <c r="EO279" s="71">
        <v>447.8792</v>
      </c>
      <c r="EP279" s="71">
        <v>448.5135</v>
      </c>
      <c r="EQ279" s="71">
        <v>444.7875</v>
      </c>
      <c r="ER279" s="71">
        <v>-7.041095</v>
      </c>
      <c r="ES279" s="71">
        <v>-101.2085</v>
      </c>
      <c r="ET279" s="71">
        <v>-68.20321</v>
      </c>
      <c r="EU279" s="71">
        <v>-48.98877</v>
      </c>
      <c r="EV279" s="71">
        <v>-40.38241</v>
      </c>
      <c r="EW279" s="71">
        <v>-24.76184</v>
      </c>
      <c r="EX279" s="71">
        <v>-22.69828</v>
      </c>
      <c r="EY279" s="71">
        <v>-20.57804</v>
      </c>
      <c r="EZ279" s="71">
        <v>-20.45683</v>
      </c>
      <c r="FA279" s="71">
        <v>-23.0653</v>
      </c>
      <c r="FB279" s="71">
        <v>-24.27129</v>
      </c>
      <c r="FC279" s="71">
        <v>-30.22618</v>
      </c>
      <c r="FD279" s="71">
        <v>-37.66934</v>
      </c>
      <c r="FE279" s="71">
        <v>-44.17081</v>
      </c>
      <c r="FF279" s="71">
        <v>-50.9422</v>
      </c>
      <c r="FG279" s="71">
        <v>55.21204</v>
      </c>
      <c r="FH279" s="71">
        <v>464.8026</v>
      </c>
      <c r="FI279" s="71">
        <v>476.8702</v>
      </c>
      <c r="FJ279" s="71">
        <v>482.8767</v>
      </c>
      <c r="FK279" s="71">
        <v>488.6777</v>
      </c>
      <c r="FL279" s="71">
        <v>491.1796</v>
      </c>
      <c r="FM279" s="71">
        <v>493.3633</v>
      </c>
      <c r="FN279" s="71">
        <v>494.0621</v>
      </c>
      <c r="FO279" s="71">
        <v>489.9577</v>
      </c>
      <c r="FP279" s="71">
        <v>58.89978</v>
      </c>
      <c r="FQ279" s="71">
        <v>-67.81659</v>
      </c>
      <c r="FR279" s="71">
        <v>-45.70081</v>
      </c>
      <c r="FS279" s="71">
        <v>-32.82582</v>
      </c>
      <c r="FT279" s="71">
        <v>-27.05898</v>
      </c>
      <c r="FU279" s="71">
        <v>69.031</v>
      </c>
      <c r="FV279" s="71">
        <v>67.691</v>
      </c>
      <c r="FW279" s="71">
        <v>66.8975</v>
      </c>
      <c r="FX279" s="71">
        <v>66.4285</v>
      </c>
      <c r="FY279" s="71">
        <v>66.4405</v>
      </c>
      <c r="FZ279" s="71">
        <v>64.562</v>
      </c>
      <c r="GA279" s="71">
        <v>64.662</v>
      </c>
      <c r="GB279" s="71">
        <v>67.6075</v>
      </c>
      <c r="GC279" s="71">
        <v>72.252</v>
      </c>
      <c r="GD279" s="71">
        <v>76.51</v>
      </c>
      <c r="GE279" s="71">
        <v>79.495</v>
      </c>
      <c r="GF279" s="71">
        <v>81.74</v>
      </c>
      <c r="GG279" s="71">
        <v>84.25</v>
      </c>
      <c r="GH279" s="71">
        <v>83.805</v>
      </c>
      <c r="GI279" s="71">
        <v>84.985</v>
      </c>
      <c r="GJ279" s="71">
        <v>85.13499</v>
      </c>
      <c r="GK279" s="71">
        <v>83.735</v>
      </c>
      <c r="GL279" s="71">
        <v>82.065</v>
      </c>
      <c r="GM279" s="71">
        <v>79.345</v>
      </c>
      <c r="GN279" s="71">
        <v>73.5935</v>
      </c>
      <c r="GO279" s="71">
        <v>69.919</v>
      </c>
      <c r="GP279" s="71">
        <v>67.4135</v>
      </c>
      <c r="GQ279" s="71">
        <v>65.703</v>
      </c>
      <c r="GR279" s="71">
        <v>64.3075</v>
      </c>
    </row>
    <row r="280" spans="1:200" ht="12.75">
      <c r="A280" s="69" t="s">
        <v>246</v>
      </c>
      <c r="B280" s="69" t="s">
        <v>35</v>
      </c>
      <c r="C280" s="69">
        <v>2012</v>
      </c>
      <c r="D280" s="69" t="s">
        <v>7</v>
      </c>
      <c r="E280" s="69" t="s">
        <v>239</v>
      </c>
      <c r="F280" s="71">
        <v>23</v>
      </c>
      <c r="G280" s="71">
        <v>23</v>
      </c>
      <c r="H280" s="71">
        <v>23</v>
      </c>
      <c r="I280" s="71">
        <v>1806.936</v>
      </c>
      <c r="J280" s="71">
        <v>1653.972</v>
      </c>
      <c r="K280" s="71">
        <v>1515.232</v>
      </c>
      <c r="L280" s="71">
        <v>1507.759</v>
      </c>
      <c r="M280" s="71">
        <v>1693.17</v>
      </c>
      <c r="N280" s="71">
        <v>1794.97</v>
      </c>
      <c r="O280" s="71">
        <v>2272.67</v>
      </c>
      <c r="P280" s="71">
        <v>2809.338</v>
      </c>
      <c r="Q280" s="71">
        <v>3355.914</v>
      </c>
      <c r="R280" s="71">
        <v>4112.815</v>
      </c>
      <c r="S280" s="71">
        <v>5889.381</v>
      </c>
      <c r="T280" s="71">
        <v>6116.517</v>
      </c>
      <c r="U280" s="71">
        <v>6186.127</v>
      </c>
      <c r="V280" s="71">
        <v>6309.226</v>
      </c>
      <c r="W280" s="71">
        <v>6317.409</v>
      </c>
      <c r="X280" s="71">
        <v>6287.933</v>
      </c>
      <c r="Y280" s="71">
        <v>6296.614</v>
      </c>
      <c r="Z280" s="71">
        <v>6242.002</v>
      </c>
      <c r="AA280" s="71">
        <v>6060.578</v>
      </c>
      <c r="AB280" s="71">
        <v>5849.864</v>
      </c>
      <c r="AC280" s="71">
        <v>5505.208</v>
      </c>
      <c r="AD280" s="71">
        <v>3661.343</v>
      </c>
      <c r="AE280" s="71">
        <v>2527.296</v>
      </c>
      <c r="AF280" s="71">
        <v>2050.039</v>
      </c>
      <c r="AG280" s="71">
        <v>1845.254</v>
      </c>
      <c r="AH280" s="71">
        <v>1689.047</v>
      </c>
      <c r="AI280" s="71">
        <v>1547.364</v>
      </c>
      <c r="AJ280" s="71">
        <v>1539.732</v>
      </c>
      <c r="AK280" s="71">
        <v>1729.075</v>
      </c>
      <c r="AL280" s="71">
        <v>1833.034</v>
      </c>
      <c r="AM280" s="71">
        <v>2320.865</v>
      </c>
      <c r="AN280" s="71">
        <v>2868.914</v>
      </c>
      <c r="AO280" s="71">
        <v>3427.08</v>
      </c>
      <c r="AP280" s="71">
        <v>4200.032</v>
      </c>
      <c r="AQ280" s="71">
        <v>5939.271</v>
      </c>
      <c r="AR280" s="71">
        <v>5731.495</v>
      </c>
      <c r="AS280" s="71">
        <v>5796.724</v>
      </c>
      <c r="AT280" s="71">
        <v>5912.073</v>
      </c>
      <c r="AU280" s="71">
        <v>5919.742</v>
      </c>
      <c r="AV280" s="71">
        <v>5892.121</v>
      </c>
      <c r="AW280" s="71">
        <v>5900.255</v>
      </c>
      <c r="AX280" s="71">
        <v>5849.082</v>
      </c>
      <c r="AY280" s="71">
        <v>5679.078</v>
      </c>
      <c r="AZ280" s="71">
        <v>5899.42</v>
      </c>
      <c r="BA280" s="71">
        <v>5621.952</v>
      </c>
      <c r="BB280" s="71">
        <v>3738.986</v>
      </c>
      <c r="BC280" s="71">
        <v>2580.89</v>
      </c>
      <c r="BD280" s="71">
        <v>2093.512</v>
      </c>
      <c r="BE280" s="71">
        <v>-56.11003</v>
      </c>
      <c r="BF280" s="71">
        <v>-51.36011</v>
      </c>
      <c r="BG280" s="71">
        <v>-47.05185</v>
      </c>
      <c r="BH280" s="71">
        <v>-46.8198</v>
      </c>
      <c r="BI280" s="71">
        <v>-52.57729</v>
      </c>
      <c r="BJ280" s="71">
        <v>-55.73845</v>
      </c>
      <c r="BK280" s="71">
        <v>-70.57227</v>
      </c>
      <c r="BL280" s="71">
        <v>-87.23721</v>
      </c>
      <c r="BM280" s="71">
        <v>-104.2098</v>
      </c>
      <c r="BN280" s="71">
        <v>-127.7135</v>
      </c>
      <c r="BO280" s="71">
        <v>-158.5064</v>
      </c>
      <c r="BP280" s="71">
        <v>311.5594</v>
      </c>
      <c r="BQ280" s="71">
        <v>315.1052</v>
      </c>
      <c r="BR280" s="71">
        <v>321.3755</v>
      </c>
      <c r="BS280" s="71">
        <v>321.7924</v>
      </c>
      <c r="BT280" s="71">
        <v>320.291</v>
      </c>
      <c r="BU280" s="71">
        <v>320.7331</v>
      </c>
      <c r="BV280" s="71">
        <v>317.9514</v>
      </c>
      <c r="BW280" s="71">
        <v>308.7101</v>
      </c>
      <c r="BX280" s="71">
        <v>-157.4429</v>
      </c>
      <c r="BY280" s="71">
        <v>-170.9509</v>
      </c>
      <c r="BZ280" s="71">
        <v>-113.6942</v>
      </c>
      <c r="CA280" s="71">
        <v>-78.47906</v>
      </c>
      <c r="CB280" s="71">
        <v>-63.659</v>
      </c>
      <c r="CC280" s="71">
        <v>-45.55721</v>
      </c>
      <c r="CD280" s="71">
        <v>-41.70062</v>
      </c>
      <c r="CE280" s="71">
        <v>-38.20263</v>
      </c>
      <c r="CF280" s="71">
        <v>-38.01422</v>
      </c>
      <c r="CG280" s="71">
        <v>-42.68888</v>
      </c>
      <c r="CH280" s="71">
        <v>-45.25551</v>
      </c>
      <c r="CI280" s="71">
        <v>-57.29948</v>
      </c>
      <c r="CJ280" s="71">
        <v>-70.83018</v>
      </c>
      <c r="CK280" s="71">
        <v>-84.61066</v>
      </c>
      <c r="CL280" s="71">
        <v>-103.694</v>
      </c>
      <c r="CM280" s="71">
        <v>-93.86009</v>
      </c>
      <c r="CN280" s="71">
        <v>355.1875</v>
      </c>
      <c r="CO280" s="71">
        <v>359.2298</v>
      </c>
      <c r="CP280" s="71">
        <v>366.3781</v>
      </c>
      <c r="CQ280" s="71">
        <v>366.8533</v>
      </c>
      <c r="CR280" s="71">
        <v>365.1417</v>
      </c>
      <c r="CS280" s="71">
        <v>365.6458</v>
      </c>
      <c r="CT280" s="71">
        <v>362.4745</v>
      </c>
      <c r="CU280" s="71">
        <v>351.9391</v>
      </c>
      <c r="CV280" s="71">
        <v>-93.23032</v>
      </c>
      <c r="CW280" s="71">
        <v>-138.7995</v>
      </c>
      <c r="CX280" s="71">
        <v>-92.31129</v>
      </c>
      <c r="CY280" s="71">
        <v>-63.71921</v>
      </c>
      <c r="CZ280" s="71">
        <v>-51.68642</v>
      </c>
      <c r="DA280" s="71">
        <v>-38.31815</v>
      </c>
      <c r="DB280" s="71">
        <v>-35.07438</v>
      </c>
      <c r="DC280" s="71">
        <v>-32.13223</v>
      </c>
      <c r="DD280" s="71">
        <v>-31.97375</v>
      </c>
      <c r="DE280" s="71">
        <v>-35.90561</v>
      </c>
      <c r="DF280" s="71">
        <v>-38.0644</v>
      </c>
      <c r="DG280" s="71">
        <v>-48.19458</v>
      </c>
      <c r="DH280" s="71">
        <v>-59.57525</v>
      </c>
      <c r="DI280" s="71">
        <v>-71.16601</v>
      </c>
      <c r="DJ280" s="71">
        <v>-87.21698</v>
      </c>
      <c r="DK280" s="71">
        <v>-49.89035</v>
      </c>
      <c r="DL280" s="71">
        <v>385.0217</v>
      </c>
      <c r="DM280" s="71">
        <v>389.4036</v>
      </c>
      <c r="DN280" s="71">
        <v>397.1523</v>
      </c>
      <c r="DO280" s="71">
        <v>397.6674</v>
      </c>
      <c r="DP280" s="71">
        <v>395.812</v>
      </c>
      <c r="DQ280" s="71">
        <v>396.3584</v>
      </c>
      <c r="DR280" s="71">
        <v>392.9208</v>
      </c>
      <c r="DS280" s="71">
        <v>381.5005</v>
      </c>
      <c r="DT280" s="71">
        <v>-49.5556</v>
      </c>
      <c r="DU280" s="71">
        <v>-116.7443</v>
      </c>
      <c r="DV280" s="71">
        <v>-77.643</v>
      </c>
      <c r="DW280" s="71">
        <v>-53.59421</v>
      </c>
      <c r="DX280" s="71">
        <v>-43.47343</v>
      </c>
      <c r="DY280" s="71">
        <v>-31.13546</v>
      </c>
      <c r="DZ280" s="71">
        <v>-28.49973</v>
      </c>
      <c r="EA280" s="71">
        <v>-26.10908</v>
      </c>
      <c r="EB280" s="71">
        <v>-25.98031</v>
      </c>
      <c r="EC280" s="71">
        <v>-29.17514</v>
      </c>
      <c r="ED280" s="71">
        <v>-30.92927</v>
      </c>
      <c r="EE280" s="71">
        <v>-39.16056</v>
      </c>
      <c r="EF280" s="71">
        <v>-48.40794</v>
      </c>
      <c r="EG280" s="71">
        <v>-57.82602</v>
      </c>
      <c r="EH280" s="71">
        <v>-70.86826</v>
      </c>
      <c r="EI280" s="71">
        <v>-6.562136</v>
      </c>
      <c r="EJ280" s="71">
        <v>414.5485</v>
      </c>
      <c r="EK280" s="71">
        <v>419.2664</v>
      </c>
      <c r="EL280" s="71">
        <v>427.6094</v>
      </c>
      <c r="EM280" s="71">
        <v>428.1641</v>
      </c>
      <c r="EN280" s="71">
        <v>426.1663</v>
      </c>
      <c r="EO280" s="71">
        <v>426.7546</v>
      </c>
      <c r="EP280" s="71">
        <v>423.0534</v>
      </c>
      <c r="EQ280" s="71">
        <v>410.7573</v>
      </c>
      <c r="ER280" s="71">
        <v>-6.518106</v>
      </c>
      <c r="ES280" s="71">
        <v>-94.86068</v>
      </c>
      <c r="ET280" s="71">
        <v>-63.0889</v>
      </c>
      <c r="EU280" s="71">
        <v>-43.54804</v>
      </c>
      <c r="EV280" s="71">
        <v>-35.32439</v>
      </c>
      <c r="EW280" s="71">
        <v>-20.86289</v>
      </c>
      <c r="EX280" s="71">
        <v>-19.09677</v>
      </c>
      <c r="EY280" s="71">
        <v>-17.49487</v>
      </c>
      <c r="EZ280" s="71">
        <v>-17.40858</v>
      </c>
      <c r="FA280" s="71">
        <v>-19.54934</v>
      </c>
      <c r="FB280" s="71">
        <v>-20.72473</v>
      </c>
      <c r="FC280" s="71">
        <v>-26.24025</v>
      </c>
      <c r="FD280" s="71">
        <v>-32.43663</v>
      </c>
      <c r="FE280" s="71">
        <v>-38.74739</v>
      </c>
      <c r="FF280" s="71">
        <v>-47.48658</v>
      </c>
      <c r="FG280" s="71">
        <v>54.89322</v>
      </c>
      <c r="FH280" s="71">
        <v>456.6479</v>
      </c>
      <c r="FI280" s="71">
        <v>461.8449</v>
      </c>
      <c r="FJ280" s="71">
        <v>471.0351</v>
      </c>
      <c r="FK280" s="71">
        <v>471.6461</v>
      </c>
      <c r="FL280" s="71">
        <v>469.4455</v>
      </c>
      <c r="FM280" s="71">
        <v>470.0936</v>
      </c>
      <c r="FN280" s="71">
        <v>466.0164</v>
      </c>
      <c r="FO280" s="71">
        <v>452.4716</v>
      </c>
      <c r="FP280" s="71">
        <v>54.52489</v>
      </c>
      <c r="FQ280" s="71">
        <v>-63.56314</v>
      </c>
      <c r="FR280" s="71">
        <v>-42.27388</v>
      </c>
      <c r="FS280" s="71">
        <v>-29.18016</v>
      </c>
      <c r="FT280" s="71">
        <v>-23.66975</v>
      </c>
      <c r="FU280" s="71">
        <v>62.694</v>
      </c>
      <c r="FV280" s="71">
        <v>62.313</v>
      </c>
      <c r="FW280" s="71">
        <v>61.4</v>
      </c>
      <c r="FX280" s="71">
        <v>60.989</v>
      </c>
      <c r="FY280" s="71">
        <v>60.736</v>
      </c>
      <c r="FZ280" s="71">
        <v>60.637</v>
      </c>
      <c r="GA280" s="71">
        <v>60.1695</v>
      </c>
      <c r="GB280" s="71">
        <v>61.957</v>
      </c>
      <c r="GC280" s="71">
        <v>68.253</v>
      </c>
      <c r="GD280" s="71">
        <v>77.679</v>
      </c>
      <c r="GE280" s="71">
        <v>85.185</v>
      </c>
      <c r="GF280" s="71">
        <v>84.39</v>
      </c>
      <c r="GG280" s="71">
        <v>84.395</v>
      </c>
      <c r="GH280" s="71">
        <v>84.85</v>
      </c>
      <c r="GI280" s="71">
        <v>84.245</v>
      </c>
      <c r="GJ280" s="71">
        <v>83.035</v>
      </c>
      <c r="GK280" s="71">
        <v>81.035</v>
      </c>
      <c r="GL280" s="71">
        <v>78.121</v>
      </c>
      <c r="GM280" s="71">
        <v>72.8405</v>
      </c>
      <c r="GN280" s="71">
        <v>68.475</v>
      </c>
      <c r="GO280" s="71">
        <v>65.943</v>
      </c>
      <c r="GP280" s="71">
        <v>64.1325</v>
      </c>
      <c r="GQ280" s="71">
        <v>61.865</v>
      </c>
      <c r="GR280" s="71">
        <v>61.4355</v>
      </c>
    </row>
    <row r="281" spans="1:200" ht="12.75">
      <c r="A281" s="69" t="s">
        <v>246</v>
      </c>
      <c r="B281" s="69" t="s">
        <v>8</v>
      </c>
      <c r="C281" s="69">
        <v>2012</v>
      </c>
      <c r="D281" s="69" t="s">
        <v>7</v>
      </c>
      <c r="E281" s="69" t="s">
        <v>239</v>
      </c>
      <c r="F281" s="71">
        <v>22</v>
      </c>
      <c r="G281" s="71">
        <v>22</v>
      </c>
      <c r="H281" s="71">
        <v>22</v>
      </c>
      <c r="I281" s="71">
        <v>2006.065</v>
      </c>
      <c r="J281" s="71">
        <v>1831.408</v>
      </c>
      <c r="K281" s="71">
        <v>1651.107</v>
      </c>
      <c r="L281" s="71">
        <v>1642.874</v>
      </c>
      <c r="M281" s="71">
        <v>1860.045</v>
      </c>
      <c r="N281" s="71">
        <v>1966.381</v>
      </c>
      <c r="O281" s="71">
        <v>2448.359</v>
      </c>
      <c r="P281" s="71">
        <v>3074.036</v>
      </c>
      <c r="Q281" s="71">
        <v>3614.254</v>
      </c>
      <c r="R281" s="71">
        <v>4221.028</v>
      </c>
      <c r="S281" s="71">
        <v>5708.289</v>
      </c>
      <c r="T281" s="71">
        <v>6007.419</v>
      </c>
      <c r="U281" s="71">
        <v>6128.701</v>
      </c>
      <c r="V281" s="71">
        <v>6235.058</v>
      </c>
      <c r="W281" s="71">
        <v>6278.889</v>
      </c>
      <c r="X281" s="71">
        <v>6309.937</v>
      </c>
      <c r="Y281" s="71">
        <v>6372.16</v>
      </c>
      <c r="Z281" s="71">
        <v>6375.286</v>
      </c>
      <c r="AA281" s="71">
        <v>6324.251</v>
      </c>
      <c r="AB281" s="71">
        <v>6144.5</v>
      </c>
      <c r="AC281" s="71">
        <v>5694.336</v>
      </c>
      <c r="AD281" s="71">
        <v>3824.093</v>
      </c>
      <c r="AE281" s="71">
        <v>2741.971</v>
      </c>
      <c r="AF281" s="71">
        <v>2262.5</v>
      </c>
      <c r="AG281" s="71">
        <v>2048.606</v>
      </c>
      <c r="AH281" s="71">
        <v>1870.245</v>
      </c>
      <c r="AI281" s="71">
        <v>1686.121</v>
      </c>
      <c r="AJ281" s="71">
        <v>1677.713</v>
      </c>
      <c r="AK281" s="71">
        <v>1899.489</v>
      </c>
      <c r="AL281" s="71">
        <v>2008.08</v>
      </c>
      <c r="AM281" s="71">
        <v>2500.279</v>
      </c>
      <c r="AN281" s="71">
        <v>3139.224</v>
      </c>
      <c r="AO281" s="71">
        <v>3690.898</v>
      </c>
      <c r="AP281" s="71">
        <v>4310.54</v>
      </c>
      <c r="AQ281" s="71">
        <v>5756.645</v>
      </c>
      <c r="AR281" s="71">
        <v>5629.265</v>
      </c>
      <c r="AS281" s="71">
        <v>5742.913</v>
      </c>
      <c r="AT281" s="71">
        <v>5842.574</v>
      </c>
      <c r="AU281" s="71">
        <v>5883.646</v>
      </c>
      <c r="AV281" s="71">
        <v>5912.74</v>
      </c>
      <c r="AW281" s="71">
        <v>5971.045</v>
      </c>
      <c r="AX281" s="71">
        <v>5973.975</v>
      </c>
      <c r="AY281" s="71">
        <v>5926.153</v>
      </c>
      <c r="AZ281" s="71">
        <v>6196.552</v>
      </c>
      <c r="BA281" s="71">
        <v>5815.091</v>
      </c>
      <c r="BB281" s="71">
        <v>3905.187</v>
      </c>
      <c r="BC281" s="71">
        <v>2800.118</v>
      </c>
      <c r="BD281" s="71">
        <v>2310.479</v>
      </c>
      <c r="BE281" s="71">
        <v>-62.2935</v>
      </c>
      <c r="BF281" s="71">
        <v>-56.86994</v>
      </c>
      <c r="BG281" s="71">
        <v>-51.27114</v>
      </c>
      <c r="BH281" s="71">
        <v>-51.01548</v>
      </c>
      <c r="BI281" s="71">
        <v>-57.75919</v>
      </c>
      <c r="BJ281" s="71">
        <v>-61.0612</v>
      </c>
      <c r="BK281" s="71">
        <v>-76.02786</v>
      </c>
      <c r="BL281" s="71">
        <v>-95.45675</v>
      </c>
      <c r="BM281" s="71">
        <v>-112.2319</v>
      </c>
      <c r="BN281" s="71">
        <v>-131.0738</v>
      </c>
      <c r="BO281" s="71">
        <v>-153.6325</v>
      </c>
      <c r="BP281" s="71">
        <v>306.0023</v>
      </c>
      <c r="BQ281" s="71">
        <v>312.1801</v>
      </c>
      <c r="BR281" s="71">
        <v>317.5976</v>
      </c>
      <c r="BS281" s="71">
        <v>319.8303</v>
      </c>
      <c r="BT281" s="71">
        <v>321.4118</v>
      </c>
      <c r="BU281" s="71">
        <v>324.5812</v>
      </c>
      <c r="BV281" s="71">
        <v>324.7404</v>
      </c>
      <c r="BW281" s="71">
        <v>322.1409</v>
      </c>
      <c r="BX281" s="71">
        <v>-165.3727</v>
      </c>
      <c r="BY281" s="71">
        <v>-176.8238</v>
      </c>
      <c r="BZ281" s="71">
        <v>-118.748</v>
      </c>
      <c r="CA281" s="71">
        <v>-85.14529</v>
      </c>
      <c r="CB281" s="71">
        <v>-70.25648</v>
      </c>
      <c r="CC281" s="71">
        <v>-50.57773</v>
      </c>
      <c r="CD281" s="71">
        <v>-46.1742</v>
      </c>
      <c r="CE281" s="71">
        <v>-41.62839</v>
      </c>
      <c r="CF281" s="71">
        <v>-41.42081</v>
      </c>
      <c r="CG281" s="71">
        <v>-46.8962</v>
      </c>
      <c r="CH281" s="71">
        <v>-49.57719</v>
      </c>
      <c r="CI281" s="71">
        <v>-61.72902</v>
      </c>
      <c r="CJ281" s="71">
        <v>-77.50384</v>
      </c>
      <c r="CK281" s="71">
        <v>-91.12405</v>
      </c>
      <c r="CL281" s="71">
        <v>-106.4223</v>
      </c>
      <c r="CM281" s="71">
        <v>-90.974</v>
      </c>
      <c r="CN281" s="71">
        <v>348.8522</v>
      </c>
      <c r="CO281" s="71">
        <v>355.8951</v>
      </c>
      <c r="CP281" s="71">
        <v>362.0712</v>
      </c>
      <c r="CQ281" s="71">
        <v>364.6165</v>
      </c>
      <c r="CR281" s="71">
        <v>366.4194</v>
      </c>
      <c r="CS281" s="71">
        <v>370.0327</v>
      </c>
      <c r="CT281" s="71">
        <v>370.2142</v>
      </c>
      <c r="CU281" s="71">
        <v>367.2507</v>
      </c>
      <c r="CV281" s="71">
        <v>-97.92598</v>
      </c>
      <c r="CW281" s="71">
        <v>-143.5679</v>
      </c>
      <c r="CX281" s="71">
        <v>-96.41458</v>
      </c>
      <c r="CY281" s="71">
        <v>-69.13169</v>
      </c>
      <c r="CZ281" s="71">
        <v>-57.04308</v>
      </c>
      <c r="DA281" s="71">
        <v>-42.54092</v>
      </c>
      <c r="DB281" s="71">
        <v>-38.83711</v>
      </c>
      <c r="DC281" s="71">
        <v>-35.01363</v>
      </c>
      <c r="DD281" s="71">
        <v>-34.83904</v>
      </c>
      <c r="DE281" s="71">
        <v>-39.44438</v>
      </c>
      <c r="DF281" s="71">
        <v>-41.69936</v>
      </c>
      <c r="DG281" s="71">
        <v>-51.92027</v>
      </c>
      <c r="DH281" s="71">
        <v>-65.18846</v>
      </c>
      <c r="DI281" s="71">
        <v>-76.64441</v>
      </c>
      <c r="DJ281" s="71">
        <v>-89.51176</v>
      </c>
      <c r="DK281" s="71">
        <v>-48.35628</v>
      </c>
      <c r="DL281" s="71">
        <v>378.1542</v>
      </c>
      <c r="DM281" s="71">
        <v>385.7887</v>
      </c>
      <c r="DN281" s="71">
        <v>392.4836</v>
      </c>
      <c r="DO281" s="71">
        <v>395.2426</v>
      </c>
      <c r="DP281" s="71">
        <v>397.1971</v>
      </c>
      <c r="DQ281" s="71">
        <v>401.1139</v>
      </c>
      <c r="DR281" s="71">
        <v>401.3106</v>
      </c>
      <c r="DS281" s="71">
        <v>398.0982</v>
      </c>
      <c r="DT281" s="71">
        <v>-52.05153</v>
      </c>
      <c r="DU281" s="71">
        <v>-120.7549</v>
      </c>
      <c r="DV281" s="71">
        <v>-81.09428</v>
      </c>
      <c r="DW281" s="71">
        <v>-58.14665</v>
      </c>
      <c r="DX281" s="71">
        <v>-47.97892</v>
      </c>
      <c r="DY281" s="71">
        <v>-34.56667</v>
      </c>
      <c r="DZ281" s="71">
        <v>-31.55713</v>
      </c>
      <c r="EA281" s="71">
        <v>-28.45036</v>
      </c>
      <c r="EB281" s="71">
        <v>-28.3085</v>
      </c>
      <c r="EC281" s="71">
        <v>-32.05058</v>
      </c>
      <c r="ED281" s="71">
        <v>-33.88286</v>
      </c>
      <c r="EE281" s="71">
        <v>-42.18787</v>
      </c>
      <c r="EF281" s="71">
        <v>-52.96896</v>
      </c>
      <c r="EG281" s="71">
        <v>-62.2775</v>
      </c>
      <c r="EH281" s="71">
        <v>-72.73288</v>
      </c>
      <c r="EI281" s="71">
        <v>-6.360358</v>
      </c>
      <c r="EJ281" s="71">
        <v>407.1544</v>
      </c>
      <c r="EK281" s="71">
        <v>415.3743</v>
      </c>
      <c r="EL281" s="71">
        <v>422.5827</v>
      </c>
      <c r="EM281" s="71">
        <v>425.5533</v>
      </c>
      <c r="EN281" s="71">
        <v>427.6577</v>
      </c>
      <c r="EO281" s="71">
        <v>431.8748</v>
      </c>
      <c r="EP281" s="71">
        <v>432.0867</v>
      </c>
      <c r="EQ281" s="71">
        <v>428.6278</v>
      </c>
      <c r="ER281" s="71">
        <v>-6.846399</v>
      </c>
      <c r="ES281" s="71">
        <v>-98.11957</v>
      </c>
      <c r="ET281" s="71">
        <v>-65.89326</v>
      </c>
      <c r="EU281" s="71">
        <v>-47.24712</v>
      </c>
      <c r="EV281" s="71">
        <v>-38.98532</v>
      </c>
      <c r="EW281" s="71">
        <v>-23.16203</v>
      </c>
      <c r="EX281" s="71">
        <v>-21.14544</v>
      </c>
      <c r="EY281" s="71">
        <v>-19.06369</v>
      </c>
      <c r="EZ281" s="71">
        <v>-18.96863</v>
      </c>
      <c r="FA281" s="71">
        <v>-21.47608</v>
      </c>
      <c r="FB281" s="71">
        <v>-22.70384</v>
      </c>
      <c r="FC281" s="71">
        <v>-28.26876</v>
      </c>
      <c r="FD281" s="71">
        <v>-35.49282</v>
      </c>
      <c r="FE281" s="71">
        <v>-41.73019</v>
      </c>
      <c r="FF281" s="71">
        <v>-48.736</v>
      </c>
      <c r="FG281" s="71">
        <v>53.20531</v>
      </c>
      <c r="FH281" s="71">
        <v>448.5029</v>
      </c>
      <c r="FI281" s="71">
        <v>457.5575</v>
      </c>
      <c r="FJ281" s="71">
        <v>465.4979</v>
      </c>
      <c r="FK281" s="71">
        <v>468.7702</v>
      </c>
      <c r="FL281" s="71">
        <v>471.0882</v>
      </c>
      <c r="FM281" s="71">
        <v>475.7337</v>
      </c>
      <c r="FN281" s="71">
        <v>475.9671</v>
      </c>
      <c r="FO281" s="71">
        <v>472.157</v>
      </c>
      <c r="FP281" s="71">
        <v>57.27111</v>
      </c>
      <c r="FQ281" s="71">
        <v>-65.74682</v>
      </c>
      <c r="FR281" s="71">
        <v>-44.15299</v>
      </c>
      <c r="FS281" s="71">
        <v>-31.65881</v>
      </c>
      <c r="FT281" s="71">
        <v>-26.12283</v>
      </c>
      <c r="FU281" s="71">
        <v>69.55713</v>
      </c>
      <c r="FV281" s="71">
        <v>68.10863</v>
      </c>
      <c r="FW281" s="71">
        <v>66.63475</v>
      </c>
      <c r="FX281" s="71">
        <v>65.28225</v>
      </c>
      <c r="FY281" s="71">
        <v>64.81162</v>
      </c>
      <c r="FZ281" s="71">
        <v>64.30138</v>
      </c>
      <c r="GA281" s="71">
        <v>64.96812</v>
      </c>
      <c r="GB281" s="71">
        <v>68.35851</v>
      </c>
      <c r="GC281" s="71">
        <v>73.14037</v>
      </c>
      <c r="GD281" s="71">
        <v>77.98513</v>
      </c>
      <c r="GE281" s="71">
        <v>81.53125</v>
      </c>
      <c r="GF281" s="71">
        <v>83.825</v>
      </c>
      <c r="GG281" s="71">
        <v>85.14375</v>
      </c>
      <c r="GH281" s="71">
        <v>85.23625</v>
      </c>
      <c r="GI281" s="71">
        <v>85.545</v>
      </c>
      <c r="GJ281" s="71">
        <v>85.755</v>
      </c>
      <c r="GK281" s="71">
        <v>85.15875</v>
      </c>
      <c r="GL281" s="71">
        <v>83.33375</v>
      </c>
      <c r="GM281" s="71">
        <v>80.95412</v>
      </c>
      <c r="GN281" s="71">
        <v>77.05288</v>
      </c>
      <c r="GO281" s="71">
        <v>73.5965</v>
      </c>
      <c r="GP281" s="71">
        <v>71.74213</v>
      </c>
      <c r="GQ281" s="71">
        <v>69.984</v>
      </c>
      <c r="GR281" s="71">
        <v>68.61762</v>
      </c>
    </row>
    <row r="282" spans="1:200" ht="12.75">
      <c r="A282" s="69" t="s">
        <v>243</v>
      </c>
      <c r="B282" s="69" t="s">
        <v>30</v>
      </c>
      <c r="C282" s="69">
        <v>2012</v>
      </c>
      <c r="D282" s="69" t="s">
        <v>6</v>
      </c>
      <c r="E282" s="69" t="s">
        <v>229</v>
      </c>
      <c r="F282" s="71">
        <v>1820</v>
      </c>
      <c r="G282" s="71">
        <v>1820</v>
      </c>
      <c r="H282" s="71">
        <v>1820</v>
      </c>
      <c r="I282" s="71">
        <v>423487.4</v>
      </c>
      <c r="J282" s="71">
        <v>412655.7</v>
      </c>
      <c r="K282" s="71">
        <v>401464.4</v>
      </c>
      <c r="L282" s="71">
        <v>392165.9</v>
      </c>
      <c r="M282" s="71">
        <v>392834.9</v>
      </c>
      <c r="N282" s="71">
        <v>404756.9</v>
      </c>
      <c r="O282" s="71">
        <v>433541</v>
      </c>
      <c r="P282" s="71">
        <v>453106.4</v>
      </c>
      <c r="Q282" s="71">
        <v>464334.4</v>
      </c>
      <c r="R282" s="71">
        <v>475767</v>
      </c>
      <c r="S282" s="71">
        <v>485301.4</v>
      </c>
      <c r="T282" s="71">
        <v>483812.8</v>
      </c>
      <c r="U282" s="71">
        <v>473680.9</v>
      </c>
      <c r="V282" s="71">
        <v>475260</v>
      </c>
      <c r="W282" s="71">
        <v>471822.6</v>
      </c>
      <c r="X282" s="71">
        <v>467949.8</v>
      </c>
      <c r="Y282" s="71">
        <v>464508</v>
      </c>
      <c r="Z282" s="71">
        <v>464641.8</v>
      </c>
      <c r="AA282" s="71">
        <v>475734.9</v>
      </c>
      <c r="AB282" s="71">
        <v>478041.9</v>
      </c>
      <c r="AC282" s="71">
        <v>479395.8</v>
      </c>
      <c r="AD282" s="71">
        <v>471700</v>
      </c>
      <c r="AE282" s="71">
        <v>458913.9</v>
      </c>
      <c r="AF282" s="71">
        <v>441068.8</v>
      </c>
      <c r="AG282" s="71">
        <v>413446.2</v>
      </c>
      <c r="AH282" s="71">
        <v>402871.3</v>
      </c>
      <c r="AI282" s="71">
        <v>391945.3</v>
      </c>
      <c r="AJ282" s="71">
        <v>382867.3</v>
      </c>
      <c r="AK282" s="71">
        <v>383520.5</v>
      </c>
      <c r="AL282" s="71">
        <v>395159.8</v>
      </c>
      <c r="AM282" s="71">
        <v>423261.4</v>
      </c>
      <c r="AN282" s="71">
        <v>442362.9</v>
      </c>
      <c r="AO282" s="71">
        <v>453324.7</v>
      </c>
      <c r="AP282" s="71">
        <v>464486.2</v>
      </c>
      <c r="AQ282" s="71">
        <v>450426.8</v>
      </c>
      <c r="AR282" s="71">
        <v>391584.4</v>
      </c>
      <c r="AS282" s="71">
        <v>383384</v>
      </c>
      <c r="AT282" s="71">
        <v>384662</v>
      </c>
      <c r="AU282" s="71">
        <v>381879.9</v>
      </c>
      <c r="AV282" s="71">
        <v>378745.4</v>
      </c>
      <c r="AW282" s="71">
        <v>375959.7</v>
      </c>
      <c r="AX282" s="71">
        <v>376068</v>
      </c>
      <c r="AY282" s="71">
        <v>385046.4</v>
      </c>
      <c r="AZ282" s="71">
        <v>443689</v>
      </c>
      <c r="BA282" s="71">
        <v>468028.9</v>
      </c>
      <c r="BB282" s="71">
        <v>460515.6</v>
      </c>
      <c r="BC282" s="71">
        <v>448032.7</v>
      </c>
      <c r="BD282" s="71">
        <v>430610.7</v>
      </c>
      <c r="BE282" s="71">
        <v>7696.814</v>
      </c>
      <c r="BF282" s="71">
        <v>7499.95</v>
      </c>
      <c r="BG282" s="71">
        <v>7296.549</v>
      </c>
      <c r="BH282" s="71">
        <v>7127.55</v>
      </c>
      <c r="BI282" s="71">
        <v>7139.71</v>
      </c>
      <c r="BJ282" s="71">
        <v>7356.389</v>
      </c>
      <c r="BK282" s="71">
        <v>7879.536</v>
      </c>
      <c r="BL282" s="71">
        <v>8235.134</v>
      </c>
      <c r="BM282" s="71">
        <v>8439.201</v>
      </c>
      <c r="BN282" s="71">
        <v>8646.986</v>
      </c>
      <c r="BO282" s="71">
        <v>27432.07</v>
      </c>
      <c r="BP282" s="71">
        <v>86839.61</v>
      </c>
      <c r="BQ282" s="71">
        <v>85021.04</v>
      </c>
      <c r="BR282" s="71">
        <v>85304.48</v>
      </c>
      <c r="BS282" s="71">
        <v>84687.5</v>
      </c>
      <c r="BT282" s="71">
        <v>83992.37</v>
      </c>
      <c r="BU282" s="71">
        <v>83374.6</v>
      </c>
      <c r="BV282" s="71">
        <v>83398.62</v>
      </c>
      <c r="BW282" s="71">
        <v>85389.71</v>
      </c>
      <c r="BX282" s="71">
        <v>27021.72</v>
      </c>
      <c r="BY282" s="71">
        <v>8712.94</v>
      </c>
      <c r="BZ282" s="71">
        <v>8573.069</v>
      </c>
      <c r="CA282" s="71">
        <v>8340.684</v>
      </c>
      <c r="CB282" s="71">
        <v>8016.353</v>
      </c>
      <c r="CC282" s="71">
        <v>9084.655</v>
      </c>
      <c r="CD282" s="71">
        <v>8852.293</v>
      </c>
      <c r="CE282" s="71">
        <v>8612.217</v>
      </c>
      <c r="CF282" s="71">
        <v>8412.745</v>
      </c>
      <c r="CG282" s="71">
        <v>8427.098</v>
      </c>
      <c r="CH282" s="71">
        <v>8682.847</v>
      </c>
      <c r="CI282" s="71">
        <v>9300.323</v>
      </c>
      <c r="CJ282" s="71">
        <v>9720.041</v>
      </c>
      <c r="CK282" s="71">
        <v>9960.905</v>
      </c>
      <c r="CL282" s="71">
        <v>10206.16</v>
      </c>
      <c r="CM282" s="71">
        <v>31854.11</v>
      </c>
      <c r="CN282" s="71">
        <v>90038.08</v>
      </c>
      <c r="CO282" s="71">
        <v>88152.52</v>
      </c>
      <c r="CP282" s="71">
        <v>88446.39</v>
      </c>
      <c r="CQ282" s="71">
        <v>87806.69</v>
      </c>
      <c r="CR282" s="71">
        <v>87085.96</v>
      </c>
      <c r="CS282" s="71">
        <v>86445.44</v>
      </c>
      <c r="CT282" s="71">
        <v>86470.34</v>
      </c>
      <c r="CU282" s="71">
        <v>88534.77</v>
      </c>
      <c r="CV282" s="71">
        <v>31377.61</v>
      </c>
      <c r="CW282" s="71">
        <v>10284</v>
      </c>
      <c r="CX282" s="71">
        <v>10118.91</v>
      </c>
      <c r="CY282" s="71">
        <v>9844.623</v>
      </c>
      <c r="CZ282" s="71">
        <v>9461.811</v>
      </c>
      <c r="DA282" s="71">
        <v>10041.24</v>
      </c>
      <c r="DB282" s="71">
        <v>9784.412</v>
      </c>
      <c r="DC282" s="71">
        <v>9519.056</v>
      </c>
      <c r="DD282" s="71">
        <v>9298.581</v>
      </c>
      <c r="DE282" s="71">
        <v>9314.444</v>
      </c>
      <c r="DF282" s="71">
        <v>9597.124</v>
      </c>
      <c r="DG282" s="71">
        <v>10279.62</v>
      </c>
      <c r="DH282" s="71">
        <v>10743.53</v>
      </c>
      <c r="DI282" s="71">
        <v>11009.76</v>
      </c>
      <c r="DJ282" s="71">
        <v>11280.83</v>
      </c>
      <c r="DK282" s="71">
        <v>34874.53</v>
      </c>
      <c r="DL282" s="71">
        <v>92228.35</v>
      </c>
      <c r="DM282" s="71">
        <v>90296.93</v>
      </c>
      <c r="DN282" s="71">
        <v>90597.95</v>
      </c>
      <c r="DO282" s="71">
        <v>89942.69</v>
      </c>
      <c r="DP282" s="71">
        <v>89204.43</v>
      </c>
      <c r="DQ282" s="71">
        <v>88548.32</v>
      </c>
      <c r="DR282" s="71">
        <v>88573.83</v>
      </c>
      <c r="DS282" s="71">
        <v>90688.48</v>
      </c>
      <c r="DT282" s="71">
        <v>34352.85</v>
      </c>
      <c r="DU282" s="71">
        <v>11366.88</v>
      </c>
      <c r="DV282" s="71">
        <v>11184.4</v>
      </c>
      <c r="DW282" s="71">
        <v>10881.23</v>
      </c>
      <c r="DX282" s="71">
        <v>10458.11</v>
      </c>
      <c r="DY282" s="71">
        <v>10994.07</v>
      </c>
      <c r="DZ282" s="71">
        <v>10712.87</v>
      </c>
      <c r="EA282" s="71">
        <v>10422.33</v>
      </c>
      <c r="EB282" s="71">
        <v>10180.93</v>
      </c>
      <c r="EC282" s="71">
        <v>10198.3</v>
      </c>
      <c r="ED282" s="71">
        <v>10507.81</v>
      </c>
      <c r="EE282" s="71">
        <v>11255.06</v>
      </c>
      <c r="EF282" s="71">
        <v>11763</v>
      </c>
      <c r="EG282" s="71">
        <v>12054.49</v>
      </c>
      <c r="EH282" s="71">
        <v>12351.28</v>
      </c>
      <c r="EI282" s="71">
        <v>37861.04</v>
      </c>
      <c r="EJ282" s="71">
        <v>94398.53</v>
      </c>
      <c r="EK282" s="71">
        <v>92421.66</v>
      </c>
      <c r="EL282" s="71">
        <v>92729.76</v>
      </c>
      <c r="EM282" s="71">
        <v>92059.08</v>
      </c>
      <c r="EN282" s="71">
        <v>91303.45</v>
      </c>
      <c r="EO282" s="71">
        <v>90631.91</v>
      </c>
      <c r="EP282" s="71">
        <v>90658.02</v>
      </c>
      <c r="EQ282" s="71">
        <v>92822.41</v>
      </c>
      <c r="ER282" s="71">
        <v>37294.68</v>
      </c>
      <c r="ES282" s="71">
        <v>12445.49</v>
      </c>
      <c r="ET282" s="71">
        <v>12245.7</v>
      </c>
      <c r="EU282" s="71">
        <v>11913.76</v>
      </c>
      <c r="EV282" s="71">
        <v>11450.49</v>
      </c>
      <c r="EW282" s="71">
        <v>12363.2</v>
      </c>
      <c r="EX282" s="71">
        <v>12046.98</v>
      </c>
      <c r="EY282" s="71">
        <v>11720.26</v>
      </c>
      <c r="EZ282" s="71">
        <v>11448.81</v>
      </c>
      <c r="FA282" s="71">
        <v>11468.34</v>
      </c>
      <c r="FB282" s="71">
        <v>11816.38</v>
      </c>
      <c r="FC282" s="71">
        <v>12656.7</v>
      </c>
      <c r="FD282" s="71">
        <v>13227.89</v>
      </c>
      <c r="FE282" s="71">
        <v>13555.68</v>
      </c>
      <c r="FF282" s="71">
        <v>13889.44</v>
      </c>
      <c r="FG282" s="71">
        <v>42114.39</v>
      </c>
      <c r="FH282" s="71">
        <v>97497</v>
      </c>
      <c r="FI282" s="71">
        <v>95455.24</v>
      </c>
      <c r="FJ282" s="71">
        <v>95773.46</v>
      </c>
      <c r="FK282" s="71">
        <v>95080.76</v>
      </c>
      <c r="FL282" s="71">
        <v>94300.33</v>
      </c>
      <c r="FM282" s="71">
        <v>93606.74</v>
      </c>
      <c r="FN282" s="71">
        <v>93633.71</v>
      </c>
      <c r="FO282" s="71">
        <v>95869.16</v>
      </c>
      <c r="FP282" s="71">
        <v>41484.41</v>
      </c>
      <c r="FQ282" s="71">
        <v>13995.38</v>
      </c>
      <c r="FR282" s="71">
        <v>13770.71</v>
      </c>
      <c r="FS282" s="71">
        <v>13397.43</v>
      </c>
      <c r="FT282" s="71">
        <v>12876.47</v>
      </c>
      <c r="FU282" s="71">
        <v>65.30394</v>
      </c>
      <c r="FV282" s="71">
        <v>63.77387</v>
      </c>
      <c r="FW282" s="71">
        <v>62.3337</v>
      </c>
      <c r="FX282" s="71">
        <v>61.20243</v>
      </c>
      <c r="FY282" s="71">
        <v>60.40636</v>
      </c>
      <c r="FZ282" s="71">
        <v>59.53006</v>
      </c>
      <c r="GA282" s="71">
        <v>60.67414</v>
      </c>
      <c r="GB282" s="71">
        <v>65.2473</v>
      </c>
      <c r="GC282" s="71">
        <v>70.85658</v>
      </c>
      <c r="GD282" s="71">
        <v>76.14228</v>
      </c>
      <c r="GE282" s="71">
        <v>80.77428</v>
      </c>
      <c r="GF282" s="71">
        <v>84.819</v>
      </c>
      <c r="GG282" s="71">
        <v>88.10832</v>
      </c>
      <c r="GH282" s="71">
        <v>89.55945</v>
      </c>
      <c r="GI282" s="71">
        <v>89.51361</v>
      </c>
      <c r="GJ282" s="71">
        <v>89.30979</v>
      </c>
      <c r="GK282" s="71">
        <v>88.43708</v>
      </c>
      <c r="GL282" s="71">
        <v>87.52388</v>
      </c>
      <c r="GM282" s="71">
        <v>84.00587</v>
      </c>
      <c r="GN282" s="71">
        <v>78.9803</v>
      </c>
      <c r="GO282" s="71">
        <v>74.57018</v>
      </c>
      <c r="GP282" s="71">
        <v>71.87019</v>
      </c>
      <c r="GQ282" s="71">
        <v>70.2459</v>
      </c>
      <c r="GR282" s="71">
        <v>68.61712</v>
      </c>
    </row>
    <row r="283" spans="1:200" ht="12.75">
      <c r="A283" s="69" t="s">
        <v>243</v>
      </c>
      <c r="B283" s="69" t="s">
        <v>31</v>
      </c>
      <c r="C283" s="69">
        <v>2012</v>
      </c>
      <c r="D283" s="69" t="s">
        <v>6</v>
      </c>
      <c r="E283" s="69" t="s">
        <v>229</v>
      </c>
      <c r="F283" s="71">
        <v>2531</v>
      </c>
      <c r="G283" s="71">
        <v>2531</v>
      </c>
      <c r="H283" s="71">
        <v>2531</v>
      </c>
      <c r="I283" s="71">
        <v>553783.6</v>
      </c>
      <c r="J283" s="71">
        <v>537138</v>
      </c>
      <c r="K283" s="71">
        <v>521660</v>
      </c>
      <c r="L283" s="71">
        <v>508049.9</v>
      </c>
      <c r="M283" s="71">
        <v>507839.6</v>
      </c>
      <c r="N283" s="71">
        <v>525151.1</v>
      </c>
      <c r="O283" s="71">
        <v>565108.4</v>
      </c>
      <c r="P283" s="71">
        <v>590499.3</v>
      </c>
      <c r="Q283" s="71">
        <v>606352.3</v>
      </c>
      <c r="R283" s="71">
        <v>621060.9</v>
      </c>
      <c r="S283" s="71">
        <v>633513.1</v>
      </c>
      <c r="T283" s="71">
        <v>631838.9</v>
      </c>
      <c r="U283" s="71">
        <v>618104.2</v>
      </c>
      <c r="V283" s="71">
        <v>620475.9</v>
      </c>
      <c r="W283" s="71">
        <v>619233.8</v>
      </c>
      <c r="X283" s="71">
        <v>617073.9</v>
      </c>
      <c r="Y283" s="71">
        <v>613664.3</v>
      </c>
      <c r="Z283" s="71">
        <v>611477.4</v>
      </c>
      <c r="AA283" s="71">
        <v>628105.6</v>
      </c>
      <c r="AB283" s="71">
        <v>637590.4</v>
      </c>
      <c r="AC283" s="71">
        <v>637075.9</v>
      </c>
      <c r="AD283" s="71">
        <v>625689.8</v>
      </c>
      <c r="AE283" s="71">
        <v>606746.8</v>
      </c>
      <c r="AF283" s="71">
        <v>580210.2</v>
      </c>
      <c r="AG283" s="71">
        <v>540652.9</v>
      </c>
      <c r="AH283" s="71">
        <v>524402</v>
      </c>
      <c r="AI283" s="71">
        <v>509291</v>
      </c>
      <c r="AJ283" s="71">
        <v>496003.6</v>
      </c>
      <c r="AK283" s="71">
        <v>495798.3</v>
      </c>
      <c r="AL283" s="71">
        <v>512699.3</v>
      </c>
      <c r="AM283" s="71">
        <v>551709.3</v>
      </c>
      <c r="AN283" s="71">
        <v>576498.1</v>
      </c>
      <c r="AO283" s="71">
        <v>591975.2</v>
      </c>
      <c r="AP283" s="71">
        <v>606335</v>
      </c>
      <c r="AQ283" s="71">
        <v>587987.8</v>
      </c>
      <c r="AR283" s="71">
        <v>511392.7</v>
      </c>
      <c r="AS283" s="71">
        <v>500276.1</v>
      </c>
      <c r="AT283" s="71">
        <v>502195.7</v>
      </c>
      <c r="AU283" s="71">
        <v>501190.3</v>
      </c>
      <c r="AV283" s="71">
        <v>499442.3</v>
      </c>
      <c r="AW283" s="71">
        <v>496682.5</v>
      </c>
      <c r="AX283" s="71">
        <v>494912.6</v>
      </c>
      <c r="AY283" s="71">
        <v>508370.9</v>
      </c>
      <c r="AZ283" s="71">
        <v>591772.1</v>
      </c>
      <c r="BA283" s="71">
        <v>621970.3</v>
      </c>
      <c r="BB283" s="71">
        <v>610854.2</v>
      </c>
      <c r="BC283" s="71">
        <v>592360.3</v>
      </c>
      <c r="BD283" s="71">
        <v>566452.9</v>
      </c>
      <c r="BE283" s="71">
        <v>10064.93</v>
      </c>
      <c r="BF283" s="71">
        <v>9762.395</v>
      </c>
      <c r="BG283" s="71">
        <v>9481.084</v>
      </c>
      <c r="BH283" s="71">
        <v>9233.723</v>
      </c>
      <c r="BI283" s="71">
        <v>9229.9</v>
      </c>
      <c r="BJ283" s="71">
        <v>9544.535</v>
      </c>
      <c r="BK283" s="71">
        <v>10270.75</v>
      </c>
      <c r="BL283" s="71">
        <v>10732.23</v>
      </c>
      <c r="BM283" s="71">
        <v>11020.35</v>
      </c>
      <c r="BN283" s="71">
        <v>11287.68</v>
      </c>
      <c r="BO283" s="71">
        <v>35809.87</v>
      </c>
      <c r="BP283" s="71">
        <v>113408.9</v>
      </c>
      <c r="BQ283" s="71">
        <v>110943.6</v>
      </c>
      <c r="BR283" s="71">
        <v>111369.3</v>
      </c>
      <c r="BS283" s="71">
        <v>111146.3</v>
      </c>
      <c r="BT283" s="71">
        <v>110758.7</v>
      </c>
      <c r="BU283" s="71">
        <v>110146.7</v>
      </c>
      <c r="BV283" s="71">
        <v>109754.2</v>
      </c>
      <c r="BW283" s="71">
        <v>112738.8</v>
      </c>
      <c r="BX283" s="71">
        <v>36040.34</v>
      </c>
      <c r="BY283" s="71">
        <v>11578.75</v>
      </c>
      <c r="BZ283" s="71">
        <v>11371.81</v>
      </c>
      <c r="CA283" s="71">
        <v>11027.52</v>
      </c>
      <c r="CB283" s="71">
        <v>10545.22</v>
      </c>
      <c r="CC283" s="71">
        <v>11879.77</v>
      </c>
      <c r="CD283" s="71">
        <v>11522.69</v>
      </c>
      <c r="CE283" s="71">
        <v>11190.65</v>
      </c>
      <c r="CF283" s="71">
        <v>10898.69</v>
      </c>
      <c r="CG283" s="71">
        <v>10894.18</v>
      </c>
      <c r="CH283" s="71">
        <v>11265.55</v>
      </c>
      <c r="CI283" s="71">
        <v>12122.71</v>
      </c>
      <c r="CJ283" s="71">
        <v>12667.4</v>
      </c>
      <c r="CK283" s="71">
        <v>13007.47</v>
      </c>
      <c r="CL283" s="71">
        <v>13323</v>
      </c>
      <c r="CM283" s="71">
        <v>41582.39</v>
      </c>
      <c r="CN283" s="71">
        <v>117585.9</v>
      </c>
      <c r="CO283" s="71">
        <v>115029.9</v>
      </c>
      <c r="CP283" s="71">
        <v>115471.2</v>
      </c>
      <c r="CQ283" s="71">
        <v>115240.1</v>
      </c>
      <c r="CR283" s="71">
        <v>114838.1</v>
      </c>
      <c r="CS283" s="71">
        <v>114203.6</v>
      </c>
      <c r="CT283" s="71">
        <v>113796.6</v>
      </c>
      <c r="CU283" s="71">
        <v>116891.1</v>
      </c>
      <c r="CV283" s="71">
        <v>41850.02</v>
      </c>
      <c r="CW283" s="71">
        <v>13666.56</v>
      </c>
      <c r="CX283" s="71">
        <v>13422.3</v>
      </c>
      <c r="CY283" s="71">
        <v>13015.93</v>
      </c>
      <c r="CZ283" s="71">
        <v>12446.67</v>
      </c>
      <c r="DA283" s="71">
        <v>13130.67</v>
      </c>
      <c r="DB283" s="71">
        <v>12735.99</v>
      </c>
      <c r="DC283" s="71">
        <v>12368.99</v>
      </c>
      <c r="DD283" s="71">
        <v>12046.29</v>
      </c>
      <c r="DE283" s="71">
        <v>12041.3</v>
      </c>
      <c r="DF283" s="71">
        <v>12451.77</v>
      </c>
      <c r="DG283" s="71">
        <v>13399.19</v>
      </c>
      <c r="DH283" s="71">
        <v>14001.23</v>
      </c>
      <c r="DI283" s="71">
        <v>14377.12</v>
      </c>
      <c r="DJ283" s="71">
        <v>14725.87</v>
      </c>
      <c r="DK283" s="71">
        <v>45525.26</v>
      </c>
      <c r="DL283" s="71">
        <v>120446.3</v>
      </c>
      <c r="DM283" s="71">
        <v>117828.1</v>
      </c>
      <c r="DN283" s="71">
        <v>118280.2</v>
      </c>
      <c r="DO283" s="71">
        <v>118043.4</v>
      </c>
      <c r="DP283" s="71">
        <v>117631.7</v>
      </c>
      <c r="DQ283" s="71">
        <v>116981.7</v>
      </c>
      <c r="DR283" s="71">
        <v>116564.8</v>
      </c>
      <c r="DS283" s="71">
        <v>119734.6</v>
      </c>
      <c r="DT283" s="71">
        <v>45818.27</v>
      </c>
      <c r="DU283" s="71">
        <v>15105.6</v>
      </c>
      <c r="DV283" s="71">
        <v>14835.63</v>
      </c>
      <c r="DW283" s="71">
        <v>14386.47</v>
      </c>
      <c r="DX283" s="71">
        <v>13757.27</v>
      </c>
      <c r="DY283" s="71">
        <v>14376.66</v>
      </c>
      <c r="DZ283" s="71">
        <v>13944.52</v>
      </c>
      <c r="EA283" s="71">
        <v>13542.7</v>
      </c>
      <c r="EB283" s="71">
        <v>13189.37</v>
      </c>
      <c r="EC283" s="71">
        <v>13183.91</v>
      </c>
      <c r="ED283" s="71">
        <v>13633.33</v>
      </c>
      <c r="EE283" s="71">
        <v>14670.66</v>
      </c>
      <c r="EF283" s="71">
        <v>15329.82</v>
      </c>
      <c r="EG283" s="71">
        <v>15741.38</v>
      </c>
      <c r="EH283" s="71">
        <v>16123.23</v>
      </c>
      <c r="EI283" s="71">
        <v>49423.85</v>
      </c>
      <c r="EJ283" s="71">
        <v>123280.5</v>
      </c>
      <c r="EK283" s="71">
        <v>120600.6</v>
      </c>
      <c r="EL283" s="71">
        <v>121063.4</v>
      </c>
      <c r="EM283" s="71">
        <v>120821</v>
      </c>
      <c r="EN283" s="71">
        <v>120399.6</v>
      </c>
      <c r="EO283" s="71">
        <v>119734.3</v>
      </c>
      <c r="EP283" s="71">
        <v>119307.7</v>
      </c>
      <c r="EQ283" s="71">
        <v>122552</v>
      </c>
      <c r="ER283" s="71">
        <v>49741.95</v>
      </c>
      <c r="ES283" s="71">
        <v>16538.99</v>
      </c>
      <c r="ET283" s="71">
        <v>16243.4</v>
      </c>
      <c r="EU283" s="71">
        <v>15751.62</v>
      </c>
      <c r="EV283" s="71">
        <v>15062.71</v>
      </c>
      <c r="EW283" s="71">
        <v>16167.04</v>
      </c>
      <c r="EX283" s="71">
        <v>15681.09</v>
      </c>
      <c r="EY283" s="71">
        <v>15229.23</v>
      </c>
      <c r="EZ283" s="71">
        <v>14831.9</v>
      </c>
      <c r="FA283" s="71">
        <v>14825.76</v>
      </c>
      <c r="FB283" s="71">
        <v>15331.15</v>
      </c>
      <c r="FC283" s="71">
        <v>16497.65</v>
      </c>
      <c r="FD283" s="71">
        <v>17238.91</v>
      </c>
      <c r="FE283" s="71">
        <v>17701.72</v>
      </c>
      <c r="FF283" s="71">
        <v>18131.12</v>
      </c>
      <c r="FG283" s="71">
        <v>54976.19</v>
      </c>
      <c r="FH283" s="71">
        <v>127326.9</v>
      </c>
      <c r="FI283" s="71">
        <v>124559.1</v>
      </c>
      <c r="FJ283" s="71">
        <v>125037.1</v>
      </c>
      <c r="FK283" s="71">
        <v>124786.8</v>
      </c>
      <c r="FL283" s="71">
        <v>124351.5</v>
      </c>
      <c r="FM283" s="71">
        <v>123664.4</v>
      </c>
      <c r="FN283" s="71">
        <v>123223.7</v>
      </c>
      <c r="FO283" s="71">
        <v>126574.6</v>
      </c>
      <c r="FP283" s="71">
        <v>55330.01</v>
      </c>
      <c r="FQ283" s="71">
        <v>18598.65</v>
      </c>
      <c r="FR283" s="71">
        <v>18266.25</v>
      </c>
      <c r="FS283" s="71">
        <v>17713.23</v>
      </c>
      <c r="FT283" s="71">
        <v>16938.53</v>
      </c>
      <c r="FU283" s="71">
        <v>67.44201</v>
      </c>
      <c r="FV283" s="71">
        <v>65.65205</v>
      </c>
      <c r="FW283" s="71">
        <v>64.69233</v>
      </c>
      <c r="FX283" s="71">
        <v>63.65135</v>
      </c>
      <c r="FY283" s="71">
        <v>62.58593</v>
      </c>
      <c r="FZ283" s="71">
        <v>61.75344</v>
      </c>
      <c r="GA283" s="71">
        <v>62.71447</v>
      </c>
      <c r="GB283" s="71">
        <v>67.06918</v>
      </c>
      <c r="GC283" s="71">
        <v>72.97437</v>
      </c>
      <c r="GD283" s="71">
        <v>78.4436</v>
      </c>
      <c r="GE283" s="71">
        <v>83.00669</v>
      </c>
      <c r="GF283" s="71">
        <v>87.0025</v>
      </c>
      <c r="GG283" s="71">
        <v>90.01495</v>
      </c>
      <c r="GH283" s="71">
        <v>91.76453</v>
      </c>
      <c r="GI283" s="71">
        <v>92.90284</v>
      </c>
      <c r="GJ283" s="71">
        <v>93.43708</v>
      </c>
      <c r="GK283" s="71">
        <v>92.97569</v>
      </c>
      <c r="GL283" s="71">
        <v>91.26006</v>
      </c>
      <c r="GM283" s="71">
        <v>87.9736</v>
      </c>
      <c r="GN283" s="71">
        <v>83.35152</v>
      </c>
      <c r="GO283" s="71">
        <v>78.43038</v>
      </c>
      <c r="GP283" s="71">
        <v>75.64494</v>
      </c>
      <c r="GQ283" s="71">
        <v>73.45454</v>
      </c>
      <c r="GR283" s="71">
        <v>71.25639</v>
      </c>
    </row>
    <row r="284" spans="1:200" ht="12.75">
      <c r="A284" s="69" t="s">
        <v>243</v>
      </c>
      <c r="B284" s="69" t="s">
        <v>32</v>
      </c>
      <c r="C284" s="69">
        <v>2012</v>
      </c>
      <c r="D284" s="69" t="s">
        <v>6</v>
      </c>
      <c r="E284" s="69" t="s">
        <v>229</v>
      </c>
      <c r="F284" s="71">
        <v>2568</v>
      </c>
      <c r="G284" s="71">
        <v>2568</v>
      </c>
      <c r="H284" s="71">
        <v>2568</v>
      </c>
      <c r="I284" s="71">
        <v>616050.2</v>
      </c>
      <c r="J284" s="71">
        <v>599748.6</v>
      </c>
      <c r="K284" s="71">
        <v>583246.9</v>
      </c>
      <c r="L284" s="71">
        <v>570156.1</v>
      </c>
      <c r="M284" s="71">
        <v>571863.4</v>
      </c>
      <c r="N284" s="71">
        <v>590473.9</v>
      </c>
      <c r="O284" s="71">
        <v>631712.4</v>
      </c>
      <c r="P284" s="71">
        <v>658760.4</v>
      </c>
      <c r="Q284" s="71">
        <v>670698.3</v>
      </c>
      <c r="R284" s="71">
        <v>684548.5</v>
      </c>
      <c r="S284" s="71">
        <v>694449.2</v>
      </c>
      <c r="T284" s="71">
        <v>687842.1</v>
      </c>
      <c r="U284" s="71">
        <v>669916.4</v>
      </c>
      <c r="V284" s="71">
        <v>674277.1</v>
      </c>
      <c r="W284" s="71">
        <v>670958.2</v>
      </c>
      <c r="X284" s="71">
        <v>667543.9</v>
      </c>
      <c r="Y284" s="71">
        <v>663113.4</v>
      </c>
      <c r="Z284" s="71">
        <v>662249.1</v>
      </c>
      <c r="AA284" s="71">
        <v>688650.8</v>
      </c>
      <c r="AB284" s="71">
        <v>706405.4</v>
      </c>
      <c r="AC284" s="71">
        <v>705514.8</v>
      </c>
      <c r="AD284" s="71">
        <v>685943.7</v>
      </c>
      <c r="AE284" s="71">
        <v>661679.9</v>
      </c>
      <c r="AF284" s="71">
        <v>634920.6</v>
      </c>
      <c r="AG284" s="71">
        <v>601443.1</v>
      </c>
      <c r="AH284" s="71">
        <v>585528.1</v>
      </c>
      <c r="AI284" s="71">
        <v>569417.7</v>
      </c>
      <c r="AJ284" s="71">
        <v>556637.2</v>
      </c>
      <c r="AK284" s="71">
        <v>558304</v>
      </c>
      <c r="AL284" s="71">
        <v>576473.3</v>
      </c>
      <c r="AM284" s="71">
        <v>616734</v>
      </c>
      <c r="AN284" s="71">
        <v>643140.7</v>
      </c>
      <c r="AO284" s="71">
        <v>654795.5</v>
      </c>
      <c r="AP284" s="71">
        <v>668317.3</v>
      </c>
      <c r="AQ284" s="71">
        <v>644544.9</v>
      </c>
      <c r="AR284" s="71">
        <v>556720.1</v>
      </c>
      <c r="AS284" s="71">
        <v>542211.5</v>
      </c>
      <c r="AT284" s="71">
        <v>545740.8</v>
      </c>
      <c r="AU284" s="71">
        <v>543054.6</v>
      </c>
      <c r="AV284" s="71">
        <v>540291.2</v>
      </c>
      <c r="AW284" s="71">
        <v>536705.3</v>
      </c>
      <c r="AX284" s="71">
        <v>536005.8</v>
      </c>
      <c r="AY284" s="71">
        <v>557374.5</v>
      </c>
      <c r="AZ284" s="71">
        <v>655642</v>
      </c>
      <c r="BA284" s="71">
        <v>688786.4</v>
      </c>
      <c r="BB284" s="71">
        <v>669679.4</v>
      </c>
      <c r="BC284" s="71">
        <v>645990.9</v>
      </c>
      <c r="BD284" s="71">
        <v>619866.1</v>
      </c>
      <c r="BE284" s="71">
        <v>11196.61</v>
      </c>
      <c r="BF284" s="71">
        <v>10900.33</v>
      </c>
      <c r="BG284" s="71">
        <v>10600.42</v>
      </c>
      <c r="BH284" s="71">
        <v>10362.49</v>
      </c>
      <c r="BI284" s="71">
        <v>10393.52</v>
      </c>
      <c r="BJ284" s="71">
        <v>10731.77</v>
      </c>
      <c r="BK284" s="71">
        <v>11481.27</v>
      </c>
      <c r="BL284" s="71">
        <v>11972.86</v>
      </c>
      <c r="BM284" s="71">
        <v>12189.83</v>
      </c>
      <c r="BN284" s="71">
        <v>12441.56</v>
      </c>
      <c r="BO284" s="71">
        <v>39254.33</v>
      </c>
      <c r="BP284" s="71">
        <v>123460.9</v>
      </c>
      <c r="BQ284" s="71">
        <v>120243.4</v>
      </c>
      <c r="BR284" s="71">
        <v>121026.1</v>
      </c>
      <c r="BS284" s="71">
        <v>120430.4</v>
      </c>
      <c r="BT284" s="71">
        <v>119817.5</v>
      </c>
      <c r="BU284" s="71">
        <v>119022.3</v>
      </c>
      <c r="BV284" s="71">
        <v>118867.2</v>
      </c>
      <c r="BW284" s="71">
        <v>123606</v>
      </c>
      <c r="BX284" s="71">
        <v>39930.17</v>
      </c>
      <c r="BY284" s="71">
        <v>12822.62</v>
      </c>
      <c r="BZ284" s="71">
        <v>12466.91</v>
      </c>
      <c r="CA284" s="71">
        <v>12025.92</v>
      </c>
      <c r="CB284" s="71">
        <v>11539.58</v>
      </c>
      <c r="CC284" s="71">
        <v>13215.51</v>
      </c>
      <c r="CD284" s="71">
        <v>12865.81</v>
      </c>
      <c r="CE284" s="71">
        <v>12511.82</v>
      </c>
      <c r="CF284" s="71">
        <v>12230.99</v>
      </c>
      <c r="CG284" s="71">
        <v>12267.62</v>
      </c>
      <c r="CH284" s="71">
        <v>12666.85</v>
      </c>
      <c r="CI284" s="71">
        <v>13551.5</v>
      </c>
      <c r="CJ284" s="71">
        <v>14131.73</v>
      </c>
      <c r="CK284" s="71">
        <v>14387.82</v>
      </c>
      <c r="CL284" s="71">
        <v>14684.94</v>
      </c>
      <c r="CM284" s="71">
        <v>45582.1</v>
      </c>
      <c r="CN284" s="71">
        <v>128008.1</v>
      </c>
      <c r="CO284" s="71">
        <v>124672.2</v>
      </c>
      <c r="CP284" s="71">
        <v>125483.7</v>
      </c>
      <c r="CQ284" s="71">
        <v>124866</v>
      </c>
      <c r="CR284" s="71">
        <v>124230.6</v>
      </c>
      <c r="CS284" s="71">
        <v>123406.1</v>
      </c>
      <c r="CT284" s="71">
        <v>123245.3</v>
      </c>
      <c r="CU284" s="71">
        <v>128158.6</v>
      </c>
      <c r="CV284" s="71">
        <v>46366.89</v>
      </c>
      <c r="CW284" s="71">
        <v>15134.71</v>
      </c>
      <c r="CX284" s="71">
        <v>14714.87</v>
      </c>
      <c r="CY284" s="71">
        <v>14194.36</v>
      </c>
      <c r="CZ284" s="71">
        <v>13620.32</v>
      </c>
      <c r="DA284" s="71">
        <v>14607.06</v>
      </c>
      <c r="DB284" s="71">
        <v>14220.54</v>
      </c>
      <c r="DC284" s="71">
        <v>13829.27</v>
      </c>
      <c r="DD284" s="71">
        <v>13518.88</v>
      </c>
      <c r="DE284" s="71">
        <v>13559.36</v>
      </c>
      <c r="DF284" s="71">
        <v>14000.63</v>
      </c>
      <c r="DG284" s="71">
        <v>14978.43</v>
      </c>
      <c r="DH284" s="71">
        <v>15619.76</v>
      </c>
      <c r="DI284" s="71">
        <v>15902.82</v>
      </c>
      <c r="DJ284" s="71">
        <v>16231.22</v>
      </c>
      <c r="DK284" s="71">
        <v>49904.23</v>
      </c>
      <c r="DL284" s="71">
        <v>131122.1</v>
      </c>
      <c r="DM284" s="71">
        <v>127705</v>
      </c>
      <c r="DN284" s="71">
        <v>128536.2</v>
      </c>
      <c r="DO284" s="71">
        <v>127903.5</v>
      </c>
      <c r="DP284" s="71">
        <v>127252.7</v>
      </c>
      <c r="DQ284" s="71">
        <v>126408.1</v>
      </c>
      <c r="DR284" s="71">
        <v>126243.3</v>
      </c>
      <c r="DS284" s="71">
        <v>131276.2</v>
      </c>
      <c r="DT284" s="71">
        <v>50763.42</v>
      </c>
      <c r="DU284" s="71">
        <v>16728.35</v>
      </c>
      <c r="DV284" s="71">
        <v>16264.3</v>
      </c>
      <c r="DW284" s="71">
        <v>15688.98</v>
      </c>
      <c r="DX284" s="71">
        <v>15054.5</v>
      </c>
      <c r="DY284" s="71">
        <v>15993.15</v>
      </c>
      <c r="DZ284" s="71">
        <v>15569.94</v>
      </c>
      <c r="EA284" s="71">
        <v>15141.55</v>
      </c>
      <c r="EB284" s="71">
        <v>14801.7</v>
      </c>
      <c r="EC284" s="71">
        <v>14846.02</v>
      </c>
      <c r="ED284" s="71">
        <v>15329.17</v>
      </c>
      <c r="EE284" s="71">
        <v>16399.75</v>
      </c>
      <c r="EF284" s="71">
        <v>17101.94</v>
      </c>
      <c r="EG284" s="71">
        <v>17411.85</v>
      </c>
      <c r="EH284" s="71">
        <v>17771.41</v>
      </c>
      <c r="EI284" s="71">
        <v>54177.82</v>
      </c>
      <c r="EJ284" s="71">
        <v>134207.5</v>
      </c>
      <c r="EK284" s="71">
        <v>130709.9</v>
      </c>
      <c r="EL284" s="71">
        <v>131560.7</v>
      </c>
      <c r="EM284" s="71">
        <v>130913.2</v>
      </c>
      <c r="EN284" s="71">
        <v>130247</v>
      </c>
      <c r="EO284" s="71">
        <v>129382.5</v>
      </c>
      <c r="EP284" s="71">
        <v>129213.9</v>
      </c>
      <c r="EQ284" s="71">
        <v>134365.2</v>
      </c>
      <c r="ER284" s="71">
        <v>55110.59</v>
      </c>
      <c r="ES284" s="71">
        <v>18315.72</v>
      </c>
      <c r="ET284" s="71">
        <v>17807.63</v>
      </c>
      <c r="EU284" s="71">
        <v>17177.73</v>
      </c>
      <c r="EV284" s="71">
        <v>16483.04</v>
      </c>
      <c r="EW284" s="71">
        <v>17984.83</v>
      </c>
      <c r="EX284" s="71">
        <v>17508.93</v>
      </c>
      <c r="EY284" s="71">
        <v>17027.18</v>
      </c>
      <c r="EZ284" s="71">
        <v>16645.01</v>
      </c>
      <c r="FA284" s="71">
        <v>16694.85</v>
      </c>
      <c r="FB284" s="71">
        <v>17238.17</v>
      </c>
      <c r="FC284" s="71">
        <v>18442.07</v>
      </c>
      <c r="FD284" s="71">
        <v>19231.71</v>
      </c>
      <c r="FE284" s="71">
        <v>19580.22</v>
      </c>
      <c r="FF284" s="71">
        <v>19984.56</v>
      </c>
      <c r="FG284" s="71">
        <v>60264.21</v>
      </c>
      <c r="FH284" s="71">
        <v>138612.6</v>
      </c>
      <c r="FI284" s="71">
        <v>135000.2</v>
      </c>
      <c r="FJ284" s="71">
        <v>135879</v>
      </c>
      <c r="FK284" s="71">
        <v>135210.2</v>
      </c>
      <c r="FL284" s="71">
        <v>134522.1</v>
      </c>
      <c r="FM284" s="71">
        <v>133629.3</v>
      </c>
      <c r="FN284" s="71">
        <v>133455.1</v>
      </c>
      <c r="FO284" s="71">
        <v>138775.5</v>
      </c>
      <c r="FP284" s="71">
        <v>61301.77</v>
      </c>
      <c r="FQ284" s="71">
        <v>20596.64</v>
      </c>
      <c r="FR284" s="71">
        <v>20025.29</v>
      </c>
      <c r="FS284" s="71">
        <v>19316.94</v>
      </c>
      <c r="FT284" s="71">
        <v>18535.73</v>
      </c>
      <c r="FU284" s="71">
        <v>74.3188</v>
      </c>
      <c r="FV284" s="71">
        <v>72.37084</v>
      </c>
      <c r="FW284" s="71">
        <v>70.60703</v>
      </c>
      <c r="FX284" s="71">
        <v>69.54385</v>
      </c>
      <c r="FY284" s="71">
        <v>68.36552</v>
      </c>
      <c r="FZ284" s="71">
        <v>67.68037</v>
      </c>
      <c r="GA284" s="71">
        <v>68.19249</v>
      </c>
      <c r="GB284" s="71">
        <v>71.9293</v>
      </c>
      <c r="GC284" s="71">
        <v>77.2859</v>
      </c>
      <c r="GD284" s="71">
        <v>82.32586</v>
      </c>
      <c r="GE284" s="71">
        <v>86.11949</v>
      </c>
      <c r="GF284" s="71">
        <v>89.3713</v>
      </c>
      <c r="GG284" s="71">
        <v>92.03213</v>
      </c>
      <c r="GH284" s="71">
        <v>94.19765</v>
      </c>
      <c r="GI284" s="71">
        <v>95.33869</v>
      </c>
      <c r="GJ284" s="71">
        <v>95.71156</v>
      </c>
      <c r="GK284" s="71">
        <v>95.05015</v>
      </c>
      <c r="GL284" s="71">
        <v>93.79814</v>
      </c>
      <c r="GM284" s="71">
        <v>91.77728</v>
      </c>
      <c r="GN284" s="71">
        <v>88.52108</v>
      </c>
      <c r="GO284" s="71">
        <v>83.82848</v>
      </c>
      <c r="GP284" s="71">
        <v>79.65253</v>
      </c>
      <c r="GQ284" s="71">
        <v>76.84203</v>
      </c>
      <c r="GR284" s="71">
        <v>74.93974</v>
      </c>
    </row>
    <row r="285" spans="1:200" ht="12.75">
      <c r="A285" s="69" t="s">
        <v>243</v>
      </c>
      <c r="B285" s="69" t="s">
        <v>33</v>
      </c>
      <c r="C285" s="69">
        <v>2012</v>
      </c>
      <c r="D285" s="69" t="s">
        <v>6</v>
      </c>
      <c r="E285" s="69" t="s">
        <v>229</v>
      </c>
      <c r="F285" s="71">
        <v>2604</v>
      </c>
      <c r="G285" s="71">
        <v>2604</v>
      </c>
      <c r="H285" s="71">
        <v>2604</v>
      </c>
      <c r="I285" s="71">
        <v>625810</v>
      </c>
      <c r="J285" s="71">
        <v>611731.1</v>
      </c>
      <c r="K285" s="71">
        <v>594170.1</v>
      </c>
      <c r="L285" s="71">
        <v>582812.6</v>
      </c>
      <c r="M285" s="71">
        <v>583789.5</v>
      </c>
      <c r="N285" s="71">
        <v>601531.8</v>
      </c>
      <c r="O285" s="71">
        <v>642542.3</v>
      </c>
      <c r="P285" s="71">
        <v>668879</v>
      </c>
      <c r="Q285" s="71">
        <v>683863.7</v>
      </c>
      <c r="R285" s="71">
        <v>699361.1</v>
      </c>
      <c r="S285" s="71">
        <v>715940.2</v>
      </c>
      <c r="T285" s="71">
        <v>711116.3</v>
      </c>
      <c r="U285" s="71">
        <v>692185.9</v>
      </c>
      <c r="V285" s="71">
        <v>698804.3</v>
      </c>
      <c r="W285" s="71">
        <v>694661.8</v>
      </c>
      <c r="X285" s="71">
        <v>689266.4</v>
      </c>
      <c r="Y285" s="71">
        <v>682432.1</v>
      </c>
      <c r="Z285" s="71">
        <v>679105.8</v>
      </c>
      <c r="AA285" s="71">
        <v>702404.9</v>
      </c>
      <c r="AB285" s="71">
        <v>713824.1</v>
      </c>
      <c r="AC285" s="71">
        <v>715744.3</v>
      </c>
      <c r="AD285" s="71">
        <v>701841.4</v>
      </c>
      <c r="AE285" s="71">
        <v>676145.3</v>
      </c>
      <c r="AF285" s="71">
        <v>646748.9</v>
      </c>
      <c r="AG285" s="71">
        <v>610971.5</v>
      </c>
      <c r="AH285" s="71">
        <v>597226.4</v>
      </c>
      <c r="AI285" s="71">
        <v>580081.8</v>
      </c>
      <c r="AJ285" s="71">
        <v>568993.6</v>
      </c>
      <c r="AK285" s="71">
        <v>569947.4</v>
      </c>
      <c r="AL285" s="71">
        <v>587269</v>
      </c>
      <c r="AM285" s="71">
        <v>627307.1</v>
      </c>
      <c r="AN285" s="71">
        <v>653019.3</v>
      </c>
      <c r="AO285" s="71">
        <v>667648.7</v>
      </c>
      <c r="AP285" s="71">
        <v>682778.6</v>
      </c>
      <c r="AQ285" s="71">
        <v>664491.6</v>
      </c>
      <c r="AR285" s="71">
        <v>575557.4</v>
      </c>
      <c r="AS285" s="71">
        <v>560235.8</v>
      </c>
      <c r="AT285" s="71">
        <v>565592.4</v>
      </c>
      <c r="AU285" s="71">
        <v>562239.6</v>
      </c>
      <c r="AV285" s="71">
        <v>557872.8</v>
      </c>
      <c r="AW285" s="71">
        <v>552341.3</v>
      </c>
      <c r="AX285" s="71">
        <v>549649.1</v>
      </c>
      <c r="AY285" s="71">
        <v>568506.8</v>
      </c>
      <c r="AZ285" s="71">
        <v>662527.5</v>
      </c>
      <c r="BA285" s="71">
        <v>698773.4</v>
      </c>
      <c r="BB285" s="71">
        <v>685200.1</v>
      </c>
      <c r="BC285" s="71">
        <v>660113.3</v>
      </c>
      <c r="BD285" s="71">
        <v>631413.9</v>
      </c>
      <c r="BE285" s="71">
        <v>11373.99</v>
      </c>
      <c r="BF285" s="71">
        <v>11118.11</v>
      </c>
      <c r="BG285" s="71">
        <v>10798.94</v>
      </c>
      <c r="BH285" s="71">
        <v>10592.52</v>
      </c>
      <c r="BI285" s="71">
        <v>10610.28</v>
      </c>
      <c r="BJ285" s="71">
        <v>10932.74</v>
      </c>
      <c r="BK285" s="71">
        <v>11678.1</v>
      </c>
      <c r="BL285" s="71">
        <v>12156.77</v>
      </c>
      <c r="BM285" s="71">
        <v>12429.11</v>
      </c>
      <c r="BN285" s="71">
        <v>12710.77</v>
      </c>
      <c r="BO285" s="71">
        <v>40469.13</v>
      </c>
      <c r="BP285" s="71">
        <v>127638.3</v>
      </c>
      <c r="BQ285" s="71">
        <v>124240.5</v>
      </c>
      <c r="BR285" s="71">
        <v>125428.5</v>
      </c>
      <c r="BS285" s="71">
        <v>124684.9</v>
      </c>
      <c r="BT285" s="71">
        <v>123716.5</v>
      </c>
      <c r="BU285" s="71">
        <v>122489.8</v>
      </c>
      <c r="BV285" s="71">
        <v>121892.8</v>
      </c>
      <c r="BW285" s="71">
        <v>126074.7</v>
      </c>
      <c r="BX285" s="71">
        <v>40349.51</v>
      </c>
      <c r="BY285" s="71">
        <v>13008.53</v>
      </c>
      <c r="BZ285" s="71">
        <v>12755.85</v>
      </c>
      <c r="CA285" s="71">
        <v>12288.83</v>
      </c>
      <c r="CB285" s="71">
        <v>11754.55</v>
      </c>
      <c r="CC285" s="71">
        <v>13424.88</v>
      </c>
      <c r="CD285" s="71">
        <v>13122.86</v>
      </c>
      <c r="CE285" s="71">
        <v>12746.14</v>
      </c>
      <c r="CF285" s="71">
        <v>12502.5</v>
      </c>
      <c r="CG285" s="71">
        <v>12523.46</v>
      </c>
      <c r="CH285" s="71">
        <v>12904.06</v>
      </c>
      <c r="CI285" s="71">
        <v>13783.82</v>
      </c>
      <c r="CJ285" s="71">
        <v>14348.8</v>
      </c>
      <c r="CK285" s="71">
        <v>14670.25</v>
      </c>
      <c r="CL285" s="71">
        <v>15002.7</v>
      </c>
      <c r="CM285" s="71">
        <v>46992.73</v>
      </c>
      <c r="CN285" s="71">
        <v>132339.5</v>
      </c>
      <c r="CO285" s="71">
        <v>128816.5</v>
      </c>
      <c r="CP285" s="71">
        <v>130048.2</v>
      </c>
      <c r="CQ285" s="71">
        <v>129277.3</v>
      </c>
      <c r="CR285" s="71">
        <v>128273.2</v>
      </c>
      <c r="CS285" s="71">
        <v>127001.3</v>
      </c>
      <c r="CT285" s="71">
        <v>126382.3</v>
      </c>
      <c r="CU285" s="71">
        <v>130718.3</v>
      </c>
      <c r="CV285" s="71">
        <v>46853.83</v>
      </c>
      <c r="CW285" s="71">
        <v>15354.15</v>
      </c>
      <c r="CX285" s="71">
        <v>15055.91</v>
      </c>
      <c r="CY285" s="71">
        <v>14504.67</v>
      </c>
      <c r="CZ285" s="71">
        <v>13874.06</v>
      </c>
      <c r="DA285" s="71">
        <v>14838.48</v>
      </c>
      <c r="DB285" s="71">
        <v>14504.66</v>
      </c>
      <c r="DC285" s="71">
        <v>14088.27</v>
      </c>
      <c r="DD285" s="71">
        <v>13818.97</v>
      </c>
      <c r="DE285" s="71">
        <v>13842.14</v>
      </c>
      <c r="DF285" s="71">
        <v>14262.82</v>
      </c>
      <c r="DG285" s="71">
        <v>15235.21</v>
      </c>
      <c r="DH285" s="71">
        <v>15859.68</v>
      </c>
      <c r="DI285" s="71">
        <v>16214.98</v>
      </c>
      <c r="DJ285" s="71">
        <v>16582.44</v>
      </c>
      <c r="DK285" s="71">
        <v>51448.61</v>
      </c>
      <c r="DL285" s="71">
        <v>135558.8</v>
      </c>
      <c r="DM285" s="71">
        <v>131950.2</v>
      </c>
      <c r="DN285" s="71">
        <v>133211.8</v>
      </c>
      <c r="DO285" s="71">
        <v>132422.1</v>
      </c>
      <c r="DP285" s="71">
        <v>131393.6</v>
      </c>
      <c r="DQ285" s="71">
        <v>130090.8</v>
      </c>
      <c r="DR285" s="71">
        <v>129456.7</v>
      </c>
      <c r="DS285" s="71">
        <v>133898.2</v>
      </c>
      <c r="DT285" s="71">
        <v>51296.53</v>
      </c>
      <c r="DU285" s="71">
        <v>16970.9</v>
      </c>
      <c r="DV285" s="71">
        <v>16641.25</v>
      </c>
      <c r="DW285" s="71">
        <v>16031.97</v>
      </c>
      <c r="DX285" s="71">
        <v>15334.96</v>
      </c>
      <c r="DY285" s="71">
        <v>16246.52</v>
      </c>
      <c r="DZ285" s="71">
        <v>15881.02</v>
      </c>
      <c r="EA285" s="71">
        <v>15425.12</v>
      </c>
      <c r="EB285" s="71">
        <v>15130.27</v>
      </c>
      <c r="EC285" s="71">
        <v>15155.63</v>
      </c>
      <c r="ED285" s="71">
        <v>15616.24</v>
      </c>
      <c r="EE285" s="71">
        <v>16680.9</v>
      </c>
      <c r="EF285" s="71">
        <v>17364.62</v>
      </c>
      <c r="EG285" s="71">
        <v>17753.64</v>
      </c>
      <c r="EH285" s="71">
        <v>18155.96</v>
      </c>
      <c r="EI285" s="71">
        <v>55854.45</v>
      </c>
      <c r="EJ285" s="71">
        <v>138748.6</v>
      </c>
      <c r="EK285" s="71">
        <v>135055</v>
      </c>
      <c r="EL285" s="71">
        <v>136346.3</v>
      </c>
      <c r="EM285" s="71">
        <v>135538.1</v>
      </c>
      <c r="EN285" s="71">
        <v>134485.3</v>
      </c>
      <c r="EO285" s="71">
        <v>133151.9</v>
      </c>
      <c r="EP285" s="71">
        <v>132502.9</v>
      </c>
      <c r="EQ285" s="71">
        <v>137048.9</v>
      </c>
      <c r="ER285" s="71">
        <v>55689.36</v>
      </c>
      <c r="ES285" s="71">
        <v>18581.28</v>
      </c>
      <c r="ET285" s="71">
        <v>18220.35</v>
      </c>
      <c r="EU285" s="71">
        <v>17553.26</v>
      </c>
      <c r="EV285" s="71">
        <v>16790.11</v>
      </c>
      <c r="EW285" s="71">
        <v>18269.76</v>
      </c>
      <c r="EX285" s="71">
        <v>17858.74</v>
      </c>
      <c r="EY285" s="71">
        <v>17346.07</v>
      </c>
      <c r="EZ285" s="71">
        <v>17014.5</v>
      </c>
      <c r="FA285" s="71">
        <v>17043.02</v>
      </c>
      <c r="FB285" s="71">
        <v>17560.99</v>
      </c>
      <c r="FC285" s="71">
        <v>18758.24</v>
      </c>
      <c r="FD285" s="71">
        <v>19527.11</v>
      </c>
      <c r="FE285" s="71">
        <v>19964.57</v>
      </c>
      <c r="FF285" s="71">
        <v>20416.99</v>
      </c>
      <c r="FG285" s="71">
        <v>62129.2</v>
      </c>
      <c r="FH285" s="71">
        <v>143302.8</v>
      </c>
      <c r="FI285" s="71">
        <v>139487.9</v>
      </c>
      <c r="FJ285" s="71">
        <v>140821.7</v>
      </c>
      <c r="FK285" s="71">
        <v>139986.9</v>
      </c>
      <c r="FL285" s="71">
        <v>138899.6</v>
      </c>
      <c r="FM285" s="71">
        <v>137522.4</v>
      </c>
      <c r="FN285" s="71">
        <v>136852.1</v>
      </c>
      <c r="FO285" s="71">
        <v>141547.3</v>
      </c>
      <c r="FP285" s="71">
        <v>61945.55</v>
      </c>
      <c r="FQ285" s="71">
        <v>20895.28</v>
      </c>
      <c r="FR285" s="71">
        <v>20489.4</v>
      </c>
      <c r="FS285" s="71">
        <v>19739.24</v>
      </c>
      <c r="FT285" s="71">
        <v>18881.05</v>
      </c>
      <c r="FU285" s="71">
        <v>74.31188</v>
      </c>
      <c r="FV285" s="71">
        <v>73.08392</v>
      </c>
      <c r="FW285" s="71">
        <v>71.01421</v>
      </c>
      <c r="FX285" s="71">
        <v>70.67004</v>
      </c>
      <c r="FY285" s="71">
        <v>69.22401</v>
      </c>
      <c r="FZ285" s="71">
        <v>68.04113</v>
      </c>
      <c r="GA285" s="71">
        <v>68.21127</v>
      </c>
      <c r="GB285" s="71">
        <v>71.86916</v>
      </c>
      <c r="GC285" s="71">
        <v>78.11507</v>
      </c>
      <c r="GD285" s="71">
        <v>83.42165</v>
      </c>
      <c r="GE285" s="71">
        <v>88.71205</v>
      </c>
      <c r="GF285" s="71">
        <v>92.69236</v>
      </c>
      <c r="GG285" s="71">
        <v>95.63966</v>
      </c>
      <c r="GH285" s="71">
        <v>97.92371</v>
      </c>
      <c r="GI285" s="71">
        <v>98.94016</v>
      </c>
      <c r="GJ285" s="71">
        <v>98.73418</v>
      </c>
      <c r="GK285" s="71">
        <v>97.5144</v>
      </c>
      <c r="GL285" s="71">
        <v>95.66858</v>
      </c>
      <c r="GM285" s="71">
        <v>93.02057</v>
      </c>
      <c r="GN285" s="71">
        <v>88.41582</v>
      </c>
      <c r="GO285" s="71">
        <v>84.00828</v>
      </c>
      <c r="GP285" s="71">
        <v>81.30276</v>
      </c>
      <c r="GQ285" s="71">
        <v>78.5448</v>
      </c>
      <c r="GR285" s="71">
        <v>75.87181</v>
      </c>
    </row>
    <row r="286" spans="1:200" ht="12.75">
      <c r="A286" s="69" t="s">
        <v>243</v>
      </c>
      <c r="B286" s="69" t="s">
        <v>34</v>
      </c>
      <c r="C286" s="69">
        <v>2012</v>
      </c>
      <c r="D286" s="69" t="s">
        <v>6</v>
      </c>
      <c r="E286" s="69" t="s">
        <v>229</v>
      </c>
      <c r="F286" s="71">
        <v>2637</v>
      </c>
      <c r="G286" s="71">
        <v>2637</v>
      </c>
      <c r="H286" s="71">
        <v>2637</v>
      </c>
      <c r="I286" s="71">
        <v>633228.4</v>
      </c>
      <c r="J286" s="71">
        <v>620841.9</v>
      </c>
      <c r="K286" s="71">
        <v>605125</v>
      </c>
      <c r="L286" s="71">
        <v>594314.2</v>
      </c>
      <c r="M286" s="71">
        <v>595867.9</v>
      </c>
      <c r="N286" s="71">
        <v>616356.9</v>
      </c>
      <c r="O286" s="71">
        <v>656043.8</v>
      </c>
      <c r="P286" s="71">
        <v>680725.8</v>
      </c>
      <c r="Q286" s="71">
        <v>696896.6</v>
      </c>
      <c r="R286" s="71">
        <v>717801.3</v>
      </c>
      <c r="S286" s="71">
        <v>741344.9</v>
      </c>
      <c r="T286" s="71">
        <v>739244.8</v>
      </c>
      <c r="U286" s="71">
        <v>716338.4</v>
      </c>
      <c r="V286" s="71">
        <v>716850.5</v>
      </c>
      <c r="W286" s="71">
        <v>711432.3</v>
      </c>
      <c r="X286" s="71">
        <v>704979.5</v>
      </c>
      <c r="Y286" s="71">
        <v>697627.6</v>
      </c>
      <c r="Z286" s="71">
        <v>689066.7</v>
      </c>
      <c r="AA286" s="71">
        <v>704747.7</v>
      </c>
      <c r="AB286" s="71">
        <v>720119.8</v>
      </c>
      <c r="AC286" s="71">
        <v>729580.7</v>
      </c>
      <c r="AD286" s="71">
        <v>716047.7</v>
      </c>
      <c r="AE286" s="71">
        <v>691861.8</v>
      </c>
      <c r="AF286" s="71">
        <v>664772.4</v>
      </c>
      <c r="AG286" s="71">
        <v>618214</v>
      </c>
      <c r="AH286" s="71">
        <v>606121.3</v>
      </c>
      <c r="AI286" s="71">
        <v>590777</v>
      </c>
      <c r="AJ286" s="71">
        <v>580222.5</v>
      </c>
      <c r="AK286" s="71">
        <v>581739.3</v>
      </c>
      <c r="AL286" s="71">
        <v>601742.5</v>
      </c>
      <c r="AM286" s="71">
        <v>640488.4</v>
      </c>
      <c r="AN286" s="71">
        <v>664585.3</v>
      </c>
      <c r="AO286" s="71">
        <v>680372.6</v>
      </c>
      <c r="AP286" s="71">
        <v>700781.6</v>
      </c>
      <c r="AQ286" s="71">
        <v>688070.7</v>
      </c>
      <c r="AR286" s="71">
        <v>598323.9</v>
      </c>
      <c r="AS286" s="71">
        <v>579784.1</v>
      </c>
      <c r="AT286" s="71">
        <v>580198.6</v>
      </c>
      <c r="AU286" s="71">
        <v>575813.3</v>
      </c>
      <c r="AV286" s="71">
        <v>570590.6</v>
      </c>
      <c r="AW286" s="71">
        <v>564640.1</v>
      </c>
      <c r="AX286" s="71">
        <v>557711.1</v>
      </c>
      <c r="AY286" s="71">
        <v>570402.9</v>
      </c>
      <c r="AZ286" s="71">
        <v>668370.8</v>
      </c>
      <c r="BA286" s="71">
        <v>712281.8</v>
      </c>
      <c r="BB286" s="71">
        <v>699069.6</v>
      </c>
      <c r="BC286" s="71">
        <v>675457.1</v>
      </c>
      <c r="BD286" s="71">
        <v>649010.1</v>
      </c>
      <c r="BE286" s="71">
        <v>11508.82</v>
      </c>
      <c r="BF286" s="71">
        <v>11283.7</v>
      </c>
      <c r="BG286" s="71">
        <v>10998.05</v>
      </c>
      <c r="BH286" s="71">
        <v>10801.56</v>
      </c>
      <c r="BI286" s="71">
        <v>10829.8</v>
      </c>
      <c r="BJ286" s="71">
        <v>11202.18</v>
      </c>
      <c r="BK286" s="71">
        <v>11923.49</v>
      </c>
      <c r="BL286" s="71">
        <v>12372.08</v>
      </c>
      <c r="BM286" s="71">
        <v>12665.98</v>
      </c>
      <c r="BN286" s="71">
        <v>13045.92</v>
      </c>
      <c r="BO286" s="71">
        <v>41905.15</v>
      </c>
      <c r="BP286" s="71">
        <v>132687.1</v>
      </c>
      <c r="BQ286" s="71">
        <v>128575.7</v>
      </c>
      <c r="BR286" s="71">
        <v>128667.6</v>
      </c>
      <c r="BS286" s="71">
        <v>127695.1</v>
      </c>
      <c r="BT286" s="71">
        <v>126536.9</v>
      </c>
      <c r="BU286" s="71">
        <v>125217.3</v>
      </c>
      <c r="BV286" s="71">
        <v>123680.7</v>
      </c>
      <c r="BW286" s="71">
        <v>126495.2</v>
      </c>
      <c r="BX286" s="71">
        <v>40705.38</v>
      </c>
      <c r="BY286" s="71">
        <v>13260.01</v>
      </c>
      <c r="BZ286" s="71">
        <v>13014.05</v>
      </c>
      <c r="CA286" s="71">
        <v>12574.47</v>
      </c>
      <c r="CB286" s="71">
        <v>12082.13</v>
      </c>
      <c r="CC286" s="71">
        <v>13584.02</v>
      </c>
      <c r="CD286" s="71">
        <v>13318.31</v>
      </c>
      <c r="CE286" s="71">
        <v>12981.15</v>
      </c>
      <c r="CF286" s="71">
        <v>12749.23</v>
      </c>
      <c r="CG286" s="71">
        <v>12782.56</v>
      </c>
      <c r="CH286" s="71">
        <v>13222.09</v>
      </c>
      <c r="CI286" s="71">
        <v>14073.46</v>
      </c>
      <c r="CJ286" s="71">
        <v>14602.93</v>
      </c>
      <c r="CK286" s="71">
        <v>14949.83</v>
      </c>
      <c r="CL286" s="71">
        <v>15398.28</v>
      </c>
      <c r="CM286" s="71">
        <v>48660.24</v>
      </c>
      <c r="CN286" s="71">
        <v>137574.3</v>
      </c>
      <c r="CO286" s="71">
        <v>133311.3</v>
      </c>
      <c r="CP286" s="71">
        <v>133406.6</v>
      </c>
      <c r="CQ286" s="71">
        <v>132398.3</v>
      </c>
      <c r="CR286" s="71">
        <v>131197.4</v>
      </c>
      <c r="CS286" s="71">
        <v>129829.2</v>
      </c>
      <c r="CT286" s="71">
        <v>128236</v>
      </c>
      <c r="CU286" s="71">
        <v>131154.3</v>
      </c>
      <c r="CV286" s="71">
        <v>47267.06</v>
      </c>
      <c r="CW286" s="71">
        <v>15650.97</v>
      </c>
      <c r="CX286" s="71">
        <v>15360.66</v>
      </c>
      <c r="CY286" s="71">
        <v>14841.82</v>
      </c>
      <c r="CZ286" s="71">
        <v>14260.7</v>
      </c>
      <c r="DA286" s="71">
        <v>15014.37</v>
      </c>
      <c r="DB286" s="71">
        <v>14720.68</v>
      </c>
      <c r="DC286" s="71">
        <v>14348.02</v>
      </c>
      <c r="DD286" s="71">
        <v>14091.68</v>
      </c>
      <c r="DE286" s="71">
        <v>14128.53</v>
      </c>
      <c r="DF286" s="71">
        <v>14614.34</v>
      </c>
      <c r="DG286" s="71">
        <v>15555.35</v>
      </c>
      <c r="DH286" s="71">
        <v>16140.58</v>
      </c>
      <c r="DI286" s="71">
        <v>16524</v>
      </c>
      <c r="DJ286" s="71">
        <v>17019.67</v>
      </c>
      <c r="DK286" s="71">
        <v>53274.23</v>
      </c>
      <c r="DL286" s="71">
        <v>140920.9</v>
      </c>
      <c r="DM286" s="71">
        <v>136554.3</v>
      </c>
      <c r="DN286" s="71">
        <v>136651.9</v>
      </c>
      <c r="DO286" s="71">
        <v>135619</v>
      </c>
      <c r="DP286" s="71">
        <v>134389</v>
      </c>
      <c r="DQ286" s="71">
        <v>132987.5</v>
      </c>
      <c r="DR286" s="71">
        <v>131355.5</v>
      </c>
      <c r="DS286" s="71">
        <v>134344.8</v>
      </c>
      <c r="DT286" s="71">
        <v>51748.95</v>
      </c>
      <c r="DU286" s="71">
        <v>17298.97</v>
      </c>
      <c r="DV286" s="71">
        <v>16978.09</v>
      </c>
      <c r="DW286" s="71">
        <v>16404.62</v>
      </c>
      <c r="DX286" s="71">
        <v>15762.31</v>
      </c>
      <c r="DY286" s="71">
        <v>16439.1</v>
      </c>
      <c r="DZ286" s="71">
        <v>16117.54</v>
      </c>
      <c r="EA286" s="71">
        <v>15709.52</v>
      </c>
      <c r="EB286" s="71">
        <v>15428.86</v>
      </c>
      <c r="EC286" s="71">
        <v>15469.2</v>
      </c>
      <c r="ED286" s="71">
        <v>16001.11</v>
      </c>
      <c r="EE286" s="71">
        <v>17031.41</v>
      </c>
      <c r="EF286" s="71">
        <v>17672.18</v>
      </c>
      <c r="EG286" s="71">
        <v>18091.98</v>
      </c>
      <c r="EH286" s="71">
        <v>18634.68</v>
      </c>
      <c r="EI286" s="71">
        <v>57836.41</v>
      </c>
      <c r="EJ286" s="71">
        <v>144236.8</v>
      </c>
      <c r="EK286" s="71">
        <v>139767.5</v>
      </c>
      <c r="EL286" s="71">
        <v>139867.4</v>
      </c>
      <c r="EM286" s="71">
        <v>138810.2</v>
      </c>
      <c r="EN286" s="71">
        <v>137551.2</v>
      </c>
      <c r="EO286" s="71">
        <v>136116.7</v>
      </c>
      <c r="EP286" s="71">
        <v>134446.4</v>
      </c>
      <c r="EQ286" s="71">
        <v>137506</v>
      </c>
      <c r="ER286" s="71">
        <v>56180.52</v>
      </c>
      <c r="ES286" s="71">
        <v>18940.48</v>
      </c>
      <c r="ET286" s="71">
        <v>18589.16</v>
      </c>
      <c r="EU286" s="71">
        <v>17961.27</v>
      </c>
      <c r="EV286" s="71">
        <v>17258.01</v>
      </c>
      <c r="EW286" s="71">
        <v>18486.33</v>
      </c>
      <c r="EX286" s="71">
        <v>18124.72</v>
      </c>
      <c r="EY286" s="71">
        <v>17665.89</v>
      </c>
      <c r="EZ286" s="71">
        <v>17350.28</v>
      </c>
      <c r="FA286" s="71">
        <v>17395.63</v>
      </c>
      <c r="FB286" s="71">
        <v>17993.79</v>
      </c>
      <c r="FC286" s="71">
        <v>19152.4</v>
      </c>
      <c r="FD286" s="71">
        <v>19872.96</v>
      </c>
      <c r="FE286" s="71">
        <v>20345.04</v>
      </c>
      <c r="FF286" s="71">
        <v>20955.33</v>
      </c>
      <c r="FG286" s="71">
        <v>64333.82</v>
      </c>
      <c r="FH286" s="71">
        <v>148971.2</v>
      </c>
      <c r="FI286" s="71">
        <v>144355.1</v>
      </c>
      <c r="FJ286" s="71">
        <v>144458.3</v>
      </c>
      <c r="FK286" s="71">
        <v>143366.4</v>
      </c>
      <c r="FL286" s="71">
        <v>142066.1</v>
      </c>
      <c r="FM286" s="71">
        <v>140584.5</v>
      </c>
      <c r="FN286" s="71">
        <v>138859.3</v>
      </c>
      <c r="FO286" s="71">
        <v>142019.4</v>
      </c>
      <c r="FP286" s="71">
        <v>62491.9</v>
      </c>
      <c r="FQ286" s="71">
        <v>21299.22</v>
      </c>
      <c r="FR286" s="71">
        <v>20904.14</v>
      </c>
      <c r="FS286" s="71">
        <v>20198.06</v>
      </c>
      <c r="FT286" s="71">
        <v>19407.22</v>
      </c>
      <c r="FU286" s="71">
        <v>70.91555</v>
      </c>
      <c r="FV286" s="71">
        <v>69.43614</v>
      </c>
      <c r="FW286" s="71">
        <v>68.29412</v>
      </c>
      <c r="FX286" s="71">
        <v>68.17155</v>
      </c>
      <c r="FY286" s="71">
        <v>67.08781</v>
      </c>
      <c r="FZ286" s="71">
        <v>66.83297</v>
      </c>
      <c r="GA286" s="71">
        <v>66.64925</v>
      </c>
      <c r="GB286" s="71">
        <v>68.8047</v>
      </c>
      <c r="GC286" s="71">
        <v>75.03524</v>
      </c>
      <c r="GD286" s="71">
        <v>82.58829</v>
      </c>
      <c r="GE286" s="71">
        <v>89.17796</v>
      </c>
      <c r="GF286" s="71">
        <v>93.99844</v>
      </c>
      <c r="GG286" s="71">
        <v>96.48815</v>
      </c>
      <c r="GH286" s="71">
        <v>97.37757</v>
      </c>
      <c r="GI286" s="71">
        <v>98.04545</v>
      </c>
      <c r="GJ286" s="71">
        <v>97.64486</v>
      </c>
      <c r="GK286" s="71">
        <v>96.06582</v>
      </c>
      <c r="GL286" s="71">
        <v>92.66376</v>
      </c>
      <c r="GM286" s="71">
        <v>88.02145</v>
      </c>
      <c r="GN286" s="71">
        <v>84.5426</v>
      </c>
      <c r="GO286" s="71">
        <v>82.01142</v>
      </c>
      <c r="GP286" s="71">
        <v>79.90401</v>
      </c>
      <c r="GQ286" s="71">
        <v>77.87717</v>
      </c>
      <c r="GR286" s="71">
        <v>76.10142</v>
      </c>
    </row>
    <row r="287" spans="1:200" ht="12.75">
      <c r="A287" s="69" t="s">
        <v>243</v>
      </c>
      <c r="B287" s="69" t="s">
        <v>35</v>
      </c>
      <c r="C287" s="69">
        <v>2012</v>
      </c>
      <c r="D287" s="69" t="s">
        <v>6</v>
      </c>
      <c r="E287" s="69" t="s">
        <v>229</v>
      </c>
      <c r="F287" s="71">
        <v>2647</v>
      </c>
      <c r="G287" s="71">
        <v>2647</v>
      </c>
      <c r="H287" s="71">
        <v>2647</v>
      </c>
      <c r="I287" s="71">
        <v>625660</v>
      </c>
      <c r="J287" s="71">
        <v>613207.4</v>
      </c>
      <c r="K287" s="71">
        <v>599711.9</v>
      </c>
      <c r="L287" s="71">
        <v>582950.7</v>
      </c>
      <c r="M287" s="71">
        <v>584255.9</v>
      </c>
      <c r="N287" s="71">
        <v>598945.2</v>
      </c>
      <c r="O287" s="71">
        <v>637230.8</v>
      </c>
      <c r="P287" s="71">
        <v>656516.4</v>
      </c>
      <c r="Q287" s="71">
        <v>671332.3</v>
      </c>
      <c r="R287" s="71">
        <v>688878.4</v>
      </c>
      <c r="S287" s="71">
        <v>709524.4</v>
      </c>
      <c r="T287" s="71">
        <v>708824.4</v>
      </c>
      <c r="U287" s="71">
        <v>692249.1</v>
      </c>
      <c r="V287" s="71">
        <v>695938.9</v>
      </c>
      <c r="W287" s="71">
        <v>691821.4</v>
      </c>
      <c r="X287" s="71">
        <v>688066.3</v>
      </c>
      <c r="Y287" s="71">
        <v>683339.6</v>
      </c>
      <c r="Z287" s="71">
        <v>680122.2</v>
      </c>
      <c r="AA287" s="71">
        <v>690096.1</v>
      </c>
      <c r="AB287" s="71">
        <v>694063.9</v>
      </c>
      <c r="AC287" s="71">
        <v>698555.3</v>
      </c>
      <c r="AD287" s="71">
        <v>683296.4</v>
      </c>
      <c r="AE287" s="71">
        <v>659260</v>
      </c>
      <c r="AF287" s="71">
        <v>632715.7</v>
      </c>
      <c r="AG287" s="71">
        <v>610825.1</v>
      </c>
      <c r="AH287" s="71">
        <v>598667.8</v>
      </c>
      <c r="AI287" s="71">
        <v>585492.3</v>
      </c>
      <c r="AJ287" s="71">
        <v>569128.4</v>
      </c>
      <c r="AK287" s="71">
        <v>570402.8</v>
      </c>
      <c r="AL287" s="71">
        <v>584743.7</v>
      </c>
      <c r="AM287" s="71">
        <v>622121.5</v>
      </c>
      <c r="AN287" s="71">
        <v>640949.9</v>
      </c>
      <c r="AO287" s="71">
        <v>655414.4</v>
      </c>
      <c r="AP287" s="71">
        <v>672544.6</v>
      </c>
      <c r="AQ287" s="71">
        <v>658536.8</v>
      </c>
      <c r="AR287" s="71">
        <v>573702.5</v>
      </c>
      <c r="AS287" s="71">
        <v>560286.9</v>
      </c>
      <c r="AT287" s="71">
        <v>563273.4</v>
      </c>
      <c r="AU287" s="71">
        <v>559940.8</v>
      </c>
      <c r="AV287" s="71">
        <v>556901.4</v>
      </c>
      <c r="AW287" s="71">
        <v>553075.8</v>
      </c>
      <c r="AX287" s="71">
        <v>550471.8</v>
      </c>
      <c r="AY287" s="71">
        <v>558544.3</v>
      </c>
      <c r="AZ287" s="71">
        <v>644187.3</v>
      </c>
      <c r="BA287" s="71">
        <v>681992</v>
      </c>
      <c r="BB287" s="71">
        <v>667094.9</v>
      </c>
      <c r="BC287" s="71">
        <v>643628.4</v>
      </c>
      <c r="BD287" s="71">
        <v>617713.4</v>
      </c>
      <c r="BE287" s="71">
        <v>11371.27</v>
      </c>
      <c r="BF287" s="71">
        <v>11144.94</v>
      </c>
      <c r="BG287" s="71">
        <v>10899.66</v>
      </c>
      <c r="BH287" s="71">
        <v>10595.03</v>
      </c>
      <c r="BI287" s="71">
        <v>10618.75</v>
      </c>
      <c r="BJ287" s="71">
        <v>10885.73</v>
      </c>
      <c r="BK287" s="71">
        <v>11581.56</v>
      </c>
      <c r="BL287" s="71">
        <v>11932.08</v>
      </c>
      <c r="BM287" s="71">
        <v>12201.35</v>
      </c>
      <c r="BN287" s="71">
        <v>12520.25</v>
      </c>
      <c r="BO287" s="71">
        <v>40106.47</v>
      </c>
      <c r="BP287" s="71">
        <v>127227</v>
      </c>
      <c r="BQ287" s="71">
        <v>124251.9</v>
      </c>
      <c r="BR287" s="71">
        <v>124914.2</v>
      </c>
      <c r="BS287" s="71">
        <v>124175.1</v>
      </c>
      <c r="BT287" s="71">
        <v>123501.1</v>
      </c>
      <c r="BU287" s="71">
        <v>122652.7</v>
      </c>
      <c r="BV287" s="71">
        <v>122075.2</v>
      </c>
      <c r="BW287" s="71">
        <v>123865.4</v>
      </c>
      <c r="BX287" s="71">
        <v>39232.55</v>
      </c>
      <c r="BY287" s="71">
        <v>12696.13</v>
      </c>
      <c r="BZ287" s="71">
        <v>12418.8</v>
      </c>
      <c r="CA287" s="71">
        <v>11981.94</v>
      </c>
      <c r="CB287" s="71">
        <v>11499.5</v>
      </c>
      <c r="CC287" s="71">
        <v>13421.66</v>
      </c>
      <c r="CD287" s="71">
        <v>13154.53</v>
      </c>
      <c r="CE287" s="71">
        <v>12865.02</v>
      </c>
      <c r="CF287" s="71">
        <v>12505.46</v>
      </c>
      <c r="CG287" s="71">
        <v>12533.46</v>
      </c>
      <c r="CH287" s="71">
        <v>12848.58</v>
      </c>
      <c r="CI287" s="71">
        <v>13669.88</v>
      </c>
      <c r="CJ287" s="71">
        <v>14083.59</v>
      </c>
      <c r="CK287" s="71">
        <v>14401.42</v>
      </c>
      <c r="CL287" s="71">
        <v>14777.82</v>
      </c>
      <c r="CM287" s="71">
        <v>46571.61</v>
      </c>
      <c r="CN287" s="71">
        <v>131913</v>
      </c>
      <c r="CO287" s="71">
        <v>128828.3</v>
      </c>
      <c r="CP287" s="71">
        <v>129515</v>
      </c>
      <c r="CQ287" s="71">
        <v>128748.7</v>
      </c>
      <c r="CR287" s="71">
        <v>128049.9</v>
      </c>
      <c r="CS287" s="71">
        <v>127170.2</v>
      </c>
      <c r="CT287" s="71">
        <v>126571.5</v>
      </c>
      <c r="CU287" s="71">
        <v>128427.6</v>
      </c>
      <c r="CV287" s="71">
        <v>45556.81</v>
      </c>
      <c r="CW287" s="71">
        <v>14985.41</v>
      </c>
      <c r="CX287" s="71">
        <v>14658.08</v>
      </c>
      <c r="CY287" s="71">
        <v>14142.45</v>
      </c>
      <c r="CZ287" s="71">
        <v>13573.02</v>
      </c>
      <c r="DA287" s="71">
        <v>14834.92</v>
      </c>
      <c r="DB287" s="71">
        <v>14539.66</v>
      </c>
      <c r="DC287" s="71">
        <v>14219.67</v>
      </c>
      <c r="DD287" s="71">
        <v>13822.25</v>
      </c>
      <c r="DE287" s="71">
        <v>13853.2</v>
      </c>
      <c r="DF287" s="71">
        <v>14201.49</v>
      </c>
      <c r="DG287" s="71">
        <v>15109.27</v>
      </c>
      <c r="DH287" s="71">
        <v>15566.55</v>
      </c>
      <c r="DI287" s="71">
        <v>15917.85</v>
      </c>
      <c r="DJ287" s="71">
        <v>16333.88</v>
      </c>
      <c r="DK287" s="71">
        <v>50987.55</v>
      </c>
      <c r="DL287" s="71">
        <v>135121.9</v>
      </c>
      <c r="DM287" s="71">
        <v>131962.2</v>
      </c>
      <c r="DN287" s="71">
        <v>132665.6</v>
      </c>
      <c r="DO287" s="71">
        <v>131880.7</v>
      </c>
      <c r="DP287" s="71">
        <v>131164.8</v>
      </c>
      <c r="DQ287" s="71">
        <v>130263.8</v>
      </c>
      <c r="DR287" s="71">
        <v>129650.5</v>
      </c>
      <c r="DS287" s="71">
        <v>131551.8</v>
      </c>
      <c r="DT287" s="71">
        <v>49876.54</v>
      </c>
      <c r="DU287" s="71">
        <v>16563.33</v>
      </c>
      <c r="DV287" s="71">
        <v>16201.53</v>
      </c>
      <c r="DW287" s="71">
        <v>15631.61</v>
      </c>
      <c r="DX287" s="71">
        <v>15002.22</v>
      </c>
      <c r="DY287" s="71">
        <v>16242.62</v>
      </c>
      <c r="DZ287" s="71">
        <v>15919.34</v>
      </c>
      <c r="EA287" s="71">
        <v>15568.99</v>
      </c>
      <c r="EB287" s="71">
        <v>15133.86</v>
      </c>
      <c r="EC287" s="71">
        <v>15167.74</v>
      </c>
      <c r="ED287" s="71">
        <v>15549.08</v>
      </c>
      <c r="EE287" s="71">
        <v>16543.01</v>
      </c>
      <c r="EF287" s="71">
        <v>17043.68</v>
      </c>
      <c r="EG287" s="71">
        <v>17428.31</v>
      </c>
      <c r="EH287" s="71">
        <v>17883.82</v>
      </c>
      <c r="EI287" s="71">
        <v>55353.91</v>
      </c>
      <c r="EJ287" s="71">
        <v>138301.4</v>
      </c>
      <c r="EK287" s="71">
        <v>135067.3</v>
      </c>
      <c r="EL287" s="71">
        <v>135787.3</v>
      </c>
      <c r="EM287" s="71">
        <v>134983.9</v>
      </c>
      <c r="EN287" s="71">
        <v>134251.2</v>
      </c>
      <c r="EO287" s="71">
        <v>133329</v>
      </c>
      <c r="EP287" s="71">
        <v>132701.2</v>
      </c>
      <c r="EQ287" s="71">
        <v>134647.2</v>
      </c>
      <c r="ER287" s="71">
        <v>54147.75</v>
      </c>
      <c r="ES287" s="71">
        <v>18135.04</v>
      </c>
      <c r="ET287" s="71">
        <v>17738.91</v>
      </c>
      <c r="EU287" s="71">
        <v>17114.9</v>
      </c>
      <c r="EV287" s="71">
        <v>16425.79</v>
      </c>
      <c r="EW287" s="71">
        <v>18265.38</v>
      </c>
      <c r="EX287" s="71">
        <v>17901.84</v>
      </c>
      <c r="EY287" s="71">
        <v>17507.86</v>
      </c>
      <c r="EZ287" s="71">
        <v>17018.53</v>
      </c>
      <c r="FA287" s="71">
        <v>17056.64</v>
      </c>
      <c r="FB287" s="71">
        <v>17485.47</v>
      </c>
      <c r="FC287" s="71">
        <v>18603.18</v>
      </c>
      <c r="FD287" s="71">
        <v>19166.2</v>
      </c>
      <c r="FE287" s="71">
        <v>19598.73</v>
      </c>
      <c r="FF287" s="71">
        <v>20110.97</v>
      </c>
      <c r="FG287" s="71">
        <v>61572.43</v>
      </c>
      <c r="FH287" s="71">
        <v>142840.9</v>
      </c>
      <c r="FI287" s="71">
        <v>139500.7</v>
      </c>
      <c r="FJ287" s="71">
        <v>140244.2</v>
      </c>
      <c r="FK287" s="71">
        <v>139414.5</v>
      </c>
      <c r="FL287" s="71">
        <v>138657.8</v>
      </c>
      <c r="FM287" s="71">
        <v>137705.3</v>
      </c>
      <c r="FN287" s="71">
        <v>137056.9</v>
      </c>
      <c r="FO287" s="71">
        <v>139066.8</v>
      </c>
      <c r="FP287" s="71">
        <v>60230.77</v>
      </c>
      <c r="FQ287" s="71">
        <v>20393.47</v>
      </c>
      <c r="FR287" s="71">
        <v>19948.01</v>
      </c>
      <c r="FS287" s="71">
        <v>19246.29</v>
      </c>
      <c r="FT287" s="71">
        <v>18471.36</v>
      </c>
      <c r="FU287" s="71">
        <v>68.74173</v>
      </c>
      <c r="FV287" s="71">
        <v>67.60062</v>
      </c>
      <c r="FW287" s="71">
        <v>66.87981</v>
      </c>
      <c r="FX287" s="71">
        <v>65.26718</v>
      </c>
      <c r="FY287" s="71">
        <v>64.23813</v>
      </c>
      <c r="FZ287" s="71">
        <v>62.09081</v>
      </c>
      <c r="GA287" s="71">
        <v>63.34625</v>
      </c>
      <c r="GB287" s="71">
        <v>64.33422</v>
      </c>
      <c r="GC287" s="71">
        <v>68.94357</v>
      </c>
      <c r="GD287" s="71">
        <v>73.62411</v>
      </c>
      <c r="GE287" s="71">
        <v>78.94986</v>
      </c>
      <c r="GF287" s="71">
        <v>82.88717</v>
      </c>
      <c r="GG287" s="71">
        <v>85.10608</v>
      </c>
      <c r="GH287" s="71">
        <v>86.6581</v>
      </c>
      <c r="GI287" s="71">
        <v>87.7459</v>
      </c>
      <c r="GJ287" s="71">
        <v>88.17533</v>
      </c>
      <c r="GK287" s="71">
        <v>87.87463</v>
      </c>
      <c r="GL287" s="71">
        <v>86.41506</v>
      </c>
      <c r="GM287" s="71">
        <v>82.46697</v>
      </c>
      <c r="GN287" s="71">
        <v>77.7421</v>
      </c>
      <c r="GO287" s="71">
        <v>74.30553</v>
      </c>
      <c r="GP287" s="71">
        <v>70.92776</v>
      </c>
      <c r="GQ287" s="71">
        <v>68.50833</v>
      </c>
      <c r="GR287" s="71">
        <v>66.66862</v>
      </c>
    </row>
    <row r="288" spans="1:200" ht="12.75">
      <c r="A288" s="69" t="s">
        <v>243</v>
      </c>
      <c r="B288" s="69" t="s">
        <v>8</v>
      </c>
      <c r="C288" s="69">
        <v>2012</v>
      </c>
      <c r="D288" s="69" t="s">
        <v>6</v>
      </c>
      <c r="E288" s="69" t="s">
        <v>229</v>
      </c>
      <c r="F288" s="71">
        <v>2604</v>
      </c>
      <c r="G288" s="71">
        <v>2604</v>
      </c>
      <c r="H288" s="71">
        <v>2604</v>
      </c>
      <c r="I288" s="71">
        <v>618753.9</v>
      </c>
      <c r="J288" s="71">
        <v>603750.9</v>
      </c>
      <c r="K288" s="71">
        <v>587330.7</v>
      </c>
      <c r="L288" s="71">
        <v>574931.6</v>
      </c>
      <c r="M288" s="71">
        <v>575990.1</v>
      </c>
      <c r="N288" s="71">
        <v>594790</v>
      </c>
      <c r="O288" s="71">
        <v>635495.1</v>
      </c>
      <c r="P288" s="71">
        <v>661443.8</v>
      </c>
      <c r="Q288" s="71">
        <v>676277.7</v>
      </c>
      <c r="R288" s="71">
        <v>692626.6</v>
      </c>
      <c r="S288" s="71">
        <v>708322.9</v>
      </c>
      <c r="T288" s="71">
        <v>704482.4</v>
      </c>
      <c r="U288" s="71">
        <v>685534.3</v>
      </c>
      <c r="V288" s="71">
        <v>688761</v>
      </c>
      <c r="W288" s="71">
        <v>685069.4</v>
      </c>
      <c r="X288" s="71">
        <v>680663.4</v>
      </c>
      <c r="Y288" s="71">
        <v>675127.9</v>
      </c>
      <c r="Z288" s="71">
        <v>671595.4</v>
      </c>
      <c r="AA288" s="71">
        <v>692886.7</v>
      </c>
      <c r="AB288" s="71">
        <v>706625.3</v>
      </c>
      <c r="AC288" s="71">
        <v>709134.4</v>
      </c>
      <c r="AD288" s="71">
        <v>694539.3</v>
      </c>
      <c r="AE288" s="71">
        <v>671124.7</v>
      </c>
      <c r="AF288" s="71">
        <v>643487.9</v>
      </c>
      <c r="AG288" s="71">
        <v>604082.8</v>
      </c>
      <c r="AH288" s="71">
        <v>589435.4</v>
      </c>
      <c r="AI288" s="71">
        <v>573404.6</v>
      </c>
      <c r="AJ288" s="71">
        <v>561299.4</v>
      </c>
      <c r="AK288" s="71">
        <v>562332.8</v>
      </c>
      <c r="AL288" s="71">
        <v>580687</v>
      </c>
      <c r="AM288" s="71">
        <v>620426.9</v>
      </c>
      <c r="AN288" s="71">
        <v>645760.4</v>
      </c>
      <c r="AO288" s="71">
        <v>660242.6</v>
      </c>
      <c r="AP288" s="71">
        <v>676203.8</v>
      </c>
      <c r="AQ288" s="71">
        <v>657421.7</v>
      </c>
      <c r="AR288" s="71">
        <v>570188.3</v>
      </c>
      <c r="AS288" s="71">
        <v>554852.1</v>
      </c>
      <c r="AT288" s="71">
        <v>557463.8</v>
      </c>
      <c r="AU288" s="71">
        <v>554475.9</v>
      </c>
      <c r="AV288" s="71">
        <v>550909.8</v>
      </c>
      <c r="AW288" s="71">
        <v>546429.5</v>
      </c>
      <c r="AX288" s="71">
        <v>543570.3</v>
      </c>
      <c r="AY288" s="71">
        <v>560802.9</v>
      </c>
      <c r="AZ288" s="71">
        <v>655846.1</v>
      </c>
      <c r="BA288" s="71">
        <v>692320.3</v>
      </c>
      <c r="BB288" s="71">
        <v>678071.2</v>
      </c>
      <c r="BC288" s="71">
        <v>655211.7</v>
      </c>
      <c r="BD288" s="71">
        <v>628230.2</v>
      </c>
      <c r="BE288" s="71">
        <v>11245.75</v>
      </c>
      <c r="BF288" s="71">
        <v>10973.07</v>
      </c>
      <c r="BG288" s="71">
        <v>10674.64</v>
      </c>
      <c r="BH288" s="71">
        <v>10449.29</v>
      </c>
      <c r="BI288" s="71">
        <v>10468.52</v>
      </c>
      <c r="BJ288" s="71">
        <v>10810.21</v>
      </c>
      <c r="BK288" s="71">
        <v>11550.02</v>
      </c>
      <c r="BL288" s="71">
        <v>12021.63</v>
      </c>
      <c r="BM288" s="71">
        <v>12291.23</v>
      </c>
      <c r="BN288" s="71">
        <v>12588.37</v>
      </c>
      <c r="BO288" s="71">
        <v>40038.55</v>
      </c>
      <c r="BP288" s="71">
        <v>126447.6</v>
      </c>
      <c r="BQ288" s="71">
        <v>123046.6</v>
      </c>
      <c r="BR288" s="71">
        <v>123625.8</v>
      </c>
      <c r="BS288" s="71">
        <v>122963.2</v>
      </c>
      <c r="BT288" s="71">
        <v>122172.4</v>
      </c>
      <c r="BU288" s="71">
        <v>121178.8</v>
      </c>
      <c r="BV288" s="71">
        <v>120544.7</v>
      </c>
      <c r="BW288" s="71">
        <v>124366.3</v>
      </c>
      <c r="BX288" s="71">
        <v>39942.6</v>
      </c>
      <c r="BY288" s="71">
        <v>12888.4</v>
      </c>
      <c r="BZ288" s="71">
        <v>12623.14</v>
      </c>
      <c r="CA288" s="71">
        <v>12197.58</v>
      </c>
      <c r="CB288" s="71">
        <v>11695.29</v>
      </c>
      <c r="CC288" s="71">
        <v>13273.51</v>
      </c>
      <c r="CD288" s="71">
        <v>12951.67</v>
      </c>
      <c r="CE288" s="71">
        <v>12599.42</v>
      </c>
      <c r="CF288" s="71">
        <v>12333.43</v>
      </c>
      <c r="CG288" s="71">
        <v>12356.14</v>
      </c>
      <c r="CH288" s="71">
        <v>12759.44</v>
      </c>
      <c r="CI288" s="71">
        <v>13632.64</v>
      </c>
      <c r="CJ288" s="71">
        <v>14189.3</v>
      </c>
      <c r="CK288" s="71">
        <v>14507.51</v>
      </c>
      <c r="CL288" s="71">
        <v>14858.23</v>
      </c>
      <c r="CM288" s="71">
        <v>46492.75</v>
      </c>
      <c r="CN288" s="71">
        <v>131104.9</v>
      </c>
      <c r="CO288" s="71">
        <v>127578.7</v>
      </c>
      <c r="CP288" s="71">
        <v>128179.2</v>
      </c>
      <c r="CQ288" s="71">
        <v>127492.1</v>
      </c>
      <c r="CR288" s="71">
        <v>126672.2</v>
      </c>
      <c r="CS288" s="71">
        <v>125642</v>
      </c>
      <c r="CT288" s="71">
        <v>124984.6</v>
      </c>
      <c r="CU288" s="71">
        <v>128946.9</v>
      </c>
      <c r="CV288" s="71">
        <v>46381.32</v>
      </c>
      <c r="CW288" s="71">
        <v>15212.36</v>
      </c>
      <c r="CX288" s="71">
        <v>14899.26</v>
      </c>
      <c r="CY288" s="71">
        <v>14396.97</v>
      </c>
      <c r="CZ288" s="71">
        <v>13804.11</v>
      </c>
      <c r="DA288" s="71">
        <v>14671.17</v>
      </c>
      <c r="DB288" s="71">
        <v>14315.44</v>
      </c>
      <c r="DC288" s="71">
        <v>13926.1</v>
      </c>
      <c r="DD288" s="71">
        <v>13632.11</v>
      </c>
      <c r="DE288" s="71">
        <v>13657.21</v>
      </c>
      <c r="DF288" s="71">
        <v>14102.97</v>
      </c>
      <c r="DG288" s="71">
        <v>15068.12</v>
      </c>
      <c r="DH288" s="71">
        <v>15683.38</v>
      </c>
      <c r="DI288" s="71">
        <v>16035.11</v>
      </c>
      <c r="DJ288" s="71">
        <v>16422.76</v>
      </c>
      <c r="DK288" s="71">
        <v>50901.21</v>
      </c>
      <c r="DL288" s="71">
        <v>134294.2</v>
      </c>
      <c r="DM288" s="71">
        <v>130682.2</v>
      </c>
      <c r="DN288" s="71">
        <v>131297.3</v>
      </c>
      <c r="DO288" s="71">
        <v>130593.5</v>
      </c>
      <c r="DP288" s="71">
        <v>129753.6</v>
      </c>
      <c r="DQ288" s="71">
        <v>128698.4</v>
      </c>
      <c r="DR288" s="71">
        <v>128025</v>
      </c>
      <c r="DS288" s="71">
        <v>132083.7</v>
      </c>
      <c r="DT288" s="71">
        <v>50779.22</v>
      </c>
      <c r="DU288" s="71">
        <v>16814.17</v>
      </c>
      <c r="DV288" s="71">
        <v>16468.11</v>
      </c>
      <c r="DW288" s="71">
        <v>15912.93</v>
      </c>
      <c r="DX288" s="71">
        <v>15257.63</v>
      </c>
      <c r="DY288" s="71">
        <v>16063.34</v>
      </c>
      <c r="DZ288" s="71">
        <v>15673.84</v>
      </c>
      <c r="EA288" s="71">
        <v>15247.56</v>
      </c>
      <c r="EB288" s="71">
        <v>14925.67</v>
      </c>
      <c r="EC288" s="71">
        <v>14953.15</v>
      </c>
      <c r="ED288" s="71">
        <v>15441.21</v>
      </c>
      <c r="EE288" s="71">
        <v>16497.95</v>
      </c>
      <c r="EF288" s="71">
        <v>17171.6</v>
      </c>
      <c r="EG288" s="71">
        <v>17556.7</v>
      </c>
      <c r="EH288" s="71">
        <v>17981.13</v>
      </c>
      <c r="EI288" s="71">
        <v>55260.18</v>
      </c>
      <c r="EJ288" s="71">
        <v>137454.2</v>
      </c>
      <c r="EK288" s="71">
        <v>133757.2</v>
      </c>
      <c r="EL288" s="71">
        <v>134386.7</v>
      </c>
      <c r="EM288" s="71">
        <v>133666.5</v>
      </c>
      <c r="EN288" s="71">
        <v>132806.8</v>
      </c>
      <c r="EO288" s="71">
        <v>131726.7</v>
      </c>
      <c r="EP288" s="71">
        <v>131037.5</v>
      </c>
      <c r="EQ288" s="71">
        <v>135191.7</v>
      </c>
      <c r="ER288" s="71">
        <v>55127.74</v>
      </c>
      <c r="ES288" s="71">
        <v>18409.68</v>
      </c>
      <c r="ET288" s="71">
        <v>18030.78</v>
      </c>
      <c r="EU288" s="71">
        <v>17422.92</v>
      </c>
      <c r="EV288" s="71">
        <v>16705.45</v>
      </c>
      <c r="EW288" s="71">
        <v>18063.77</v>
      </c>
      <c r="EX288" s="71">
        <v>17625.77</v>
      </c>
      <c r="EY288" s="71">
        <v>17146.4</v>
      </c>
      <c r="EZ288" s="71">
        <v>16784.43</v>
      </c>
      <c r="FA288" s="71">
        <v>16815.33</v>
      </c>
      <c r="FB288" s="71">
        <v>17364.17</v>
      </c>
      <c r="FC288" s="71">
        <v>18552.5</v>
      </c>
      <c r="FD288" s="71">
        <v>19310.04</v>
      </c>
      <c r="FE288" s="71">
        <v>19743.1</v>
      </c>
      <c r="FF288" s="71">
        <v>20220.39</v>
      </c>
      <c r="FG288" s="71">
        <v>61468.17</v>
      </c>
      <c r="FH288" s="71">
        <v>141965.9</v>
      </c>
      <c r="FI288" s="71">
        <v>138147.5</v>
      </c>
      <c r="FJ288" s="71">
        <v>138797.8</v>
      </c>
      <c r="FK288" s="71">
        <v>138053.8</v>
      </c>
      <c r="FL288" s="71">
        <v>137166</v>
      </c>
      <c r="FM288" s="71">
        <v>136050.4</v>
      </c>
      <c r="FN288" s="71">
        <v>135338.6</v>
      </c>
      <c r="FO288" s="71">
        <v>139629.2</v>
      </c>
      <c r="FP288" s="71">
        <v>61320.85</v>
      </c>
      <c r="FQ288" s="71">
        <v>20702.31</v>
      </c>
      <c r="FR288" s="71">
        <v>20276.23</v>
      </c>
      <c r="FS288" s="71">
        <v>19592.67</v>
      </c>
      <c r="FT288" s="71">
        <v>18785.84</v>
      </c>
      <c r="FU288" s="71">
        <v>71.74706</v>
      </c>
      <c r="FV288" s="71">
        <v>70.13574</v>
      </c>
      <c r="FW288" s="71">
        <v>68.65192</v>
      </c>
      <c r="FX288" s="71">
        <v>68.00919</v>
      </c>
      <c r="FY288" s="71">
        <v>66.81582</v>
      </c>
      <c r="FZ288" s="71">
        <v>66.07697</v>
      </c>
      <c r="GA288" s="71">
        <v>66.44187</v>
      </c>
      <c r="GB288" s="71">
        <v>69.91808</v>
      </c>
      <c r="GC288" s="71">
        <v>75.85265</v>
      </c>
      <c r="GD288" s="71">
        <v>81.69485</v>
      </c>
      <c r="GE288" s="71">
        <v>86.75405</v>
      </c>
      <c r="GF288" s="71">
        <v>90.76615</v>
      </c>
      <c r="GG288" s="71">
        <v>93.54372</v>
      </c>
      <c r="GH288" s="71">
        <v>95.31586</v>
      </c>
      <c r="GI288" s="71">
        <v>96.30679</v>
      </c>
      <c r="GJ288" s="71">
        <v>96.38192</v>
      </c>
      <c r="GK288" s="71">
        <v>95.40151</v>
      </c>
      <c r="GL288" s="71">
        <v>93.34763</v>
      </c>
      <c r="GM288" s="71">
        <v>90.19823</v>
      </c>
      <c r="GN288" s="71">
        <v>86.20776</v>
      </c>
      <c r="GO288" s="71">
        <v>82.06964</v>
      </c>
      <c r="GP288" s="71">
        <v>79.12606</v>
      </c>
      <c r="GQ288" s="71">
        <v>76.67963</v>
      </c>
      <c r="GR288" s="71">
        <v>74.54234</v>
      </c>
    </row>
    <row r="289" spans="1:200" ht="12.75">
      <c r="A289" s="69" t="s">
        <v>243</v>
      </c>
      <c r="B289" s="69" t="s">
        <v>30</v>
      </c>
      <c r="C289" s="69">
        <v>2012</v>
      </c>
      <c r="D289" s="69" t="s">
        <v>7</v>
      </c>
      <c r="E289" s="69" t="s">
        <v>229</v>
      </c>
      <c r="F289" s="71">
        <v>1820</v>
      </c>
      <c r="G289" s="71">
        <v>1820</v>
      </c>
      <c r="H289" s="71">
        <v>1820</v>
      </c>
      <c r="I289" s="71">
        <v>441498.4</v>
      </c>
      <c r="J289" s="71">
        <v>431336</v>
      </c>
      <c r="K289" s="71">
        <v>421855.1</v>
      </c>
      <c r="L289" s="71">
        <v>412960.1</v>
      </c>
      <c r="M289" s="71">
        <v>414695.9</v>
      </c>
      <c r="N289" s="71">
        <v>429119.2</v>
      </c>
      <c r="O289" s="71">
        <v>457310</v>
      </c>
      <c r="P289" s="71">
        <v>474812.8</v>
      </c>
      <c r="Q289" s="71">
        <v>481081.1</v>
      </c>
      <c r="R289" s="71">
        <v>489361.4</v>
      </c>
      <c r="S289" s="71">
        <v>496679.3</v>
      </c>
      <c r="T289" s="71">
        <v>492706</v>
      </c>
      <c r="U289" s="71">
        <v>479841</v>
      </c>
      <c r="V289" s="71">
        <v>481486.4</v>
      </c>
      <c r="W289" s="71">
        <v>478130</v>
      </c>
      <c r="X289" s="71">
        <v>473431.2</v>
      </c>
      <c r="Y289" s="71">
        <v>467781.9</v>
      </c>
      <c r="Z289" s="71">
        <v>464197.8</v>
      </c>
      <c r="AA289" s="71">
        <v>474742.1</v>
      </c>
      <c r="AB289" s="71">
        <v>480455</v>
      </c>
      <c r="AC289" s="71">
        <v>482602.5</v>
      </c>
      <c r="AD289" s="71">
        <v>477365.4</v>
      </c>
      <c r="AE289" s="71">
        <v>463030.3</v>
      </c>
      <c r="AF289" s="71">
        <v>444977.3</v>
      </c>
      <c r="AG289" s="71">
        <v>431030.1</v>
      </c>
      <c r="AH289" s="71">
        <v>421108.7</v>
      </c>
      <c r="AI289" s="71">
        <v>411852.5</v>
      </c>
      <c r="AJ289" s="71">
        <v>403168.5</v>
      </c>
      <c r="AK289" s="71">
        <v>404863.1</v>
      </c>
      <c r="AL289" s="71">
        <v>418944.4</v>
      </c>
      <c r="AM289" s="71">
        <v>446466.8</v>
      </c>
      <c r="AN289" s="71">
        <v>463554.6</v>
      </c>
      <c r="AO289" s="71">
        <v>469674.3</v>
      </c>
      <c r="AP289" s="71">
        <v>477758.3</v>
      </c>
      <c r="AQ289" s="71">
        <v>460987.1</v>
      </c>
      <c r="AR289" s="71">
        <v>398782.4</v>
      </c>
      <c r="AS289" s="71">
        <v>388369.8</v>
      </c>
      <c r="AT289" s="71">
        <v>389701.5</v>
      </c>
      <c r="AU289" s="71">
        <v>386984.9</v>
      </c>
      <c r="AV289" s="71">
        <v>383181.9</v>
      </c>
      <c r="AW289" s="71">
        <v>378609.5</v>
      </c>
      <c r="AX289" s="71">
        <v>375708.6</v>
      </c>
      <c r="AY289" s="71">
        <v>384242.9</v>
      </c>
      <c r="AZ289" s="71">
        <v>445928.8</v>
      </c>
      <c r="BA289" s="71">
        <v>471159.6</v>
      </c>
      <c r="BB289" s="71">
        <v>466046.6</v>
      </c>
      <c r="BC289" s="71">
        <v>452051.4</v>
      </c>
      <c r="BD289" s="71">
        <v>434426.5</v>
      </c>
      <c r="BE289" s="71">
        <v>8024.16</v>
      </c>
      <c r="BF289" s="71">
        <v>7839.46</v>
      </c>
      <c r="BG289" s="71">
        <v>7667.146</v>
      </c>
      <c r="BH289" s="71">
        <v>7505.482</v>
      </c>
      <c r="BI289" s="71">
        <v>7537.029</v>
      </c>
      <c r="BJ289" s="71">
        <v>7799.17</v>
      </c>
      <c r="BK289" s="71">
        <v>8311.533</v>
      </c>
      <c r="BL289" s="71">
        <v>8629.645</v>
      </c>
      <c r="BM289" s="71">
        <v>8743.568</v>
      </c>
      <c r="BN289" s="71">
        <v>8894.063</v>
      </c>
      <c r="BO289" s="71">
        <v>28075.22</v>
      </c>
      <c r="BP289" s="71">
        <v>88435.86</v>
      </c>
      <c r="BQ289" s="71">
        <v>86126.73</v>
      </c>
      <c r="BR289" s="71">
        <v>86422.05</v>
      </c>
      <c r="BS289" s="71">
        <v>85819.6</v>
      </c>
      <c r="BT289" s="71">
        <v>84976.23</v>
      </c>
      <c r="BU289" s="71">
        <v>83962.23</v>
      </c>
      <c r="BV289" s="71">
        <v>83318.91</v>
      </c>
      <c r="BW289" s="71">
        <v>85211.51</v>
      </c>
      <c r="BX289" s="71">
        <v>27158.13</v>
      </c>
      <c r="BY289" s="71">
        <v>8771.221</v>
      </c>
      <c r="BZ289" s="71">
        <v>8676.037</v>
      </c>
      <c r="CA289" s="71">
        <v>8415.499</v>
      </c>
      <c r="CB289" s="71">
        <v>8087.389</v>
      </c>
      <c r="CC289" s="71">
        <v>9471.026</v>
      </c>
      <c r="CD289" s="71">
        <v>9253.023</v>
      </c>
      <c r="CE289" s="71">
        <v>9049.638</v>
      </c>
      <c r="CF289" s="71">
        <v>8858.823</v>
      </c>
      <c r="CG289" s="71">
        <v>8896.059</v>
      </c>
      <c r="CH289" s="71">
        <v>9205.468</v>
      </c>
      <c r="CI289" s="71">
        <v>9810.217</v>
      </c>
      <c r="CJ289" s="71">
        <v>10185.69</v>
      </c>
      <c r="CK289" s="71">
        <v>10320.15</v>
      </c>
      <c r="CL289" s="71">
        <v>10497.78</v>
      </c>
      <c r="CM289" s="71">
        <v>32600.92</v>
      </c>
      <c r="CN289" s="71">
        <v>91693.12</v>
      </c>
      <c r="CO289" s="71">
        <v>89298.93</v>
      </c>
      <c r="CP289" s="71">
        <v>89605.13</v>
      </c>
      <c r="CQ289" s="71">
        <v>88980.49</v>
      </c>
      <c r="CR289" s="71">
        <v>88106.05</v>
      </c>
      <c r="CS289" s="71">
        <v>87054.71</v>
      </c>
      <c r="CT289" s="71">
        <v>86387.7</v>
      </c>
      <c r="CU289" s="71">
        <v>88350</v>
      </c>
      <c r="CV289" s="71">
        <v>31536</v>
      </c>
      <c r="CW289" s="71">
        <v>10352.79</v>
      </c>
      <c r="CX289" s="71">
        <v>10240.44</v>
      </c>
      <c r="CY289" s="71">
        <v>9932.929</v>
      </c>
      <c r="CZ289" s="71">
        <v>9545.656</v>
      </c>
      <c r="DA289" s="71">
        <v>10468.3</v>
      </c>
      <c r="DB289" s="71">
        <v>10227.34</v>
      </c>
      <c r="DC289" s="71">
        <v>10002.54</v>
      </c>
      <c r="DD289" s="71">
        <v>9791.63</v>
      </c>
      <c r="DE289" s="71">
        <v>9832.786</v>
      </c>
      <c r="DF289" s="71">
        <v>10174.77</v>
      </c>
      <c r="DG289" s="71">
        <v>10843.2</v>
      </c>
      <c r="DH289" s="71">
        <v>11258.21</v>
      </c>
      <c r="DI289" s="71">
        <v>11406.83</v>
      </c>
      <c r="DJ289" s="71">
        <v>11603.17</v>
      </c>
      <c r="DK289" s="71">
        <v>35692.16</v>
      </c>
      <c r="DL289" s="71">
        <v>93923.66</v>
      </c>
      <c r="DM289" s="71">
        <v>91471.23</v>
      </c>
      <c r="DN289" s="71">
        <v>91784.87</v>
      </c>
      <c r="DO289" s="71">
        <v>91145.05</v>
      </c>
      <c r="DP289" s="71">
        <v>90249.34</v>
      </c>
      <c r="DQ289" s="71">
        <v>89172.42</v>
      </c>
      <c r="DR289" s="71">
        <v>88489.17</v>
      </c>
      <c r="DS289" s="71">
        <v>90499.22</v>
      </c>
      <c r="DT289" s="71">
        <v>34526.26</v>
      </c>
      <c r="DU289" s="71">
        <v>11442.91</v>
      </c>
      <c r="DV289" s="71">
        <v>11318.73</v>
      </c>
      <c r="DW289" s="71">
        <v>10978.84</v>
      </c>
      <c r="DX289" s="71">
        <v>10550.78</v>
      </c>
      <c r="DY289" s="71">
        <v>11461.64</v>
      </c>
      <c r="DZ289" s="71">
        <v>11197.82</v>
      </c>
      <c r="EA289" s="71">
        <v>10951.69</v>
      </c>
      <c r="EB289" s="71">
        <v>10720.77</v>
      </c>
      <c r="EC289" s="71">
        <v>10765.83</v>
      </c>
      <c r="ED289" s="71">
        <v>11140.27</v>
      </c>
      <c r="EE289" s="71">
        <v>11872.12</v>
      </c>
      <c r="EF289" s="71">
        <v>12326.51</v>
      </c>
      <c r="EG289" s="71">
        <v>12489.24</v>
      </c>
      <c r="EH289" s="71">
        <v>12704.21</v>
      </c>
      <c r="EI289" s="71">
        <v>38748.69</v>
      </c>
      <c r="EJ289" s="71">
        <v>96133.72</v>
      </c>
      <c r="EK289" s="71">
        <v>93623.58</v>
      </c>
      <c r="EL289" s="71">
        <v>93944.61</v>
      </c>
      <c r="EM289" s="71">
        <v>93289.73</v>
      </c>
      <c r="EN289" s="71">
        <v>92372.95</v>
      </c>
      <c r="EO289" s="71">
        <v>91270.69</v>
      </c>
      <c r="EP289" s="71">
        <v>90571.36</v>
      </c>
      <c r="EQ289" s="71">
        <v>92628.7</v>
      </c>
      <c r="ER289" s="71">
        <v>37482.95</v>
      </c>
      <c r="ES289" s="71">
        <v>12528.74</v>
      </c>
      <c r="ET289" s="71">
        <v>12392.78</v>
      </c>
      <c r="EU289" s="71">
        <v>12020.63</v>
      </c>
      <c r="EV289" s="71">
        <v>11551.96</v>
      </c>
      <c r="EW289" s="71">
        <v>12889.01</v>
      </c>
      <c r="EX289" s="71">
        <v>12592.33</v>
      </c>
      <c r="EY289" s="71">
        <v>12315.54</v>
      </c>
      <c r="EZ289" s="71">
        <v>12055.87</v>
      </c>
      <c r="FA289" s="71">
        <v>12106.54</v>
      </c>
      <c r="FB289" s="71">
        <v>12527.61</v>
      </c>
      <c r="FC289" s="71">
        <v>13350.61</v>
      </c>
      <c r="FD289" s="71">
        <v>13861.58</v>
      </c>
      <c r="FE289" s="71">
        <v>14044.58</v>
      </c>
      <c r="FF289" s="71">
        <v>14286.31</v>
      </c>
      <c r="FG289" s="71">
        <v>43101.76</v>
      </c>
      <c r="FH289" s="71">
        <v>99289.14</v>
      </c>
      <c r="FI289" s="71">
        <v>96696.63</v>
      </c>
      <c r="FJ289" s="71">
        <v>97028.18</v>
      </c>
      <c r="FK289" s="71">
        <v>96351.81</v>
      </c>
      <c r="FL289" s="71">
        <v>95404.92</v>
      </c>
      <c r="FM289" s="71">
        <v>94266.49</v>
      </c>
      <c r="FN289" s="71">
        <v>93544.22</v>
      </c>
      <c r="FO289" s="71">
        <v>95669.09</v>
      </c>
      <c r="FP289" s="71">
        <v>41693.82</v>
      </c>
      <c r="FQ289" s="71">
        <v>14088.99</v>
      </c>
      <c r="FR289" s="71">
        <v>13936.1</v>
      </c>
      <c r="FS289" s="71">
        <v>13517.61</v>
      </c>
      <c r="FT289" s="71">
        <v>12990.57</v>
      </c>
      <c r="FU289" s="71">
        <v>74.25615</v>
      </c>
      <c r="FV289" s="71">
        <v>72.6667</v>
      </c>
      <c r="FW289" s="71">
        <v>71.78668</v>
      </c>
      <c r="FX289" s="71">
        <v>70.53635</v>
      </c>
      <c r="FY289" s="71">
        <v>69.16499</v>
      </c>
      <c r="FZ289" s="71">
        <v>68.59599</v>
      </c>
      <c r="GA289" s="71">
        <v>69.21697</v>
      </c>
      <c r="GB289" s="71">
        <v>73.46719</v>
      </c>
      <c r="GC289" s="71">
        <v>78.40876</v>
      </c>
      <c r="GD289" s="71">
        <v>82.7663</v>
      </c>
      <c r="GE289" s="71">
        <v>86.23557</v>
      </c>
      <c r="GF289" s="71">
        <v>89.05044</v>
      </c>
      <c r="GG289" s="71">
        <v>91.25054</v>
      </c>
      <c r="GH289" s="71">
        <v>92.72958</v>
      </c>
      <c r="GI289" s="71">
        <v>93.00556</v>
      </c>
      <c r="GJ289" s="71">
        <v>92.14391</v>
      </c>
      <c r="GK289" s="71">
        <v>90.48133</v>
      </c>
      <c r="GL289" s="71">
        <v>88.36239</v>
      </c>
      <c r="GM289" s="71">
        <v>85.14497</v>
      </c>
      <c r="GN289" s="71">
        <v>80.86511</v>
      </c>
      <c r="GO289" s="71">
        <v>76.67123</v>
      </c>
      <c r="GP289" s="71">
        <v>74.45748</v>
      </c>
      <c r="GQ289" s="71">
        <v>72.20465</v>
      </c>
      <c r="GR289" s="71">
        <v>70.43956</v>
      </c>
    </row>
    <row r="290" spans="1:200" ht="12.75">
      <c r="A290" s="69" t="s">
        <v>243</v>
      </c>
      <c r="B290" s="69" t="s">
        <v>31</v>
      </c>
      <c r="C290" s="69">
        <v>2012</v>
      </c>
      <c r="D290" s="69" t="s">
        <v>7</v>
      </c>
      <c r="E290" s="69" t="s">
        <v>229</v>
      </c>
      <c r="F290" s="71">
        <v>2531</v>
      </c>
      <c r="G290" s="71">
        <v>2531</v>
      </c>
      <c r="H290" s="71">
        <v>2531</v>
      </c>
      <c r="I290" s="71">
        <v>583292.9</v>
      </c>
      <c r="J290" s="71">
        <v>568499.6</v>
      </c>
      <c r="K290" s="71">
        <v>552400.8</v>
      </c>
      <c r="L290" s="71">
        <v>538674.3</v>
      </c>
      <c r="M290" s="71">
        <v>542321</v>
      </c>
      <c r="N290" s="71">
        <v>561422.7</v>
      </c>
      <c r="O290" s="71">
        <v>604364.3</v>
      </c>
      <c r="P290" s="71">
        <v>627776.9</v>
      </c>
      <c r="Q290" s="71">
        <v>635479.4</v>
      </c>
      <c r="R290" s="71">
        <v>646201.3</v>
      </c>
      <c r="S290" s="71">
        <v>654155.4</v>
      </c>
      <c r="T290" s="71">
        <v>647479.2</v>
      </c>
      <c r="U290" s="71">
        <v>630696.3</v>
      </c>
      <c r="V290" s="71">
        <v>634934.3</v>
      </c>
      <c r="W290" s="71">
        <v>632784.1</v>
      </c>
      <c r="X290" s="71">
        <v>627279.5</v>
      </c>
      <c r="Y290" s="71">
        <v>621072.6</v>
      </c>
      <c r="Z290" s="71">
        <v>616265.4</v>
      </c>
      <c r="AA290" s="71">
        <v>633609.8</v>
      </c>
      <c r="AB290" s="71">
        <v>643172.6</v>
      </c>
      <c r="AC290" s="71">
        <v>647425.2</v>
      </c>
      <c r="AD290" s="71">
        <v>637287</v>
      </c>
      <c r="AE290" s="71">
        <v>617798.4</v>
      </c>
      <c r="AF290" s="71">
        <v>592259.2</v>
      </c>
      <c r="AG290" s="71">
        <v>569462.6</v>
      </c>
      <c r="AH290" s="71">
        <v>555019.9</v>
      </c>
      <c r="AI290" s="71">
        <v>539302.9</v>
      </c>
      <c r="AJ290" s="71">
        <v>525901.9</v>
      </c>
      <c r="AK290" s="71">
        <v>529462.1</v>
      </c>
      <c r="AL290" s="71">
        <v>548110.9</v>
      </c>
      <c r="AM290" s="71">
        <v>590034.4</v>
      </c>
      <c r="AN290" s="71">
        <v>612891.8</v>
      </c>
      <c r="AO290" s="71">
        <v>620411.6</v>
      </c>
      <c r="AP290" s="71">
        <v>630879.3</v>
      </c>
      <c r="AQ290" s="71">
        <v>607146.8</v>
      </c>
      <c r="AR290" s="71">
        <v>524051.4</v>
      </c>
      <c r="AS290" s="71">
        <v>510467.8</v>
      </c>
      <c r="AT290" s="71">
        <v>513897.8</v>
      </c>
      <c r="AU290" s="71">
        <v>512157.6</v>
      </c>
      <c r="AV290" s="71">
        <v>507702.3</v>
      </c>
      <c r="AW290" s="71">
        <v>502678.6</v>
      </c>
      <c r="AX290" s="71">
        <v>498787.8</v>
      </c>
      <c r="AY290" s="71">
        <v>512825.9</v>
      </c>
      <c r="AZ290" s="71">
        <v>596953.3</v>
      </c>
      <c r="BA290" s="71">
        <v>632074.3</v>
      </c>
      <c r="BB290" s="71">
        <v>622176.4</v>
      </c>
      <c r="BC290" s="71">
        <v>603149.9</v>
      </c>
      <c r="BD290" s="71">
        <v>578216.3</v>
      </c>
      <c r="BE290" s="71">
        <v>10601.25</v>
      </c>
      <c r="BF290" s="71">
        <v>10332.39</v>
      </c>
      <c r="BG290" s="71">
        <v>10039.79</v>
      </c>
      <c r="BH290" s="71">
        <v>9790.316</v>
      </c>
      <c r="BI290" s="71">
        <v>9856.594</v>
      </c>
      <c r="BJ290" s="71">
        <v>10203.76</v>
      </c>
      <c r="BK290" s="71">
        <v>10984.22</v>
      </c>
      <c r="BL290" s="71">
        <v>11409.74</v>
      </c>
      <c r="BM290" s="71">
        <v>11549.73</v>
      </c>
      <c r="BN290" s="71">
        <v>11744.6</v>
      </c>
      <c r="BO290" s="71">
        <v>36976.7</v>
      </c>
      <c r="BP290" s="71">
        <v>116216.1</v>
      </c>
      <c r="BQ290" s="71">
        <v>113203.8</v>
      </c>
      <c r="BR290" s="71">
        <v>113964.4</v>
      </c>
      <c r="BS290" s="71">
        <v>113578.5</v>
      </c>
      <c r="BT290" s="71">
        <v>112590.5</v>
      </c>
      <c r="BU290" s="71">
        <v>111476.4</v>
      </c>
      <c r="BV290" s="71">
        <v>110613.5</v>
      </c>
      <c r="BW290" s="71">
        <v>113726.7</v>
      </c>
      <c r="BX290" s="71">
        <v>36355.88</v>
      </c>
      <c r="BY290" s="71">
        <v>11766.85</v>
      </c>
      <c r="BZ290" s="71">
        <v>11582.59</v>
      </c>
      <c r="CA290" s="71">
        <v>11228.38</v>
      </c>
      <c r="CB290" s="71">
        <v>10764.21</v>
      </c>
      <c r="CC290" s="71">
        <v>12512.8</v>
      </c>
      <c r="CD290" s="71">
        <v>12195.46</v>
      </c>
      <c r="CE290" s="71">
        <v>11850.11</v>
      </c>
      <c r="CF290" s="71">
        <v>11555.64</v>
      </c>
      <c r="CG290" s="71">
        <v>11633.87</v>
      </c>
      <c r="CH290" s="71">
        <v>12043.64</v>
      </c>
      <c r="CI290" s="71">
        <v>12964.83</v>
      </c>
      <c r="CJ290" s="71">
        <v>13467.07</v>
      </c>
      <c r="CK290" s="71">
        <v>13632.31</v>
      </c>
      <c r="CL290" s="71">
        <v>13862.31</v>
      </c>
      <c r="CM290" s="71">
        <v>42937.32</v>
      </c>
      <c r="CN290" s="71">
        <v>120496.6</v>
      </c>
      <c r="CO290" s="71">
        <v>117373.3</v>
      </c>
      <c r="CP290" s="71">
        <v>118161.9</v>
      </c>
      <c r="CQ290" s="71">
        <v>117761.8</v>
      </c>
      <c r="CR290" s="71">
        <v>116737.4</v>
      </c>
      <c r="CS290" s="71">
        <v>115582.3</v>
      </c>
      <c r="CT290" s="71">
        <v>114687.6</v>
      </c>
      <c r="CU290" s="71">
        <v>117915.4</v>
      </c>
      <c r="CV290" s="71">
        <v>42216.43</v>
      </c>
      <c r="CW290" s="71">
        <v>13888.57</v>
      </c>
      <c r="CX290" s="71">
        <v>13671.08</v>
      </c>
      <c r="CY290" s="71">
        <v>13253.01</v>
      </c>
      <c r="CZ290" s="71">
        <v>12705.15</v>
      </c>
      <c r="DA290" s="71">
        <v>13830.36</v>
      </c>
      <c r="DB290" s="71">
        <v>13479.6</v>
      </c>
      <c r="DC290" s="71">
        <v>13097.88</v>
      </c>
      <c r="DD290" s="71">
        <v>12772.42</v>
      </c>
      <c r="DE290" s="71">
        <v>12858.88</v>
      </c>
      <c r="DF290" s="71">
        <v>13311.8</v>
      </c>
      <c r="DG290" s="71">
        <v>14329.98</v>
      </c>
      <c r="DH290" s="71">
        <v>14885.12</v>
      </c>
      <c r="DI290" s="71">
        <v>15067.75</v>
      </c>
      <c r="DJ290" s="71">
        <v>15321.97</v>
      </c>
      <c r="DK290" s="71">
        <v>47008.65</v>
      </c>
      <c r="DL290" s="71">
        <v>123427.8</v>
      </c>
      <c r="DM290" s="71">
        <v>120228.5</v>
      </c>
      <c r="DN290" s="71">
        <v>121036.4</v>
      </c>
      <c r="DO290" s="71">
        <v>120626.5</v>
      </c>
      <c r="DP290" s="71">
        <v>119577.2</v>
      </c>
      <c r="DQ290" s="71">
        <v>118393.9</v>
      </c>
      <c r="DR290" s="71">
        <v>117477.6</v>
      </c>
      <c r="DS290" s="71">
        <v>120783.9</v>
      </c>
      <c r="DT290" s="71">
        <v>46219.41</v>
      </c>
      <c r="DU290" s="71">
        <v>15350.99</v>
      </c>
      <c r="DV290" s="71">
        <v>15110.61</v>
      </c>
      <c r="DW290" s="71">
        <v>14648.52</v>
      </c>
      <c r="DX290" s="71">
        <v>14042.96</v>
      </c>
      <c r="DY290" s="71">
        <v>15142.74</v>
      </c>
      <c r="DZ290" s="71">
        <v>14758.69</v>
      </c>
      <c r="EA290" s="71">
        <v>14340.76</v>
      </c>
      <c r="EB290" s="71">
        <v>13984.41</v>
      </c>
      <c r="EC290" s="71">
        <v>14079.08</v>
      </c>
      <c r="ED290" s="71">
        <v>14574.97</v>
      </c>
      <c r="EE290" s="71">
        <v>15689.77</v>
      </c>
      <c r="EF290" s="71">
        <v>16297.58</v>
      </c>
      <c r="EG290" s="71">
        <v>16497.54</v>
      </c>
      <c r="EH290" s="71">
        <v>16775.89</v>
      </c>
      <c r="EI290" s="71">
        <v>51034.28</v>
      </c>
      <c r="EJ290" s="71">
        <v>126332.1</v>
      </c>
      <c r="EK290" s="71">
        <v>123057.5</v>
      </c>
      <c r="EL290" s="71">
        <v>123884.4</v>
      </c>
      <c r="EM290" s="71">
        <v>123464.9</v>
      </c>
      <c r="EN290" s="71">
        <v>122390.9</v>
      </c>
      <c r="EO290" s="71">
        <v>121179.8</v>
      </c>
      <c r="EP290" s="71">
        <v>120241.9</v>
      </c>
      <c r="EQ290" s="71">
        <v>123626</v>
      </c>
      <c r="ER290" s="71">
        <v>50177.45</v>
      </c>
      <c r="ES290" s="71">
        <v>16807.67</v>
      </c>
      <c r="ET290" s="71">
        <v>16544.47</v>
      </c>
      <c r="EU290" s="71">
        <v>16038.53</v>
      </c>
      <c r="EV290" s="71">
        <v>15375.51</v>
      </c>
      <c r="EW290" s="71">
        <v>17028.53</v>
      </c>
      <c r="EX290" s="71">
        <v>16596.65</v>
      </c>
      <c r="EY290" s="71">
        <v>16126.67</v>
      </c>
      <c r="EZ290" s="71">
        <v>15725.94</v>
      </c>
      <c r="FA290" s="71">
        <v>15832.4</v>
      </c>
      <c r="FB290" s="71">
        <v>16390.05</v>
      </c>
      <c r="FC290" s="71">
        <v>17643.68</v>
      </c>
      <c r="FD290" s="71">
        <v>18327.18</v>
      </c>
      <c r="FE290" s="71">
        <v>18552.04</v>
      </c>
      <c r="FF290" s="71">
        <v>18865.06</v>
      </c>
      <c r="FG290" s="71">
        <v>56767.53</v>
      </c>
      <c r="FH290" s="71">
        <v>130478.7</v>
      </c>
      <c r="FI290" s="71">
        <v>127096.7</v>
      </c>
      <c r="FJ290" s="71">
        <v>127950.7</v>
      </c>
      <c r="FK290" s="71">
        <v>127517.4</v>
      </c>
      <c r="FL290" s="71">
        <v>126408.1</v>
      </c>
      <c r="FM290" s="71">
        <v>125157.3</v>
      </c>
      <c r="FN290" s="71">
        <v>124188.6</v>
      </c>
      <c r="FO290" s="71">
        <v>127683.8</v>
      </c>
      <c r="FP290" s="71">
        <v>55814.44</v>
      </c>
      <c r="FQ290" s="71">
        <v>18900.79</v>
      </c>
      <c r="FR290" s="71">
        <v>18604.82</v>
      </c>
      <c r="FS290" s="71">
        <v>18035.87</v>
      </c>
      <c r="FT290" s="71">
        <v>17290.29</v>
      </c>
      <c r="FU290" s="71">
        <v>77.51719</v>
      </c>
      <c r="FV290" s="71">
        <v>75.7408</v>
      </c>
      <c r="FW290" s="71">
        <v>74.31123</v>
      </c>
      <c r="FX290" s="71">
        <v>72.93204</v>
      </c>
      <c r="FY290" s="71">
        <v>72.11716</v>
      </c>
      <c r="FZ290" s="71">
        <v>71.57096</v>
      </c>
      <c r="GA290" s="71">
        <v>72.52575</v>
      </c>
      <c r="GB290" s="71">
        <v>75.75742</v>
      </c>
      <c r="GC290" s="71">
        <v>81.22653</v>
      </c>
      <c r="GD290" s="71">
        <v>85.45699</v>
      </c>
      <c r="GE290" s="71">
        <v>87.85432</v>
      </c>
      <c r="GF290" s="71">
        <v>90.7547</v>
      </c>
      <c r="GG290" s="71">
        <v>93.59281</v>
      </c>
      <c r="GH290" s="71">
        <v>95.35941</v>
      </c>
      <c r="GI290" s="71">
        <v>96.38328</v>
      </c>
      <c r="GJ290" s="71">
        <v>95.9142</v>
      </c>
      <c r="GK290" s="71">
        <v>94.76553</v>
      </c>
      <c r="GL290" s="71">
        <v>92.48296</v>
      </c>
      <c r="GM290" s="71">
        <v>89.18443</v>
      </c>
      <c r="GN290" s="71">
        <v>84.62059</v>
      </c>
      <c r="GO290" s="71">
        <v>80.51622</v>
      </c>
      <c r="GP290" s="71">
        <v>78.17157</v>
      </c>
      <c r="GQ290" s="71">
        <v>76.58003</v>
      </c>
      <c r="GR290" s="71">
        <v>75.02867</v>
      </c>
    </row>
    <row r="291" spans="1:200" ht="12.75">
      <c r="A291" s="69" t="s">
        <v>243</v>
      </c>
      <c r="B291" s="69" t="s">
        <v>32</v>
      </c>
      <c r="C291" s="69">
        <v>2012</v>
      </c>
      <c r="D291" s="69" t="s">
        <v>7</v>
      </c>
      <c r="E291" s="69" t="s">
        <v>229</v>
      </c>
      <c r="F291" s="71">
        <v>2568</v>
      </c>
      <c r="G291" s="71">
        <v>2568</v>
      </c>
      <c r="H291" s="71">
        <v>2568</v>
      </c>
      <c r="I291" s="71">
        <v>629683.7</v>
      </c>
      <c r="J291" s="71">
        <v>615553.4</v>
      </c>
      <c r="K291" s="71">
        <v>601232.4</v>
      </c>
      <c r="L291" s="71">
        <v>588881.1</v>
      </c>
      <c r="M291" s="71">
        <v>592823.1</v>
      </c>
      <c r="N291" s="71">
        <v>612912.4</v>
      </c>
      <c r="O291" s="71">
        <v>654901</v>
      </c>
      <c r="P291" s="71">
        <v>679692.8</v>
      </c>
      <c r="Q291" s="71">
        <v>684992.5</v>
      </c>
      <c r="R291" s="71">
        <v>694438.5</v>
      </c>
      <c r="S291" s="71">
        <v>705527.8</v>
      </c>
      <c r="T291" s="71">
        <v>698417.3</v>
      </c>
      <c r="U291" s="71">
        <v>679128</v>
      </c>
      <c r="V291" s="71">
        <v>683724.8</v>
      </c>
      <c r="W291" s="71">
        <v>678143</v>
      </c>
      <c r="X291" s="71">
        <v>672803.9</v>
      </c>
      <c r="Y291" s="71">
        <v>668556.6</v>
      </c>
      <c r="Z291" s="71">
        <v>666094.9</v>
      </c>
      <c r="AA291" s="71">
        <v>690977.6</v>
      </c>
      <c r="AB291" s="71">
        <v>706776.9</v>
      </c>
      <c r="AC291" s="71">
        <v>707302.8</v>
      </c>
      <c r="AD291" s="71">
        <v>694028.9</v>
      </c>
      <c r="AE291" s="71">
        <v>671636.6</v>
      </c>
      <c r="AF291" s="71">
        <v>647544</v>
      </c>
      <c r="AG291" s="71">
        <v>614753.4</v>
      </c>
      <c r="AH291" s="71">
        <v>600958.1</v>
      </c>
      <c r="AI291" s="71">
        <v>586976.7</v>
      </c>
      <c r="AJ291" s="71">
        <v>574918.3</v>
      </c>
      <c r="AK291" s="71">
        <v>578766.8</v>
      </c>
      <c r="AL291" s="71">
        <v>598379.7</v>
      </c>
      <c r="AM291" s="71">
        <v>639372.8</v>
      </c>
      <c r="AN291" s="71">
        <v>663576.7</v>
      </c>
      <c r="AO291" s="71">
        <v>668750.8</v>
      </c>
      <c r="AP291" s="71">
        <v>677972.8</v>
      </c>
      <c r="AQ291" s="71">
        <v>654827.4</v>
      </c>
      <c r="AR291" s="71">
        <v>565279.3</v>
      </c>
      <c r="AS291" s="71">
        <v>549667.1</v>
      </c>
      <c r="AT291" s="71">
        <v>553387.6</v>
      </c>
      <c r="AU291" s="71">
        <v>548869.8</v>
      </c>
      <c r="AV291" s="71">
        <v>544548.5</v>
      </c>
      <c r="AW291" s="71">
        <v>541110.8</v>
      </c>
      <c r="AX291" s="71">
        <v>539118.4</v>
      </c>
      <c r="AY291" s="71">
        <v>559257.8</v>
      </c>
      <c r="AZ291" s="71">
        <v>655986.8</v>
      </c>
      <c r="BA291" s="71">
        <v>690532</v>
      </c>
      <c r="BB291" s="71">
        <v>677572.9</v>
      </c>
      <c r="BC291" s="71">
        <v>655711.4</v>
      </c>
      <c r="BD291" s="71">
        <v>632190.3</v>
      </c>
      <c r="BE291" s="71">
        <v>11444.4</v>
      </c>
      <c r="BF291" s="71">
        <v>11187.58</v>
      </c>
      <c r="BG291" s="71">
        <v>10927.3</v>
      </c>
      <c r="BH291" s="71">
        <v>10702.82</v>
      </c>
      <c r="BI291" s="71">
        <v>10774.46</v>
      </c>
      <c r="BJ291" s="71">
        <v>11139.58</v>
      </c>
      <c r="BK291" s="71">
        <v>11902.72</v>
      </c>
      <c r="BL291" s="71">
        <v>12353.3</v>
      </c>
      <c r="BM291" s="71">
        <v>12449.63</v>
      </c>
      <c r="BN291" s="71">
        <v>12621.3</v>
      </c>
      <c r="BO291" s="71">
        <v>39880.56</v>
      </c>
      <c r="BP291" s="71">
        <v>125359</v>
      </c>
      <c r="BQ291" s="71">
        <v>121896.8</v>
      </c>
      <c r="BR291" s="71">
        <v>122721.8</v>
      </c>
      <c r="BS291" s="71">
        <v>121720</v>
      </c>
      <c r="BT291" s="71">
        <v>120761.7</v>
      </c>
      <c r="BU291" s="71">
        <v>119999.3</v>
      </c>
      <c r="BV291" s="71">
        <v>119557.5</v>
      </c>
      <c r="BW291" s="71">
        <v>124023.6</v>
      </c>
      <c r="BX291" s="71">
        <v>39951.16</v>
      </c>
      <c r="BY291" s="71">
        <v>12855.11</v>
      </c>
      <c r="BZ291" s="71">
        <v>12613.86</v>
      </c>
      <c r="CA291" s="71">
        <v>12206.88</v>
      </c>
      <c r="CB291" s="71">
        <v>11769.01</v>
      </c>
      <c r="CC291" s="71">
        <v>13507.98</v>
      </c>
      <c r="CD291" s="71">
        <v>13204.85</v>
      </c>
      <c r="CE291" s="71">
        <v>12897.64</v>
      </c>
      <c r="CF291" s="71">
        <v>12632.68</v>
      </c>
      <c r="CG291" s="71">
        <v>12717.24</v>
      </c>
      <c r="CH291" s="71">
        <v>13148.2</v>
      </c>
      <c r="CI291" s="71">
        <v>14048.94</v>
      </c>
      <c r="CJ291" s="71">
        <v>14580.77</v>
      </c>
      <c r="CK291" s="71">
        <v>14694.46</v>
      </c>
      <c r="CL291" s="71">
        <v>14897.1</v>
      </c>
      <c r="CM291" s="71">
        <v>46309.28</v>
      </c>
      <c r="CN291" s="71">
        <v>129976.2</v>
      </c>
      <c r="CO291" s="71">
        <v>126386.4</v>
      </c>
      <c r="CP291" s="71">
        <v>127241.9</v>
      </c>
      <c r="CQ291" s="71">
        <v>126203.1</v>
      </c>
      <c r="CR291" s="71">
        <v>125209.5</v>
      </c>
      <c r="CS291" s="71">
        <v>124419.1</v>
      </c>
      <c r="CT291" s="71">
        <v>123961</v>
      </c>
      <c r="CU291" s="71">
        <v>128591.7</v>
      </c>
      <c r="CV291" s="71">
        <v>46391.27</v>
      </c>
      <c r="CW291" s="71">
        <v>15173.06</v>
      </c>
      <c r="CX291" s="71">
        <v>14888.31</v>
      </c>
      <c r="CY291" s="71">
        <v>14407.95</v>
      </c>
      <c r="CZ291" s="71">
        <v>13891.12</v>
      </c>
      <c r="DA291" s="71">
        <v>14930.33</v>
      </c>
      <c r="DB291" s="71">
        <v>14595.28</v>
      </c>
      <c r="DC291" s="71">
        <v>14255.72</v>
      </c>
      <c r="DD291" s="71">
        <v>13962.86</v>
      </c>
      <c r="DE291" s="71">
        <v>14056.33</v>
      </c>
      <c r="DF291" s="71">
        <v>14532.66</v>
      </c>
      <c r="DG291" s="71">
        <v>15528.25</v>
      </c>
      <c r="DH291" s="71">
        <v>16116.08</v>
      </c>
      <c r="DI291" s="71">
        <v>16241.75</v>
      </c>
      <c r="DJ291" s="71">
        <v>16465.72</v>
      </c>
      <c r="DK291" s="71">
        <v>50700.35</v>
      </c>
      <c r="DL291" s="71">
        <v>133138</v>
      </c>
      <c r="DM291" s="71">
        <v>129460.9</v>
      </c>
      <c r="DN291" s="71">
        <v>130337.2</v>
      </c>
      <c r="DO291" s="71">
        <v>129273.2</v>
      </c>
      <c r="DP291" s="71">
        <v>128255.4</v>
      </c>
      <c r="DQ291" s="71">
        <v>127445.7</v>
      </c>
      <c r="DR291" s="71">
        <v>126976.5</v>
      </c>
      <c r="DS291" s="71">
        <v>131719.8</v>
      </c>
      <c r="DT291" s="71">
        <v>50790.11</v>
      </c>
      <c r="DU291" s="71">
        <v>16770.74</v>
      </c>
      <c r="DV291" s="71">
        <v>16456.01</v>
      </c>
      <c r="DW291" s="71">
        <v>15925.06</v>
      </c>
      <c r="DX291" s="71">
        <v>15353.81</v>
      </c>
      <c r="DY291" s="71">
        <v>16347.08</v>
      </c>
      <c r="DZ291" s="71">
        <v>15980.25</v>
      </c>
      <c r="EA291" s="71">
        <v>15608.46</v>
      </c>
      <c r="EB291" s="71">
        <v>15287.81</v>
      </c>
      <c r="EC291" s="71">
        <v>15390.15</v>
      </c>
      <c r="ED291" s="71">
        <v>15911.68</v>
      </c>
      <c r="EE291" s="71">
        <v>17001.74</v>
      </c>
      <c r="EF291" s="71">
        <v>17645.36</v>
      </c>
      <c r="EG291" s="71">
        <v>17782.94</v>
      </c>
      <c r="EH291" s="71">
        <v>18028.17</v>
      </c>
      <c r="EI291" s="71">
        <v>55042.12</v>
      </c>
      <c r="EJ291" s="71">
        <v>136270.8</v>
      </c>
      <c r="EK291" s="71">
        <v>132507.2</v>
      </c>
      <c r="EL291" s="71">
        <v>133404.1</v>
      </c>
      <c r="EM291" s="71">
        <v>132315</v>
      </c>
      <c r="EN291" s="71">
        <v>131273.3</v>
      </c>
      <c r="EO291" s="71">
        <v>130444.6</v>
      </c>
      <c r="EP291" s="71">
        <v>129964.3</v>
      </c>
      <c r="EQ291" s="71">
        <v>134819.2</v>
      </c>
      <c r="ER291" s="71">
        <v>55139.57</v>
      </c>
      <c r="ES291" s="71">
        <v>18362.13</v>
      </c>
      <c r="ET291" s="71">
        <v>18017.54</v>
      </c>
      <c r="EU291" s="71">
        <v>17436.21</v>
      </c>
      <c r="EV291" s="71">
        <v>16810.75</v>
      </c>
      <c r="EW291" s="71">
        <v>18382.85</v>
      </c>
      <c r="EX291" s="71">
        <v>17970.33</v>
      </c>
      <c r="EY291" s="71">
        <v>17552.25</v>
      </c>
      <c r="EZ291" s="71">
        <v>17191.67</v>
      </c>
      <c r="FA291" s="71">
        <v>17306.75</v>
      </c>
      <c r="FB291" s="71">
        <v>17893.23</v>
      </c>
      <c r="FC291" s="71">
        <v>19119.04</v>
      </c>
      <c r="FD291" s="71">
        <v>19842.8</v>
      </c>
      <c r="FE291" s="71">
        <v>19997.52</v>
      </c>
      <c r="FF291" s="71">
        <v>20273.29</v>
      </c>
      <c r="FG291" s="71">
        <v>61225.61</v>
      </c>
      <c r="FH291" s="71">
        <v>140743.7</v>
      </c>
      <c r="FI291" s="71">
        <v>136856.5</v>
      </c>
      <c r="FJ291" s="71">
        <v>137782.9</v>
      </c>
      <c r="FK291" s="71">
        <v>136658</v>
      </c>
      <c r="FL291" s="71">
        <v>135582.1</v>
      </c>
      <c r="FM291" s="71">
        <v>134726.2</v>
      </c>
      <c r="FN291" s="71">
        <v>134230.1</v>
      </c>
      <c r="FO291" s="71">
        <v>139244.4</v>
      </c>
      <c r="FP291" s="71">
        <v>61334.01</v>
      </c>
      <c r="FQ291" s="71">
        <v>20648.84</v>
      </c>
      <c r="FR291" s="71">
        <v>20261.33</v>
      </c>
      <c r="FS291" s="71">
        <v>19607.61</v>
      </c>
      <c r="FT291" s="71">
        <v>18904.26</v>
      </c>
      <c r="FU291" s="71">
        <v>78.26459</v>
      </c>
      <c r="FV291" s="71">
        <v>76.81991</v>
      </c>
      <c r="FW291" s="71">
        <v>75.79679</v>
      </c>
      <c r="FX291" s="71">
        <v>75.02486</v>
      </c>
      <c r="FY291" s="71">
        <v>74.18621</v>
      </c>
      <c r="FZ291" s="71">
        <v>73.68439</v>
      </c>
      <c r="GA291" s="71">
        <v>74.1321</v>
      </c>
      <c r="GB291" s="71">
        <v>77.40287</v>
      </c>
      <c r="GC291" s="71">
        <v>81.62257</v>
      </c>
      <c r="GD291" s="71">
        <v>85.49265</v>
      </c>
      <c r="GE291" s="71">
        <v>89.05132</v>
      </c>
      <c r="GF291" s="71">
        <v>92.19677</v>
      </c>
      <c r="GG291" s="71">
        <v>94.71038</v>
      </c>
      <c r="GH291" s="71">
        <v>96.48364</v>
      </c>
      <c r="GI291" s="71">
        <v>97.10764</v>
      </c>
      <c r="GJ291" s="71">
        <v>96.99794</v>
      </c>
      <c r="GK291" s="71">
        <v>96.12106</v>
      </c>
      <c r="GL291" s="71">
        <v>94.4046</v>
      </c>
      <c r="GM291" s="71">
        <v>92.07689</v>
      </c>
      <c r="GN291" s="71">
        <v>88.67354</v>
      </c>
      <c r="GO291" s="71">
        <v>84.20251</v>
      </c>
      <c r="GP291" s="71">
        <v>81.8181</v>
      </c>
      <c r="GQ291" s="71">
        <v>80.26951</v>
      </c>
      <c r="GR291" s="71">
        <v>79.2517</v>
      </c>
    </row>
    <row r="292" spans="1:200" ht="12.75">
      <c r="A292" s="69" t="s">
        <v>243</v>
      </c>
      <c r="B292" s="69" t="s">
        <v>33</v>
      </c>
      <c r="C292" s="69">
        <v>2012</v>
      </c>
      <c r="D292" s="69" t="s">
        <v>7</v>
      </c>
      <c r="E292" s="69" t="s">
        <v>229</v>
      </c>
      <c r="F292" s="71">
        <v>2604</v>
      </c>
      <c r="G292" s="71">
        <v>2604</v>
      </c>
      <c r="H292" s="71">
        <v>2604</v>
      </c>
      <c r="I292" s="71">
        <v>640105.3</v>
      </c>
      <c r="J292" s="71">
        <v>626327.1</v>
      </c>
      <c r="K292" s="71">
        <v>612597.6</v>
      </c>
      <c r="L292" s="71">
        <v>598972.2</v>
      </c>
      <c r="M292" s="71">
        <v>602200.9</v>
      </c>
      <c r="N292" s="71">
        <v>622349.3</v>
      </c>
      <c r="O292" s="71">
        <v>663645.1</v>
      </c>
      <c r="P292" s="71">
        <v>683835.1</v>
      </c>
      <c r="Q292" s="71">
        <v>694223.5</v>
      </c>
      <c r="R292" s="71">
        <v>710464.3</v>
      </c>
      <c r="S292" s="71">
        <v>725427.2</v>
      </c>
      <c r="T292" s="71">
        <v>720105.2</v>
      </c>
      <c r="U292" s="71">
        <v>698927.8</v>
      </c>
      <c r="V292" s="71">
        <v>705087.5</v>
      </c>
      <c r="W292" s="71">
        <v>701124.9</v>
      </c>
      <c r="X292" s="71">
        <v>695200.3</v>
      </c>
      <c r="Y292" s="71">
        <v>689777.8</v>
      </c>
      <c r="Z292" s="71">
        <v>687552.8</v>
      </c>
      <c r="AA292" s="71">
        <v>708450.5</v>
      </c>
      <c r="AB292" s="71">
        <v>717306.6</v>
      </c>
      <c r="AC292" s="71">
        <v>721303.8</v>
      </c>
      <c r="AD292" s="71">
        <v>707360</v>
      </c>
      <c r="AE292" s="71">
        <v>682964.8</v>
      </c>
      <c r="AF292" s="71">
        <v>657054.6</v>
      </c>
      <c r="AG292" s="71">
        <v>624927.8</v>
      </c>
      <c r="AH292" s="71">
        <v>611476.4</v>
      </c>
      <c r="AI292" s="71">
        <v>598072.4</v>
      </c>
      <c r="AJ292" s="71">
        <v>584770.1</v>
      </c>
      <c r="AK292" s="71">
        <v>587922.3</v>
      </c>
      <c r="AL292" s="71">
        <v>607592.9</v>
      </c>
      <c r="AM292" s="71">
        <v>647909.5</v>
      </c>
      <c r="AN292" s="71">
        <v>667620.9</v>
      </c>
      <c r="AO292" s="71">
        <v>677762.8</v>
      </c>
      <c r="AP292" s="71">
        <v>693618.5</v>
      </c>
      <c r="AQ292" s="71">
        <v>673296.8</v>
      </c>
      <c r="AR292" s="71">
        <v>582832.8</v>
      </c>
      <c r="AS292" s="71">
        <v>565692.4</v>
      </c>
      <c r="AT292" s="71">
        <v>570677.9</v>
      </c>
      <c r="AU292" s="71">
        <v>567470.8</v>
      </c>
      <c r="AV292" s="71">
        <v>562675.5</v>
      </c>
      <c r="AW292" s="71">
        <v>558286.7</v>
      </c>
      <c r="AX292" s="71">
        <v>556485.8</v>
      </c>
      <c r="AY292" s="71">
        <v>573399.9</v>
      </c>
      <c r="AZ292" s="71">
        <v>665759.8</v>
      </c>
      <c r="BA292" s="71">
        <v>704201.1</v>
      </c>
      <c r="BB292" s="71">
        <v>690587.9</v>
      </c>
      <c r="BC292" s="71">
        <v>666771.1</v>
      </c>
      <c r="BD292" s="71">
        <v>641475.3</v>
      </c>
      <c r="BE292" s="71">
        <v>11633.81</v>
      </c>
      <c r="BF292" s="71">
        <v>11383.39</v>
      </c>
      <c r="BG292" s="71">
        <v>11133.86</v>
      </c>
      <c r="BH292" s="71">
        <v>10886.22</v>
      </c>
      <c r="BI292" s="71">
        <v>10944.9</v>
      </c>
      <c r="BJ292" s="71">
        <v>11311.09</v>
      </c>
      <c r="BK292" s="71">
        <v>12061.64</v>
      </c>
      <c r="BL292" s="71">
        <v>12428.59</v>
      </c>
      <c r="BM292" s="71">
        <v>12617.4</v>
      </c>
      <c r="BN292" s="71">
        <v>12912.57</v>
      </c>
      <c r="BO292" s="71">
        <v>41005.39</v>
      </c>
      <c r="BP292" s="71">
        <v>129251.8</v>
      </c>
      <c r="BQ292" s="71">
        <v>125450.6</v>
      </c>
      <c r="BR292" s="71">
        <v>126556.2</v>
      </c>
      <c r="BS292" s="71">
        <v>125845</v>
      </c>
      <c r="BT292" s="71">
        <v>124781.6</v>
      </c>
      <c r="BU292" s="71">
        <v>123808.3</v>
      </c>
      <c r="BV292" s="71">
        <v>123408.9</v>
      </c>
      <c r="BW292" s="71">
        <v>127159.9</v>
      </c>
      <c r="BX292" s="71">
        <v>40546.37</v>
      </c>
      <c r="BY292" s="71">
        <v>13109.58</v>
      </c>
      <c r="BZ292" s="71">
        <v>12856.15</v>
      </c>
      <c r="CA292" s="71">
        <v>12412.77</v>
      </c>
      <c r="CB292" s="71">
        <v>11941.86</v>
      </c>
      <c r="CC292" s="71">
        <v>13731.54</v>
      </c>
      <c r="CD292" s="71">
        <v>13435.97</v>
      </c>
      <c r="CE292" s="71">
        <v>13141.45</v>
      </c>
      <c r="CF292" s="71">
        <v>12849.15</v>
      </c>
      <c r="CG292" s="71">
        <v>12918.42</v>
      </c>
      <c r="CH292" s="71">
        <v>13350.64</v>
      </c>
      <c r="CI292" s="71">
        <v>14236.52</v>
      </c>
      <c r="CJ292" s="71">
        <v>14669.64</v>
      </c>
      <c r="CK292" s="71">
        <v>14892.49</v>
      </c>
      <c r="CL292" s="71">
        <v>15240.88</v>
      </c>
      <c r="CM292" s="71">
        <v>47615.43</v>
      </c>
      <c r="CN292" s="71">
        <v>134012.3</v>
      </c>
      <c r="CO292" s="71">
        <v>130071.2</v>
      </c>
      <c r="CP292" s="71">
        <v>131217.5</v>
      </c>
      <c r="CQ292" s="71">
        <v>130480.1</v>
      </c>
      <c r="CR292" s="71">
        <v>129377.5</v>
      </c>
      <c r="CS292" s="71">
        <v>128368.4</v>
      </c>
      <c r="CT292" s="71">
        <v>127954.3</v>
      </c>
      <c r="CU292" s="71">
        <v>131843.4</v>
      </c>
      <c r="CV292" s="71">
        <v>47082.41</v>
      </c>
      <c r="CW292" s="71">
        <v>15473.41</v>
      </c>
      <c r="CX292" s="71">
        <v>15174.29</v>
      </c>
      <c r="CY292" s="71">
        <v>14650.96</v>
      </c>
      <c r="CZ292" s="71">
        <v>14095.14</v>
      </c>
      <c r="DA292" s="71">
        <v>15177.43</v>
      </c>
      <c r="DB292" s="71">
        <v>14850.74</v>
      </c>
      <c r="DC292" s="71">
        <v>14525.2</v>
      </c>
      <c r="DD292" s="71">
        <v>14202.13</v>
      </c>
      <c r="DE292" s="71">
        <v>14278.69</v>
      </c>
      <c r="DF292" s="71">
        <v>14756.42</v>
      </c>
      <c r="DG292" s="71">
        <v>15735.58</v>
      </c>
      <c r="DH292" s="71">
        <v>16214.3</v>
      </c>
      <c r="DI292" s="71">
        <v>16460.62</v>
      </c>
      <c r="DJ292" s="71">
        <v>16845.7</v>
      </c>
      <c r="DK292" s="71">
        <v>52130.36</v>
      </c>
      <c r="DL292" s="71">
        <v>137272.3</v>
      </c>
      <c r="DM292" s="71">
        <v>133235.3</v>
      </c>
      <c r="DN292" s="71">
        <v>134409.6</v>
      </c>
      <c r="DO292" s="71">
        <v>133654.2</v>
      </c>
      <c r="DP292" s="71">
        <v>132524.8</v>
      </c>
      <c r="DQ292" s="71">
        <v>131491.1</v>
      </c>
      <c r="DR292" s="71">
        <v>131066.9</v>
      </c>
      <c r="DS292" s="71">
        <v>135050.6</v>
      </c>
      <c r="DT292" s="71">
        <v>51546.8</v>
      </c>
      <c r="DU292" s="71">
        <v>17102.71</v>
      </c>
      <c r="DV292" s="71">
        <v>16772.1</v>
      </c>
      <c r="DW292" s="71">
        <v>16193.67</v>
      </c>
      <c r="DX292" s="71">
        <v>15579.31</v>
      </c>
      <c r="DY292" s="71">
        <v>16617.63</v>
      </c>
      <c r="DZ292" s="71">
        <v>16259.94</v>
      </c>
      <c r="EA292" s="71">
        <v>15903.51</v>
      </c>
      <c r="EB292" s="71">
        <v>15549.79</v>
      </c>
      <c r="EC292" s="71">
        <v>15633.61</v>
      </c>
      <c r="ED292" s="71">
        <v>16156.67</v>
      </c>
      <c r="EE292" s="71">
        <v>17228.74</v>
      </c>
      <c r="EF292" s="71">
        <v>17752.9</v>
      </c>
      <c r="EG292" s="71">
        <v>18022.58</v>
      </c>
      <c r="EH292" s="71">
        <v>18444.21</v>
      </c>
      <c r="EI292" s="71">
        <v>56594.59</v>
      </c>
      <c r="EJ292" s="71">
        <v>140502.4</v>
      </c>
      <c r="EK292" s="71">
        <v>136370.4</v>
      </c>
      <c r="EL292" s="71">
        <v>137572.3</v>
      </c>
      <c r="EM292" s="71">
        <v>136799.1</v>
      </c>
      <c r="EN292" s="71">
        <v>135643.1</v>
      </c>
      <c r="EO292" s="71">
        <v>134585.1</v>
      </c>
      <c r="EP292" s="71">
        <v>134151</v>
      </c>
      <c r="EQ292" s="71">
        <v>138228.4</v>
      </c>
      <c r="ER292" s="71">
        <v>55961.05</v>
      </c>
      <c r="ES292" s="71">
        <v>18725.61</v>
      </c>
      <c r="ET292" s="71">
        <v>18363.62</v>
      </c>
      <c r="EU292" s="71">
        <v>17730.3</v>
      </c>
      <c r="EV292" s="71">
        <v>17057.65</v>
      </c>
      <c r="EW292" s="71">
        <v>18687.09</v>
      </c>
      <c r="EX292" s="71">
        <v>18284.86</v>
      </c>
      <c r="EY292" s="71">
        <v>17884.04</v>
      </c>
      <c r="EZ292" s="71">
        <v>17486.26</v>
      </c>
      <c r="FA292" s="71">
        <v>17580.52</v>
      </c>
      <c r="FB292" s="71">
        <v>18168.73</v>
      </c>
      <c r="FC292" s="71">
        <v>19374.31</v>
      </c>
      <c r="FD292" s="71">
        <v>19963.73</v>
      </c>
      <c r="FE292" s="71">
        <v>20267.01</v>
      </c>
      <c r="FF292" s="71">
        <v>20741.14</v>
      </c>
      <c r="FG292" s="71">
        <v>62952.48</v>
      </c>
      <c r="FH292" s="71">
        <v>145114.2</v>
      </c>
      <c r="FI292" s="71">
        <v>140846.6</v>
      </c>
      <c r="FJ292" s="71">
        <v>142087.8</v>
      </c>
      <c r="FK292" s="71">
        <v>141289.3</v>
      </c>
      <c r="FL292" s="71">
        <v>140095.4</v>
      </c>
      <c r="FM292" s="71">
        <v>139002.6</v>
      </c>
      <c r="FN292" s="71">
        <v>138554.3</v>
      </c>
      <c r="FO292" s="71">
        <v>142765.5</v>
      </c>
      <c r="FP292" s="71">
        <v>62247.78</v>
      </c>
      <c r="FQ292" s="71">
        <v>21057.58</v>
      </c>
      <c r="FR292" s="71">
        <v>20650.51</v>
      </c>
      <c r="FS292" s="71">
        <v>19938.32</v>
      </c>
      <c r="FT292" s="71">
        <v>19181.91</v>
      </c>
      <c r="FU292" s="71">
        <v>78.43089</v>
      </c>
      <c r="FV292" s="71">
        <v>76.98547</v>
      </c>
      <c r="FW292" s="71">
        <v>76.04564</v>
      </c>
      <c r="FX292" s="71">
        <v>74.81689</v>
      </c>
      <c r="FY292" s="71">
        <v>73.75576</v>
      </c>
      <c r="FZ292" s="71">
        <v>73.06927</v>
      </c>
      <c r="GA292" s="71">
        <v>73.00163</v>
      </c>
      <c r="GB292" s="71">
        <v>75.33656</v>
      </c>
      <c r="GC292" s="71">
        <v>80.93189</v>
      </c>
      <c r="GD292" s="71">
        <v>86.39462</v>
      </c>
      <c r="GE292" s="71">
        <v>91.05945</v>
      </c>
      <c r="GF292" s="71">
        <v>94.55171</v>
      </c>
      <c r="GG292" s="71">
        <v>96.95358</v>
      </c>
      <c r="GH292" s="71">
        <v>98.92527</v>
      </c>
      <c r="GI292" s="71">
        <v>100.0558</v>
      </c>
      <c r="GJ292" s="71">
        <v>99.79481</v>
      </c>
      <c r="GK292" s="71">
        <v>98.93761</v>
      </c>
      <c r="GL292" s="71">
        <v>96.8616</v>
      </c>
      <c r="GM292" s="71">
        <v>93.06298</v>
      </c>
      <c r="GN292" s="71">
        <v>87.81244</v>
      </c>
      <c r="GO292" s="71">
        <v>84.10302</v>
      </c>
      <c r="GP292" s="71">
        <v>81.8999</v>
      </c>
      <c r="GQ292" s="71">
        <v>80.04177</v>
      </c>
      <c r="GR292" s="71">
        <v>78.72271</v>
      </c>
    </row>
    <row r="293" spans="1:200" ht="12.75">
      <c r="A293" s="69" t="s">
        <v>243</v>
      </c>
      <c r="B293" s="69" t="s">
        <v>34</v>
      </c>
      <c r="C293" s="69">
        <v>2012</v>
      </c>
      <c r="D293" s="69" t="s">
        <v>7</v>
      </c>
      <c r="E293" s="69" t="s">
        <v>229</v>
      </c>
      <c r="F293" s="71">
        <v>2637</v>
      </c>
      <c r="G293" s="71">
        <v>2637</v>
      </c>
      <c r="H293" s="71">
        <v>2637</v>
      </c>
      <c r="I293" s="71">
        <v>667686.7</v>
      </c>
      <c r="J293" s="71">
        <v>653551.8</v>
      </c>
      <c r="K293" s="71">
        <v>639060.6</v>
      </c>
      <c r="L293" s="71">
        <v>626024.4</v>
      </c>
      <c r="M293" s="71">
        <v>630376.1</v>
      </c>
      <c r="N293" s="71">
        <v>651251.6</v>
      </c>
      <c r="O293" s="71">
        <v>692154.8</v>
      </c>
      <c r="P293" s="71">
        <v>709348.4</v>
      </c>
      <c r="Q293" s="71">
        <v>714044.2</v>
      </c>
      <c r="R293" s="71">
        <v>723097.4</v>
      </c>
      <c r="S293" s="71">
        <v>734382.5</v>
      </c>
      <c r="T293" s="71">
        <v>725801.6</v>
      </c>
      <c r="U293" s="71">
        <v>703162.5</v>
      </c>
      <c r="V293" s="71">
        <v>706428.3</v>
      </c>
      <c r="W293" s="71">
        <v>701540.7</v>
      </c>
      <c r="X293" s="71">
        <v>696195.9</v>
      </c>
      <c r="Y293" s="71">
        <v>689255.8</v>
      </c>
      <c r="Z293" s="71">
        <v>685531.3</v>
      </c>
      <c r="AA293" s="71">
        <v>704094.4</v>
      </c>
      <c r="AB293" s="71">
        <v>714712.1</v>
      </c>
      <c r="AC293" s="71">
        <v>720006.6</v>
      </c>
      <c r="AD293" s="71">
        <v>705267.1</v>
      </c>
      <c r="AE293" s="71">
        <v>680613.3</v>
      </c>
      <c r="AF293" s="71">
        <v>654992.6</v>
      </c>
      <c r="AG293" s="71">
        <v>651855.3</v>
      </c>
      <c r="AH293" s="71">
        <v>638055.6</v>
      </c>
      <c r="AI293" s="71">
        <v>623907.9</v>
      </c>
      <c r="AJ293" s="71">
        <v>611180.9</v>
      </c>
      <c r="AK293" s="71">
        <v>615429.4</v>
      </c>
      <c r="AL293" s="71">
        <v>635809.9</v>
      </c>
      <c r="AM293" s="71">
        <v>675743.3</v>
      </c>
      <c r="AN293" s="71">
        <v>692529.2</v>
      </c>
      <c r="AO293" s="71">
        <v>697113.6</v>
      </c>
      <c r="AP293" s="71">
        <v>705952.1</v>
      </c>
      <c r="AQ293" s="71">
        <v>681608.6</v>
      </c>
      <c r="AR293" s="71">
        <v>587443.3</v>
      </c>
      <c r="AS293" s="71">
        <v>569119.9</v>
      </c>
      <c r="AT293" s="71">
        <v>571763.1</v>
      </c>
      <c r="AU293" s="71">
        <v>567807.3</v>
      </c>
      <c r="AV293" s="71">
        <v>563481.3</v>
      </c>
      <c r="AW293" s="71">
        <v>557864.2</v>
      </c>
      <c r="AX293" s="71">
        <v>554849.8</v>
      </c>
      <c r="AY293" s="71">
        <v>569874.2</v>
      </c>
      <c r="AZ293" s="71">
        <v>663351.8</v>
      </c>
      <c r="BA293" s="71">
        <v>702934.6</v>
      </c>
      <c r="BB293" s="71">
        <v>688544.7</v>
      </c>
      <c r="BC293" s="71">
        <v>664475.4</v>
      </c>
      <c r="BD293" s="71">
        <v>639462.2</v>
      </c>
      <c r="BE293" s="71">
        <v>12135.09</v>
      </c>
      <c r="BF293" s="71">
        <v>11878.2</v>
      </c>
      <c r="BG293" s="71">
        <v>11614.82</v>
      </c>
      <c r="BH293" s="71">
        <v>11377.89</v>
      </c>
      <c r="BI293" s="71">
        <v>11456.98</v>
      </c>
      <c r="BJ293" s="71">
        <v>11836.39</v>
      </c>
      <c r="BK293" s="71">
        <v>12579.8</v>
      </c>
      <c r="BL293" s="71">
        <v>12892.29</v>
      </c>
      <c r="BM293" s="71">
        <v>12977.63</v>
      </c>
      <c r="BN293" s="71">
        <v>13142.17</v>
      </c>
      <c r="BO293" s="71">
        <v>41511.6</v>
      </c>
      <c r="BP293" s="71">
        <v>130274.2</v>
      </c>
      <c r="BQ293" s="71">
        <v>126210.7</v>
      </c>
      <c r="BR293" s="71">
        <v>126796.9</v>
      </c>
      <c r="BS293" s="71">
        <v>125919.6</v>
      </c>
      <c r="BT293" s="71">
        <v>124960.3</v>
      </c>
      <c r="BU293" s="71">
        <v>123714.6</v>
      </c>
      <c r="BV293" s="71">
        <v>123046.1</v>
      </c>
      <c r="BW293" s="71">
        <v>126378</v>
      </c>
      <c r="BX293" s="71">
        <v>40399.71</v>
      </c>
      <c r="BY293" s="71">
        <v>13086</v>
      </c>
      <c r="BZ293" s="71">
        <v>12818.11</v>
      </c>
      <c r="CA293" s="71">
        <v>12370.03</v>
      </c>
      <c r="CB293" s="71">
        <v>11904.38</v>
      </c>
      <c r="CC293" s="71">
        <v>14323.22</v>
      </c>
      <c r="CD293" s="71">
        <v>14020</v>
      </c>
      <c r="CE293" s="71">
        <v>13709.13</v>
      </c>
      <c r="CF293" s="71">
        <v>13429.48</v>
      </c>
      <c r="CG293" s="71">
        <v>13522.83</v>
      </c>
      <c r="CH293" s="71">
        <v>13970.65</v>
      </c>
      <c r="CI293" s="71">
        <v>14848.11</v>
      </c>
      <c r="CJ293" s="71">
        <v>15216.95</v>
      </c>
      <c r="CK293" s="71">
        <v>15317.68</v>
      </c>
      <c r="CL293" s="71">
        <v>15511.89</v>
      </c>
      <c r="CM293" s="71">
        <v>48203.24</v>
      </c>
      <c r="CN293" s="71">
        <v>135072.4</v>
      </c>
      <c r="CO293" s="71">
        <v>130859.3</v>
      </c>
      <c r="CP293" s="71">
        <v>131467</v>
      </c>
      <c r="CQ293" s="71">
        <v>130557.5</v>
      </c>
      <c r="CR293" s="71">
        <v>129562.8</v>
      </c>
      <c r="CS293" s="71">
        <v>128271.2</v>
      </c>
      <c r="CT293" s="71">
        <v>127578.1</v>
      </c>
      <c r="CU293" s="71">
        <v>131032.7</v>
      </c>
      <c r="CV293" s="71">
        <v>46912.12</v>
      </c>
      <c r="CW293" s="71">
        <v>15445.58</v>
      </c>
      <c r="CX293" s="71">
        <v>15129.39</v>
      </c>
      <c r="CY293" s="71">
        <v>14600.52</v>
      </c>
      <c r="CZ293" s="71">
        <v>14050.91</v>
      </c>
      <c r="DA293" s="71">
        <v>15831.41</v>
      </c>
      <c r="DB293" s="71">
        <v>15496.26</v>
      </c>
      <c r="DC293" s="71">
        <v>15152.66</v>
      </c>
      <c r="DD293" s="71">
        <v>14843.56</v>
      </c>
      <c r="DE293" s="71">
        <v>14946.74</v>
      </c>
      <c r="DF293" s="71">
        <v>15441.72</v>
      </c>
      <c r="DG293" s="71">
        <v>16411.57</v>
      </c>
      <c r="DH293" s="71">
        <v>16819.24</v>
      </c>
      <c r="DI293" s="71">
        <v>16930.59</v>
      </c>
      <c r="DJ293" s="71">
        <v>17145.24</v>
      </c>
      <c r="DK293" s="71">
        <v>52773.9</v>
      </c>
      <c r="DL293" s="71">
        <v>138358.3</v>
      </c>
      <c r="DM293" s="71">
        <v>134042.6</v>
      </c>
      <c r="DN293" s="71">
        <v>134665.1</v>
      </c>
      <c r="DO293" s="71">
        <v>133733.4</v>
      </c>
      <c r="DP293" s="71">
        <v>132714.6</v>
      </c>
      <c r="DQ293" s="71">
        <v>131391.6</v>
      </c>
      <c r="DR293" s="71">
        <v>130681.6</v>
      </c>
      <c r="DS293" s="71">
        <v>134220.3</v>
      </c>
      <c r="DT293" s="71">
        <v>51360.35</v>
      </c>
      <c r="DU293" s="71">
        <v>17071.96</v>
      </c>
      <c r="DV293" s="71">
        <v>16722.47</v>
      </c>
      <c r="DW293" s="71">
        <v>16137.91</v>
      </c>
      <c r="DX293" s="71">
        <v>15530.42</v>
      </c>
      <c r="DY293" s="71">
        <v>17333.67</v>
      </c>
      <c r="DZ293" s="71">
        <v>16966.72</v>
      </c>
      <c r="EA293" s="71">
        <v>16590.51</v>
      </c>
      <c r="EB293" s="71">
        <v>16252.08</v>
      </c>
      <c r="EC293" s="71">
        <v>16365.06</v>
      </c>
      <c r="ED293" s="71">
        <v>16907</v>
      </c>
      <c r="EE293" s="71">
        <v>17968.88</v>
      </c>
      <c r="EF293" s="71">
        <v>18415.24</v>
      </c>
      <c r="EG293" s="71">
        <v>18537.15</v>
      </c>
      <c r="EH293" s="71">
        <v>18772.17</v>
      </c>
      <c r="EI293" s="71">
        <v>57293.24</v>
      </c>
      <c r="EJ293" s="71">
        <v>141613.9</v>
      </c>
      <c r="EK293" s="71">
        <v>137196.7</v>
      </c>
      <c r="EL293" s="71">
        <v>137833.9</v>
      </c>
      <c r="EM293" s="71">
        <v>136880.2</v>
      </c>
      <c r="EN293" s="71">
        <v>135837.4</v>
      </c>
      <c r="EO293" s="71">
        <v>134483.3</v>
      </c>
      <c r="EP293" s="71">
        <v>133756.6</v>
      </c>
      <c r="EQ293" s="71">
        <v>137378.5</v>
      </c>
      <c r="ER293" s="71">
        <v>55758.63</v>
      </c>
      <c r="ES293" s="71">
        <v>18691.93</v>
      </c>
      <c r="ET293" s="71">
        <v>18309.29</v>
      </c>
      <c r="EU293" s="71">
        <v>17669.25</v>
      </c>
      <c r="EV293" s="71">
        <v>17004.12</v>
      </c>
      <c r="EW293" s="71">
        <v>19492.3</v>
      </c>
      <c r="EX293" s="71">
        <v>19079.65</v>
      </c>
      <c r="EY293" s="71">
        <v>18656.59</v>
      </c>
      <c r="EZ293" s="71">
        <v>18276.02</v>
      </c>
      <c r="FA293" s="71">
        <v>18403.06</v>
      </c>
      <c r="FB293" s="71">
        <v>19012.5</v>
      </c>
      <c r="FC293" s="71">
        <v>20206.62</v>
      </c>
      <c r="FD293" s="71">
        <v>20708.56</v>
      </c>
      <c r="FE293" s="71">
        <v>20845.65</v>
      </c>
      <c r="FF293" s="71">
        <v>21109.95</v>
      </c>
      <c r="FG293" s="71">
        <v>63729.62</v>
      </c>
      <c r="FH293" s="71">
        <v>146262.1</v>
      </c>
      <c r="FI293" s="71">
        <v>141699.9</v>
      </c>
      <c r="FJ293" s="71">
        <v>142358</v>
      </c>
      <c r="FK293" s="71">
        <v>141373.1</v>
      </c>
      <c r="FL293" s="71">
        <v>140296</v>
      </c>
      <c r="FM293" s="71">
        <v>138897.5</v>
      </c>
      <c r="FN293" s="71">
        <v>138146.9</v>
      </c>
      <c r="FO293" s="71">
        <v>141887.7</v>
      </c>
      <c r="FP293" s="71">
        <v>62022.62</v>
      </c>
      <c r="FQ293" s="71">
        <v>21019.71</v>
      </c>
      <c r="FR293" s="71">
        <v>20589.41</v>
      </c>
      <c r="FS293" s="71">
        <v>19869.68</v>
      </c>
      <c r="FT293" s="71">
        <v>19121.71</v>
      </c>
      <c r="FU293" s="71">
        <v>82.34113</v>
      </c>
      <c r="FV293" s="71">
        <v>80.9252</v>
      </c>
      <c r="FW293" s="71">
        <v>79.7562</v>
      </c>
      <c r="FX293" s="71">
        <v>78.48734</v>
      </c>
      <c r="FY293" s="71">
        <v>77.25971</v>
      </c>
      <c r="FZ293" s="71">
        <v>76.38837</v>
      </c>
      <c r="GA293" s="71">
        <v>75.72075</v>
      </c>
      <c r="GB293" s="71">
        <v>77.28535</v>
      </c>
      <c r="GC293" s="71">
        <v>81.26368</v>
      </c>
      <c r="GD293" s="71">
        <v>85.15338</v>
      </c>
      <c r="GE293" s="71">
        <v>88.7286</v>
      </c>
      <c r="GF293" s="71">
        <v>91.21763</v>
      </c>
      <c r="GG293" s="71">
        <v>92.98482</v>
      </c>
      <c r="GH293" s="71">
        <v>94.15269</v>
      </c>
      <c r="GI293" s="71">
        <v>94.6953</v>
      </c>
      <c r="GJ293" s="71">
        <v>94.57757</v>
      </c>
      <c r="GK293" s="71">
        <v>92.82664</v>
      </c>
      <c r="GL293" s="71">
        <v>90.4381</v>
      </c>
      <c r="GM293" s="71">
        <v>87.02116</v>
      </c>
      <c r="GN293" s="71">
        <v>82.84251</v>
      </c>
      <c r="GO293" s="71">
        <v>79.69608</v>
      </c>
      <c r="GP293" s="71">
        <v>76.66603</v>
      </c>
      <c r="GQ293" s="71">
        <v>73.86664</v>
      </c>
      <c r="GR293" s="71">
        <v>72.78069</v>
      </c>
    </row>
    <row r="294" spans="1:200" ht="12.75">
      <c r="A294" s="69" t="s">
        <v>243</v>
      </c>
      <c r="B294" s="69" t="s">
        <v>35</v>
      </c>
      <c r="C294" s="69">
        <v>2012</v>
      </c>
      <c r="D294" s="69" t="s">
        <v>7</v>
      </c>
      <c r="E294" s="69" t="s">
        <v>229</v>
      </c>
      <c r="F294" s="71">
        <v>2647</v>
      </c>
      <c r="G294" s="71">
        <v>2647</v>
      </c>
      <c r="H294" s="71">
        <v>2647</v>
      </c>
      <c r="I294" s="71">
        <v>626976</v>
      </c>
      <c r="J294" s="71">
        <v>612412.8</v>
      </c>
      <c r="K294" s="71">
        <v>598300.1</v>
      </c>
      <c r="L294" s="71">
        <v>585133</v>
      </c>
      <c r="M294" s="71">
        <v>587463</v>
      </c>
      <c r="N294" s="71">
        <v>606621</v>
      </c>
      <c r="O294" s="71">
        <v>642829.9</v>
      </c>
      <c r="P294" s="71">
        <v>659781.5</v>
      </c>
      <c r="Q294" s="71">
        <v>672269.4</v>
      </c>
      <c r="R294" s="71">
        <v>693179</v>
      </c>
      <c r="S294" s="71">
        <v>716790.9</v>
      </c>
      <c r="T294" s="71">
        <v>721183.8</v>
      </c>
      <c r="U294" s="71">
        <v>705484.9</v>
      </c>
      <c r="V294" s="71">
        <v>708783.9</v>
      </c>
      <c r="W294" s="71">
        <v>702388.4</v>
      </c>
      <c r="X294" s="71">
        <v>696754.6</v>
      </c>
      <c r="Y294" s="71">
        <v>689392.4</v>
      </c>
      <c r="Z294" s="71">
        <v>681462.1</v>
      </c>
      <c r="AA294" s="71">
        <v>689443.3</v>
      </c>
      <c r="AB294" s="71">
        <v>698484.8</v>
      </c>
      <c r="AC294" s="71">
        <v>705057.1</v>
      </c>
      <c r="AD294" s="71">
        <v>692134.5</v>
      </c>
      <c r="AE294" s="71">
        <v>669761.5</v>
      </c>
      <c r="AF294" s="71">
        <v>645521.7</v>
      </c>
      <c r="AG294" s="71">
        <v>612109.9</v>
      </c>
      <c r="AH294" s="71">
        <v>597892</v>
      </c>
      <c r="AI294" s="71">
        <v>584113.9</v>
      </c>
      <c r="AJ294" s="71">
        <v>571259</v>
      </c>
      <c r="AK294" s="71">
        <v>573533.8</v>
      </c>
      <c r="AL294" s="71">
        <v>592237.6</v>
      </c>
      <c r="AM294" s="71">
        <v>627587.8</v>
      </c>
      <c r="AN294" s="71">
        <v>644137.5</v>
      </c>
      <c r="AO294" s="71">
        <v>656329.3</v>
      </c>
      <c r="AP294" s="71">
        <v>676743.1</v>
      </c>
      <c r="AQ294" s="71">
        <v>665281.1</v>
      </c>
      <c r="AR294" s="71">
        <v>583705.9</v>
      </c>
      <c r="AS294" s="71">
        <v>570999.6</v>
      </c>
      <c r="AT294" s="71">
        <v>573669.7</v>
      </c>
      <c r="AU294" s="71">
        <v>568493.4</v>
      </c>
      <c r="AV294" s="71">
        <v>563933.6</v>
      </c>
      <c r="AW294" s="71">
        <v>557974.8</v>
      </c>
      <c r="AX294" s="71">
        <v>551556.3</v>
      </c>
      <c r="AY294" s="71">
        <v>558015.9</v>
      </c>
      <c r="AZ294" s="71">
        <v>648290.6</v>
      </c>
      <c r="BA294" s="71">
        <v>688339.6</v>
      </c>
      <c r="BB294" s="71">
        <v>675723.4</v>
      </c>
      <c r="BC294" s="71">
        <v>653880.9</v>
      </c>
      <c r="BD294" s="71">
        <v>630215.8</v>
      </c>
      <c r="BE294" s="71">
        <v>11395.19</v>
      </c>
      <c r="BF294" s="71">
        <v>11130.5</v>
      </c>
      <c r="BG294" s="71">
        <v>10874.01</v>
      </c>
      <c r="BH294" s="71">
        <v>10634.7</v>
      </c>
      <c r="BI294" s="71">
        <v>10677.04</v>
      </c>
      <c r="BJ294" s="71">
        <v>11025.24</v>
      </c>
      <c r="BK294" s="71">
        <v>11683.33</v>
      </c>
      <c r="BL294" s="71">
        <v>11991.42</v>
      </c>
      <c r="BM294" s="71">
        <v>12218.39</v>
      </c>
      <c r="BN294" s="71">
        <v>12598.41</v>
      </c>
      <c r="BO294" s="71">
        <v>40517.21</v>
      </c>
      <c r="BP294" s="71">
        <v>129445.4</v>
      </c>
      <c r="BQ294" s="71">
        <v>126627.6</v>
      </c>
      <c r="BR294" s="71">
        <v>127219.7</v>
      </c>
      <c r="BS294" s="71">
        <v>126071.8</v>
      </c>
      <c r="BT294" s="71">
        <v>125060.6</v>
      </c>
      <c r="BU294" s="71">
        <v>123739.1</v>
      </c>
      <c r="BV294" s="71">
        <v>122315.7</v>
      </c>
      <c r="BW294" s="71">
        <v>123748.3</v>
      </c>
      <c r="BX294" s="71">
        <v>39482.45</v>
      </c>
      <c r="BY294" s="71">
        <v>12814.29</v>
      </c>
      <c r="BZ294" s="71">
        <v>12579.43</v>
      </c>
      <c r="CA294" s="71">
        <v>12172.8</v>
      </c>
      <c r="CB294" s="71">
        <v>11732.25</v>
      </c>
      <c r="CC294" s="71">
        <v>13449.89</v>
      </c>
      <c r="CD294" s="71">
        <v>13137.48</v>
      </c>
      <c r="CE294" s="71">
        <v>12834.74</v>
      </c>
      <c r="CF294" s="71">
        <v>12552.28</v>
      </c>
      <c r="CG294" s="71">
        <v>12602.26</v>
      </c>
      <c r="CH294" s="71">
        <v>13013.24</v>
      </c>
      <c r="CI294" s="71">
        <v>13789.99</v>
      </c>
      <c r="CJ294" s="71">
        <v>14153.64</v>
      </c>
      <c r="CK294" s="71">
        <v>14421.53</v>
      </c>
      <c r="CL294" s="71">
        <v>14870.08</v>
      </c>
      <c r="CM294" s="71">
        <v>47048.56</v>
      </c>
      <c r="CN294" s="71">
        <v>134213.1</v>
      </c>
      <c r="CO294" s="71">
        <v>131291.5</v>
      </c>
      <c r="CP294" s="71">
        <v>131905.4</v>
      </c>
      <c r="CQ294" s="71">
        <v>130715.2</v>
      </c>
      <c r="CR294" s="71">
        <v>129666.8</v>
      </c>
      <c r="CS294" s="71">
        <v>128296.6</v>
      </c>
      <c r="CT294" s="71">
        <v>126820.8</v>
      </c>
      <c r="CU294" s="71">
        <v>128306.1</v>
      </c>
      <c r="CV294" s="71">
        <v>45846.99</v>
      </c>
      <c r="CW294" s="71">
        <v>15124.89</v>
      </c>
      <c r="CX294" s="71">
        <v>14847.67</v>
      </c>
      <c r="CY294" s="71">
        <v>14367.73</v>
      </c>
      <c r="CZ294" s="71">
        <v>13847.74</v>
      </c>
      <c r="DA294" s="71">
        <v>14866.13</v>
      </c>
      <c r="DB294" s="71">
        <v>14520.82</v>
      </c>
      <c r="DC294" s="71">
        <v>14186.2</v>
      </c>
      <c r="DD294" s="71">
        <v>13873.99</v>
      </c>
      <c r="DE294" s="71">
        <v>13929.24</v>
      </c>
      <c r="DF294" s="71">
        <v>14383.49</v>
      </c>
      <c r="DG294" s="71">
        <v>15242.03</v>
      </c>
      <c r="DH294" s="71">
        <v>15643.97</v>
      </c>
      <c r="DI294" s="71">
        <v>15940.07</v>
      </c>
      <c r="DJ294" s="71">
        <v>16435.85</v>
      </c>
      <c r="DK294" s="71">
        <v>51509.73</v>
      </c>
      <c r="DL294" s="71">
        <v>137478</v>
      </c>
      <c r="DM294" s="71">
        <v>134485.3</v>
      </c>
      <c r="DN294" s="71">
        <v>135114.2</v>
      </c>
      <c r="DO294" s="71">
        <v>133895</v>
      </c>
      <c r="DP294" s="71">
        <v>132821.1</v>
      </c>
      <c r="DQ294" s="71">
        <v>131417.6</v>
      </c>
      <c r="DR294" s="71">
        <v>129905.9</v>
      </c>
      <c r="DS294" s="71">
        <v>131427.3</v>
      </c>
      <c r="DT294" s="71">
        <v>50194.23</v>
      </c>
      <c r="DU294" s="71">
        <v>16717.49</v>
      </c>
      <c r="DV294" s="71">
        <v>16411.09</v>
      </c>
      <c r="DW294" s="71">
        <v>15880.61</v>
      </c>
      <c r="DX294" s="71">
        <v>15305.86</v>
      </c>
      <c r="DY294" s="71">
        <v>16276.79</v>
      </c>
      <c r="DZ294" s="71">
        <v>15898.71</v>
      </c>
      <c r="EA294" s="71">
        <v>15532.34</v>
      </c>
      <c r="EB294" s="71">
        <v>15190.51</v>
      </c>
      <c r="EC294" s="71">
        <v>15251</v>
      </c>
      <c r="ED294" s="71">
        <v>15748.36</v>
      </c>
      <c r="EE294" s="71">
        <v>16688.37</v>
      </c>
      <c r="EF294" s="71">
        <v>17128.44</v>
      </c>
      <c r="EG294" s="71">
        <v>17452.64</v>
      </c>
      <c r="EH294" s="71">
        <v>17995.47</v>
      </c>
      <c r="EI294" s="71">
        <v>55920.81</v>
      </c>
      <c r="EJ294" s="71">
        <v>140712.9</v>
      </c>
      <c r="EK294" s="71">
        <v>137649.8</v>
      </c>
      <c r="EL294" s="71">
        <v>138293.5</v>
      </c>
      <c r="EM294" s="71">
        <v>137045.6</v>
      </c>
      <c r="EN294" s="71">
        <v>135946.4</v>
      </c>
      <c r="EO294" s="71">
        <v>134509.9</v>
      </c>
      <c r="EP294" s="71">
        <v>132962.6</v>
      </c>
      <c r="EQ294" s="71">
        <v>134519.9</v>
      </c>
      <c r="ER294" s="71">
        <v>54492.66</v>
      </c>
      <c r="ES294" s="71">
        <v>18303.83</v>
      </c>
      <c r="ET294" s="71">
        <v>17968.35</v>
      </c>
      <c r="EU294" s="71">
        <v>17387.53</v>
      </c>
      <c r="EV294" s="71">
        <v>16758.25</v>
      </c>
      <c r="EW294" s="71">
        <v>18303.8</v>
      </c>
      <c r="EX294" s="71">
        <v>17878.64</v>
      </c>
      <c r="EY294" s="71">
        <v>17466.64</v>
      </c>
      <c r="EZ294" s="71">
        <v>17082.24</v>
      </c>
      <c r="FA294" s="71">
        <v>17150.27</v>
      </c>
      <c r="FB294" s="71">
        <v>17709.56</v>
      </c>
      <c r="FC294" s="71">
        <v>18766.63</v>
      </c>
      <c r="FD294" s="71">
        <v>19261.52</v>
      </c>
      <c r="FE294" s="71">
        <v>19626.09</v>
      </c>
      <c r="FF294" s="71">
        <v>20236.52</v>
      </c>
      <c r="FG294" s="71">
        <v>62203.02</v>
      </c>
      <c r="FH294" s="71">
        <v>145331.5</v>
      </c>
      <c r="FI294" s="71">
        <v>142167.9</v>
      </c>
      <c r="FJ294" s="71">
        <v>142832.7</v>
      </c>
      <c r="FK294" s="71">
        <v>141543.9</v>
      </c>
      <c r="FL294" s="71">
        <v>140408.6</v>
      </c>
      <c r="FM294" s="71">
        <v>138925</v>
      </c>
      <c r="FN294" s="71">
        <v>137326.9</v>
      </c>
      <c r="FO294" s="71">
        <v>138935.3</v>
      </c>
      <c r="FP294" s="71">
        <v>60614.42</v>
      </c>
      <c r="FQ294" s="71">
        <v>20583.28</v>
      </c>
      <c r="FR294" s="71">
        <v>20206.02</v>
      </c>
      <c r="FS294" s="71">
        <v>19552.87</v>
      </c>
      <c r="FT294" s="71">
        <v>18845.22</v>
      </c>
      <c r="FU294" s="71">
        <v>69.09517</v>
      </c>
      <c r="FV294" s="71">
        <v>67.67112</v>
      </c>
      <c r="FW294" s="71">
        <v>66.67054</v>
      </c>
      <c r="FX294" s="71">
        <v>65.79557</v>
      </c>
      <c r="FY294" s="71">
        <v>65.39932</v>
      </c>
      <c r="FZ294" s="71">
        <v>64.71066</v>
      </c>
      <c r="GA294" s="71">
        <v>64.01391</v>
      </c>
      <c r="GB294" s="71">
        <v>64.68397</v>
      </c>
      <c r="GC294" s="71">
        <v>69.08736</v>
      </c>
      <c r="GD294" s="71">
        <v>75.71751</v>
      </c>
      <c r="GE294" s="71">
        <v>82.79218</v>
      </c>
      <c r="GF294" s="71">
        <v>88.61224</v>
      </c>
      <c r="GG294" s="71">
        <v>92.13761</v>
      </c>
      <c r="GH294" s="71">
        <v>93.70833</v>
      </c>
      <c r="GI294" s="71">
        <v>94.50323</v>
      </c>
      <c r="GJ294" s="71">
        <v>94.49745</v>
      </c>
      <c r="GK294" s="71">
        <v>93.24387</v>
      </c>
      <c r="GL294" s="71">
        <v>90.02917</v>
      </c>
      <c r="GM294" s="71">
        <v>84.51219</v>
      </c>
      <c r="GN294" s="71">
        <v>79.89786</v>
      </c>
      <c r="GO294" s="71">
        <v>76.69243</v>
      </c>
      <c r="GP294" s="71">
        <v>73.7206</v>
      </c>
      <c r="GQ294" s="71">
        <v>71.8791</v>
      </c>
      <c r="GR294" s="71">
        <v>70.69432</v>
      </c>
    </row>
    <row r="295" spans="1:200" ht="12.75">
      <c r="A295" s="69" t="s">
        <v>243</v>
      </c>
      <c r="B295" s="69" t="s">
        <v>8</v>
      </c>
      <c r="C295" s="69">
        <v>2012</v>
      </c>
      <c r="D295" s="69" t="s">
        <v>7</v>
      </c>
      <c r="E295" s="69" t="s">
        <v>229</v>
      </c>
      <c r="F295" s="71">
        <v>2604</v>
      </c>
      <c r="G295" s="71">
        <v>2604</v>
      </c>
      <c r="H295" s="71">
        <v>2604</v>
      </c>
      <c r="I295" s="71">
        <v>641974.8</v>
      </c>
      <c r="J295" s="71">
        <v>627629.7</v>
      </c>
      <c r="K295" s="71">
        <v>612715.6</v>
      </c>
      <c r="L295" s="71">
        <v>599323.5</v>
      </c>
      <c r="M295" s="71">
        <v>603153</v>
      </c>
      <c r="N295" s="71">
        <v>623396.4</v>
      </c>
      <c r="O295" s="71">
        <v>665570.9</v>
      </c>
      <c r="P295" s="71">
        <v>687181.7</v>
      </c>
      <c r="Q295" s="71">
        <v>694320.5</v>
      </c>
      <c r="R295" s="71">
        <v>705769.7</v>
      </c>
      <c r="S295" s="71">
        <v>717119</v>
      </c>
      <c r="T295" s="71">
        <v>710095.8</v>
      </c>
      <c r="U295" s="71">
        <v>689480.9</v>
      </c>
      <c r="V295" s="71">
        <v>693863.6</v>
      </c>
      <c r="W295" s="71">
        <v>689564.9</v>
      </c>
      <c r="X295" s="71">
        <v>683979.4</v>
      </c>
      <c r="Y295" s="71">
        <v>678208.1</v>
      </c>
      <c r="Z295" s="71">
        <v>675001.6</v>
      </c>
      <c r="AA295" s="71">
        <v>696279.1</v>
      </c>
      <c r="AB295" s="71">
        <v>707718.4</v>
      </c>
      <c r="AC295" s="71">
        <v>711350.1</v>
      </c>
      <c r="AD295" s="71">
        <v>698323.3</v>
      </c>
      <c r="AE295" s="71">
        <v>675456.2</v>
      </c>
      <c r="AF295" s="71">
        <v>649932.9</v>
      </c>
      <c r="AG295" s="71">
        <v>626753</v>
      </c>
      <c r="AH295" s="71">
        <v>612748.1</v>
      </c>
      <c r="AI295" s="71">
        <v>598187.7</v>
      </c>
      <c r="AJ295" s="71">
        <v>585113</v>
      </c>
      <c r="AK295" s="71">
        <v>588851.7</v>
      </c>
      <c r="AL295" s="71">
        <v>608615.1</v>
      </c>
      <c r="AM295" s="71">
        <v>649789.7</v>
      </c>
      <c r="AN295" s="71">
        <v>670888</v>
      </c>
      <c r="AO295" s="71">
        <v>677857.6</v>
      </c>
      <c r="AP295" s="71">
        <v>689035.3</v>
      </c>
      <c r="AQ295" s="71">
        <v>665585.7</v>
      </c>
      <c r="AR295" s="71">
        <v>574731.5</v>
      </c>
      <c r="AS295" s="71">
        <v>558046.4</v>
      </c>
      <c r="AT295" s="71">
        <v>561593.7</v>
      </c>
      <c r="AU295" s="71">
        <v>558114.4</v>
      </c>
      <c r="AV295" s="71">
        <v>553593.7</v>
      </c>
      <c r="AW295" s="71">
        <v>548922.6</v>
      </c>
      <c r="AX295" s="71">
        <v>546327.3</v>
      </c>
      <c r="AY295" s="71">
        <v>563548.6</v>
      </c>
      <c r="AZ295" s="71">
        <v>656860.6</v>
      </c>
      <c r="BA295" s="71">
        <v>694483.3</v>
      </c>
      <c r="BB295" s="71">
        <v>681765.5</v>
      </c>
      <c r="BC295" s="71">
        <v>659440.6</v>
      </c>
      <c r="BD295" s="71">
        <v>634522.4</v>
      </c>
      <c r="BE295" s="71">
        <v>11667.79</v>
      </c>
      <c r="BF295" s="71">
        <v>11407.07</v>
      </c>
      <c r="BG295" s="71">
        <v>11136</v>
      </c>
      <c r="BH295" s="71">
        <v>10892.61</v>
      </c>
      <c r="BI295" s="71">
        <v>10962.21</v>
      </c>
      <c r="BJ295" s="71">
        <v>11330.13</v>
      </c>
      <c r="BK295" s="71">
        <v>12096.64</v>
      </c>
      <c r="BL295" s="71">
        <v>12489.41</v>
      </c>
      <c r="BM295" s="71">
        <v>12619.16</v>
      </c>
      <c r="BN295" s="71">
        <v>12827.25</v>
      </c>
      <c r="BO295" s="71">
        <v>40535.77</v>
      </c>
      <c r="BP295" s="71">
        <v>127455.2</v>
      </c>
      <c r="BQ295" s="71">
        <v>123755</v>
      </c>
      <c r="BR295" s="71">
        <v>124541.7</v>
      </c>
      <c r="BS295" s="71">
        <v>123770.1</v>
      </c>
      <c r="BT295" s="71">
        <v>122767.5</v>
      </c>
      <c r="BU295" s="71">
        <v>121731.7</v>
      </c>
      <c r="BV295" s="71">
        <v>121156.1</v>
      </c>
      <c r="BW295" s="71">
        <v>124975.2</v>
      </c>
      <c r="BX295" s="71">
        <v>40004.39</v>
      </c>
      <c r="BY295" s="71">
        <v>12928.67</v>
      </c>
      <c r="BZ295" s="71">
        <v>12691.91</v>
      </c>
      <c r="CA295" s="71">
        <v>12276.3</v>
      </c>
      <c r="CB295" s="71">
        <v>11812.42</v>
      </c>
      <c r="CC295" s="71">
        <v>13771.65</v>
      </c>
      <c r="CD295" s="71">
        <v>13463.92</v>
      </c>
      <c r="CE295" s="71">
        <v>13143.98</v>
      </c>
      <c r="CF295" s="71">
        <v>12856.69</v>
      </c>
      <c r="CG295" s="71">
        <v>12938.84</v>
      </c>
      <c r="CH295" s="71">
        <v>13373.1</v>
      </c>
      <c r="CI295" s="71">
        <v>14277.83</v>
      </c>
      <c r="CJ295" s="71">
        <v>14741.43</v>
      </c>
      <c r="CK295" s="71">
        <v>14894.57</v>
      </c>
      <c r="CL295" s="71">
        <v>15140.18</v>
      </c>
      <c r="CM295" s="71">
        <v>47070.1</v>
      </c>
      <c r="CN295" s="71">
        <v>132149.6</v>
      </c>
      <c r="CO295" s="71">
        <v>128313.1</v>
      </c>
      <c r="CP295" s="71">
        <v>129128.8</v>
      </c>
      <c r="CQ295" s="71">
        <v>128328.8</v>
      </c>
      <c r="CR295" s="71">
        <v>127289.3</v>
      </c>
      <c r="CS295" s="71">
        <v>126215.3</v>
      </c>
      <c r="CT295" s="71">
        <v>125618.5</v>
      </c>
      <c r="CU295" s="71">
        <v>129578.3</v>
      </c>
      <c r="CV295" s="71">
        <v>46453.07</v>
      </c>
      <c r="CW295" s="71">
        <v>15259.89</v>
      </c>
      <c r="CX295" s="71">
        <v>14980.44</v>
      </c>
      <c r="CY295" s="71">
        <v>14489.89</v>
      </c>
      <c r="CZ295" s="71">
        <v>13942.36</v>
      </c>
      <c r="DA295" s="71">
        <v>15221.76</v>
      </c>
      <c r="DB295" s="71">
        <v>14881.62</v>
      </c>
      <c r="DC295" s="71">
        <v>14528</v>
      </c>
      <c r="DD295" s="71">
        <v>14210.46</v>
      </c>
      <c r="DE295" s="71">
        <v>14301.26</v>
      </c>
      <c r="DF295" s="71">
        <v>14781.25</v>
      </c>
      <c r="DG295" s="71">
        <v>15781.24</v>
      </c>
      <c r="DH295" s="71">
        <v>16293.65</v>
      </c>
      <c r="DI295" s="71">
        <v>16462.92</v>
      </c>
      <c r="DJ295" s="71">
        <v>16734.39</v>
      </c>
      <c r="DK295" s="71">
        <v>51533.32</v>
      </c>
      <c r="DL295" s="71">
        <v>135364.3</v>
      </c>
      <c r="DM295" s="71">
        <v>131434.5</v>
      </c>
      <c r="DN295" s="71">
        <v>132270</v>
      </c>
      <c r="DO295" s="71">
        <v>131450.5</v>
      </c>
      <c r="DP295" s="71">
        <v>130385.8</v>
      </c>
      <c r="DQ295" s="71">
        <v>129285.6</v>
      </c>
      <c r="DR295" s="71">
        <v>128674.3</v>
      </c>
      <c r="DS295" s="71">
        <v>132730.4</v>
      </c>
      <c r="DT295" s="71">
        <v>50857.77</v>
      </c>
      <c r="DU295" s="71">
        <v>16866.71</v>
      </c>
      <c r="DV295" s="71">
        <v>16557.83</v>
      </c>
      <c r="DW295" s="71">
        <v>16015.63</v>
      </c>
      <c r="DX295" s="71">
        <v>15410.45</v>
      </c>
      <c r="DY295" s="71">
        <v>16666.17</v>
      </c>
      <c r="DZ295" s="71">
        <v>16293.76</v>
      </c>
      <c r="EA295" s="71">
        <v>15906.58</v>
      </c>
      <c r="EB295" s="71">
        <v>15558.91</v>
      </c>
      <c r="EC295" s="71">
        <v>15658.32</v>
      </c>
      <c r="ED295" s="71">
        <v>16183.86</v>
      </c>
      <c r="EE295" s="71">
        <v>17278.74</v>
      </c>
      <c r="EF295" s="71">
        <v>17839.77</v>
      </c>
      <c r="EG295" s="71">
        <v>18025.1</v>
      </c>
      <c r="EH295" s="71">
        <v>18322.33</v>
      </c>
      <c r="EI295" s="71">
        <v>55946.41</v>
      </c>
      <c r="EJ295" s="71">
        <v>138549.4</v>
      </c>
      <c r="EK295" s="71">
        <v>134527.2</v>
      </c>
      <c r="EL295" s="71">
        <v>135382.3</v>
      </c>
      <c r="EM295" s="71">
        <v>134543.6</v>
      </c>
      <c r="EN295" s="71">
        <v>133453.8</v>
      </c>
      <c r="EO295" s="71">
        <v>132327.7</v>
      </c>
      <c r="EP295" s="71">
        <v>131702.1</v>
      </c>
      <c r="EQ295" s="71">
        <v>135853.6</v>
      </c>
      <c r="ER295" s="71">
        <v>55213.02</v>
      </c>
      <c r="ES295" s="71">
        <v>18467.21</v>
      </c>
      <c r="ET295" s="71">
        <v>18129.02</v>
      </c>
      <c r="EU295" s="71">
        <v>17535.37</v>
      </c>
      <c r="EV295" s="71">
        <v>16872.77</v>
      </c>
      <c r="EW295" s="71">
        <v>18741.67</v>
      </c>
      <c r="EX295" s="71">
        <v>18322.88</v>
      </c>
      <c r="EY295" s="71">
        <v>17887.49</v>
      </c>
      <c r="EZ295" s="71">
        <v>17496.52</v>
      </c>
      <c r="FA295" s="71">
        <v>17608.32</v>
      </c>
      <c r="FB295" s="71">
        <v>18199.3</v>
      </c>
      <c r="FC295" s="71">
        <v>19430.53</v>
      </c>
      <c r="FD295" s="71">
        <v>20061.43</v>
      </c>
      <c r="FE295" s="71">
        <v>20269.84</v>
      </c>
      <c r="FF295" s="71">
        <v>20604.09</v>
      </c>
      <c r="FG295" s="71">
        <v>62231.5</v>
      </c>
      <c r="FH295" s="71">
        <v>143097.1</v>
      </c>
      <c r="FI295" s="71">
        <v>138942.8</v>
      </c>
      <c r="FJ295" s="71">
        <v>139826</v>
      </c>
      <c r="FK295" s="71">
        <v>138959.8</v>
      </c>
      <c r="FL295" s="71">
        <v>137834.2</v>
      </c>
      <c r="FM295" s="71">
        <v>136671.2</v>
      </c>
      <c r="FN295" s="71">
        <v>136025</v>
      </c>
      <c r="FO295" s="71">
        <v>140312.8</v>
      </c>
      <c r="FP295" s="71">
        <v>61415.71</v>
      </c>
      <c r="FQ295" s="71">
        <v>20767</v>
      </c>
      <c r="FR295" s="71">
        <v>20386.7</v>
      </c>
      <c r="FS295" s="71">
        <v>19719.12</v>
      </c>
      <c r="FT295" s="71">
        <v>18974</v>
      </c>
      <c r="FU295" s="71">
        <v>79.13845</v>
      </c>
      <c r="FV295" s="71">
        <v>77.61785</v>
      </c>
      <c r="FW295" s="71">
        <v>76.47746</v>
      </c>
      <c r="FX295" s="71">
        <v>75.31528</v>
      </c>
      <c r="FY295" s="71">
        <v>74.32971</v>
      </c>
      <c r="FZ295" s="71">
        <v>73.67825</v>
      </c>
      <c r="GA295" s="71">
        <v>73.84505</v>
      </c>
      <c r="GB295" s="71">
        <v>76.44555</v>
      </c>
      <c r="GC295" s="71">
        <v>81.26117</v>
      </c>
      <c r="GD295" s="71">
        <v>85.6244</v>
      </c>
      <c r="GE295" s="71">
        <v>89.17342</v>
      </c>
      <c r="GF295" s="71">
        <v>92.1802</v>
      </c>
      <c r="GG295" s="71">
        <v>94.56039</v>
      </c>
      <c r="GH295" s="71">
        <v>96.23026</v>
      </c>
      <c r="GI295" s="71">
        <v>97.06051</v>
      </c>
      <c r="GJ295" s="71">
        <v>96.82113</v>
      </c>
      <c r="GK295" s="71">
        <v>95.6627</v>
      </c>
      <c r="GL295" s="71">
        <v>93.54681</v>
      </c>
      <c r="GM295" s="71">
        <v>90.33636</v>
      </c>
      <c r="GN295" s="71">
        <v>85.98727</v>
      </c>
      <c r="GO295" s="71">
        <v>82.12946</v>
      </c>
      <c r="GP295" s="71">
        <v>79.6389</v>
      </c>
      <c r="GQ295" s="71">
        <v>77.68949</v>
      </c>
      <c r="GR295" s="71">
        <v>76.44595</v>
      </c>
    </row>
    <row r="296" spans="1:200" ht="12.75">
      <c r="A296" s="69" t="s">
        <v>244</v>
      </c>
      <c r="B296" s="69" t="s">
        <v>30</v>
      </c>
      <c r="C296" s="69">
        <v>2012</v>
      </c>
      <c r="D296" s="69" t="s">
        <v>6</v>
      </c>
      <c r="E296" s="69" t="s">
        <v>229</v>
      </c>
      <c r="F296" s="71">
        <v>1309</v>
      </c>
      <c r="G296" s="71">
        <v>1309</v>
      </c>
      <c r="H296" s="71">
        <v>1309</v>
      </c>
      <c r="I296" s="71">
        <v>300705.6</v>
      </c>
      <c r="J296" s="71">
        <v>292709.7</v>
      </c>
      <c r="K296" s="71">
        <v>284739.7</v>
      </c>
      <c r="L296" s="71">
        <v>277873.3</v>
      </c>
      <c r="M296" s="71">
        <v>279298.8</v>
      </c>
      <c r="N296" s="71">
        <v>289240.7</v>
      </c>
      <c r="O296" s="71">
        <v>311483.5</v>
      </c>
      <c r="P296" s="71">
        <v>324808.4</v>
      </c>
      <c r="Q296" s="71">
        <v>331193.8</v>
      </c>
      <c r="R296" s="71">
        <v>338454</v>
      </c>
      <c r="S296" s="71">
        <v>344232.3</v>
      </c>
      <c r="T296" s="71">
        <v>343263.4</v>
      </c>
      <c r="U296" s="71">
        <v>336436.3</v>
      </c>
      <c r="V296" s="71">
        <v>338221</v>
      </c>
      <c r="W296" s="71">
        <v>335163.9</v>
      </c>
      <c r="X296" s="71">
        <v>332069</v>
      </c>
      <c r="Y296" s="71">
        <v>330572.2</v>
      </c>
      <c r="Z296" s="71">
        <v>331659</v>
      </c>
      <c r="AA296" s="71">
        <v>339815.5</v>
      </c>
      <c r="AB296" s="71">
        <v>340828.9</v>
      </c>
      <c r="AC296" s="71">
        <v>342188.7</v>
      </c>
      <c r="AD296" s="71">
        <v>336681.7</v>
      </c>
      <c r="AE296" s="71">
        <v>326721.8</v>
      </c>
      <c r="AF296" s="71">
        <v>312044.7</v>
      </c>
      <c r="AG296" s="71">
        <v>293575.7</v>
      </c>
      <c r="AH296" s="71">
        <v>285769.3</v>
      </c>
      <c r="AI296" s="71">
        <v>277988.3</v>
      </c>
      <c r="AJ296" s="71">
        <v>271284.6</v>
      </c>
      <c r="AK296" s="71">
        <v>272676.4</v>
      </c>
      <c r="AL296" s="71">
        <v>282382.6</v>
      </c>
      <c r="AM296" s="71">
        <v>304098</v>
      </c>
      <c r="AN296" s="71">
        <v>317107</v>
      </c>
      <c r="AO296" s="71">
        <v>323340.8</v>
      </c>
      <c r="AP296" s="71">
        <v>330428.9</v>
      </c>
      <c r="AQ296" s="71">
        <v>319495.3</v>
      </c>
      <c r="AR296" s="71">
        <v>277827.7</v>
      </c>
      <c r="AS296" s="71">
        <v>272302.1</v>
      </c>
      <c r="AT296" s="71">
        <v>273746.5</v>
      </c>
      <c r="AU296" s="71">
        <v>271272.2</v>
      </c>
      <c r="AV296" s="71">
        <v>268767.3</v>
      </c>
      <c r="AW296" s="71">
        <v>267555.8</v>
      </c>
      <c r="AX296" s="71">
        <v>268435.4</v>
      </c>
      <c r="AY296" s="71">
        <v>275037.1</v>
      </c>
      <c r="AZ296" s="71">
        <v>316336.4</v>
      </c>
      <c r="BA296" s="71">
        <v>334075.2</v>
      </c>
      <c r="BB296" s="71">
        <v>328698.6</v>
      </c>
      <c r="BC296" s="71">
        <v>318975</v>
      </c>
      <c r="BD296" s="71">
        <v>304645.9</v>
      </c>
      <c r="BE296" s="71">
        <v>5465.275</v>
      </c>
      <c r="BF296" s="71">
        <v>5319.95</v>
      </c>
      <c r="BG296" s="71">
        <v>5175.097</v>
      </c>
      <c r="BH296" s="71">
        <v>5050.3</v>
      </c>
      <c r="BI296" s="71">
        <v>5076.209</v>
      </c>
      <c r="BJ296" s="71">
        <v>5256.902</v>
      </c>
      <c r="BK296" s="71">
        <v>5661.161</v>
      </c>
      <c r="BL296" s="71">
        <v>5903.34</v>
      </c>
      <c r="BM296" s="71">
        <v>6019.391</v>
      </c>
      <c r="BN296" s="71">
        <v>6151.345</v>
      </c>
      <c r="BO296" s="71">
        <v>19458.03</v>
      </c>
      <c r="BP296" s="71">
        <v>61612.39</v>
      </c>
      <c r="BQ296" s="71">
        <v>60387</v>
      </c>
      <c r="BR296" s="71">
        <v>60707.33</v>
      </c>
      <c r="BS296" s="71">
        <v>60158.61</v>
      </c>
      <c r="BT296" s="71">
        <v>59603.11</v>
      </c>
      <c r="BU296" s="71">
        <v>59334.44</v>
      </c>
      <c r="BV296" s="71">
        <v>59529.51</v>
      </c>
      <c r="BW296" s="71">
        <v>60993.53</v>
      </c>
      <c r="BX296" s="71">
        <v>19265.64</v>
      </c>
      <c r="BY296" s="71">
        <v>6219.224</v>
      </c>
      <c r="BZ296" s="71">
        <v>6119.133</v>
      </c>
      <c r="CA296" s="71">
        <v>5938.116</v>
      </c>
      <c r="CB296" s="71">
        <v>5671.361</v>
      </c>
      <c r="CC296" s="71">
        <v>6450.739</v>
      </c>
      <c r="CD296" s="71">
        <v>6279.209</v>
      </c>
      <c r="CE296" s="71">
        <v>6108.238</v>
      </c>
      <c r="CF296" s="71">
        <v>5960.938</v>
      </c>
      <c r="CG296" s="71">
        <v>5991.52</v>
      </c>
      <c r="CH296" s="71">
        <v>6204.793</v>
      </c>
      <c r="CI296" s="71">
        <v>6681.946</v>
      </c>
      <c r="CJ296" s="71">
        <v>6967.792</v>
      </c>
      <c r="CK296" s="71">
        <v>7104.77</v>
      </c>
      <c r="CL296" s="71">
        <v>7260.516</v>
      </c>
      <c r="CM296" s="71">
        <v>22594.65</v>
      </c>
      <c r="CN296" s="71">
        <v>63881.69</v>
      </c>
      <c r="CO296" s="71">
        <v>62611.16</v>
      </c>
      <c r="CP296" s="71">
        <v>62943.29</v>
      </c>
      <c r="CQ296" s="71">
        <v>62374.36</v>
      </c>
      <c r="CR296" s="71">
        <v>61798.4</v>
      </c>
      <c r="CS296" s="71">
        <v>61519.84</v>
      </c>
      <c r="CT296" s="71">
        <v>61722.09</v>
      </c>
      <c r="CU296" s="71">
        <v>63240.04</v>
      </c>
      <c r="CV296" s="71">
        <v>22371.25</v>
      </c>
      <c r="CW296" s="71">
        <v>7340.635</v>
      </c>
      <c r="CX296" s="71">
        <v>7222.497</v>
      </c>
      <c r="CY296" s="71">
        <v>7008.839</v>
      </c>
      <c r="CZ296" s="71">
        <v>6693.985</v>
      </c>
      <c r="DA296" s="71">
        <v>7129.982</v>
      </c>
      <c r="DB296" s="71">
        <v>6940.391</v>
      </c>
      <c r="DC296" s="71">
        <v>6751.417</v>
      </c>
      <c r="DD296" s="71">
        <v>6588.606</v>
      </c>
      <c r="DE296" s="71">
        <v>6622.408</v>
      </c>
      <c r="DF296" s="71">
        <v>6858.139</v>
      </c>
      <c r="DG296" s="71">
        <v>7385.534</v>
      </c>
      <c r="DH296" s="71">
        <v>7701.48</v>
      </c>
      <c r="DI296" s="71">
        <v>7852.88</v>
      </c>
      <c r="DJ296" s="71">
        <v>8025.026</v>
      </c>
      <c r="DK296" s="71">
        <v>24737.08</v>
      </c>
      <c r="DL296" s="71">
        <v>65435.68</v>
      </c>
      <c r="DM296" s="71">
        <v>64134.25</v>
      </c>
      <c r="DN296" s="71">
        <v>64474.45</v>
      </c>
      <c r="DO296" s="71">
        <v>63891.69</v>
      </c>
      <c r="DP296" s="71">
        <v>63301.71</v>
      </c>
      <c r="DQ296" s="71">
        <v>63016.38</v>
      </c>
      <c r="DR296" s="71">
        <v>63223.55</v>
      </c>
      <c r="DS296" s="71">
        <v>64778.42</v>
      </c>
      <c r="DT296" s="71">
        <v>24492.51</v>
      </c>
      <c r="DU296" s="71">
        <v>8113.581</v>
      </c>
      <c r="DV296" s="71">
        <v>7983.003</v>
      </c>
      <c r="DW296" s="71">
        <v>7746.848</v>
      </c>
      <c r="DX296" s="71">
        <v>7398.84</v>
      </c>
      <c r="DY296" s="71">
        <v>7806.554</v>
      </c>
      <c r="DZ296" s="71">
        <v>7598.972</v>
      </c>
      <c r="EA296" s="71">
        <v>7392.065</v>
      </c>
      <c r="EB296" s="71">
        <v>7213.807</v>
      </c>
      <c r="EC296" s="71">
        <v>7250.816</v>
      </c>
      <c r="ED296" s="71">
        <v>7508.916</v>
      </c>
      <c r="EE296" s="71">
        <v>8086.356</v>
      </c>
      <c r="EF296" s="71">
        <v>8432.281</v>
      </c>
      <c r="EG296" s="71">
        <v>8598.049</v>
      </c>
      <c r="EH296" s="71">
        <v>8786.529</v>
      </c>
      <c r="EI296" s="71">
        <v>26855.46</v>
      </c>
      <c r="EJ296" s="71">
        <v>66975.41</v>
      </c>
      <c r="EK296" s="71">
        <v>65643.35</v>
      </c>
      <c r="EL296" s="71">
        <v>65991.56</v>
      </c>
      <c r="EM296" s="71">
        <v>65395.09</v>
      </c>
      <c r="EN296" s="71">
        <v>64791.23</v>
      </c>
      <c r="EO296" s="71">
        <v>64499.18</v>
      </c>
      <c r="EP296" s="71">
        <v>64711.23</v>
      </c>
      <c r="EQ296" s="71">
        <v>66302.68</v>
      </c>
      <c r="ER296" s="71">
        <v>26589.95</v>
      </c>
      <c r="ES296" s="71">
        <v>8883.487</v>
      </c>
      <c r="ET296" s="71">
        <v>8740.519</v>
      </c>
      <c r="EU296" s="71">
        <v>8481.954</v>
      </c>
      <c r="EV296" s="71">
        <v>8100.924</v>
      </c>
      <c r="EW296" s="71">
        <v>8778.735</v>
      </c>
      <c r="EX296" s="71">
        <v>8545.303</v>
      </c>
      <c r="EY296" s="71">
        <v>8312.629</v>
      </c>
      <c r="EZ296" s="71">
        <v>8112.171</v>
      </c>
      <c r="FA296" s="71">
        <v>8153.789</v>
      </c>
      <c r="FB296" s="71">
        <v>8444.029</v>
      </c>
      <c r="FC296" s="71">
        <v>9093.382</v>
      </c>
      <c r="FD296" s="71">
        <v>9482.387</v>
      </c>
      <c r="FE296" s="71">
        <v>9668.797</v>
      </c>
      <c r="FF296" s="71">
        <v>9880.751</v>
      </c>
      <c r="FG296" s="71">
        <v>29872.44</v>
      </c>
      <c r="FH296" s="71">
        <v>69173.77</v>
      </c>
      <c r="FI296" s="71">
        <v>67797.98</v>
      </c>
      <c r="FJ296" s="71">
        <v>68157.63</v>
      </c>
      <c r="FK296" s="71">
        <v>67541.57</v>
      </c>
      <c r="FL296" s="71">
        <v>66917.89</v>
      </c>
      <c r="FM296" s="71">
        <v>66616.26</v>
      </c>
      <c r="FN296" s="71">
        <v>66835.27</v>
      </c>
      <c r="FO296" s="71">
        <v>68478.95</v>
      </c>
      <c r="FP296" s="71">
        <v>29577.09</v>
      </c>
      <c r="FQ296" s="71">
        <v>9989.783</v>
      </c>
      <c r="FR296" s="71">
        <v>9829.011</v>
      </c>
      <c r="FS296" s="71">
        <v>9538.246</v>
      </c>
      <c r="FT296" s="71">
        <v>9109.765</v>
      </c>
      <c r="FU296" s="71">
        <v>65.2262</v>
      </c>
      <c r="FV296" s="71">
        <v>63.95437</v>
      </c>
      <c r="FW296" s="71">
        <v>62.63235</v>
      </c>
      <c r="FX296" s="71">
        <v>61.44935</v>
      </c>
      <c r="FY296" s="71">
        <v>60.81701</v>
      </c>
      <c r="FZ296" s="71">
        <v>60.15866</v>
      </c>
      <c r="GA296" s="71">
        <v>61.32323</v>
      </c>
      <c r="GB296" s="71">
        <v>65.93275</v>
      </c>
      <c r="GC296" s="71">
        <v>71.69392</v>
      </c>
      <c r="GD296" s="71">
        <v>76.89209</v>
      </c>
      <c r="GE296" s="71">
        <v>81.34329</v>
      </c>
      <c r="GF296" s="71">
        <v>85.35303</v>
      </c>
      <c r="GG296" s="71">
        <v>88.76424</v>
      </c>
      <c r="GH296" s="71">
        <v>90.31066</v>
      </c>
      <c r="GI296" s="71">
        <v>90.02726</v>
      </c>
      <c r="GJ296" s="71">
        <v>89.58691</v>
      </c>
      <c r="GK296" s="71">
        <v>88.54395</v>
      </c>
      <c r="GL296" s="71">
        <v>87.5743</v>
      </c>
      <c r="GM296" s="71">
        <v>83.49412</v>
      </c>
      <c r="GN296" s="71">
        <v>78.03858</v>
      </c>
      <c r="GO296" s="71">
        <v>73.63919</v>
      </c>
      <c r="GP296" s="71">
        <v>71.12929</v>
      </c>
      <c r="GQ296" s="71">
        <v>69.47871</v>
      </c>
      <c r="GR296" s="71">
        <v>67.82127</v>
      </c>
    </row>
    <row r="297" spans="1:200" ht="12.75">
      <c r="A297" s="69" t="s">
        <v>244</v>
      </c>
      <c r="B297" s="69" t="s">
        <v>31</v>
      </c>
      <c r="C297" s="69">
        <v>2012</v>
      </c>
      <c r="D297" s="69" t="s">
        <v>6</v>
      </c>
      <c r="E297" s="69" t="s">
        <v>229</v>
      </c>
      <c r="F297" s="71">
        <v>1820</v>
      </c>
      <c r="G297" s="71">
        <v>1820</v>
      </c>
      <c r="H297" s="71">
        <v>1820</v>
      </c>
      <c r="I297" s="71">
        <v>409984.9</v>
      </c>
      <c r="J297" s="71">
        <v>398387</v>
      </c>
      <c r="K297" s="71">
        <v>387677.4</v>
      </c>
      <c r="L297" s="71">
        <v>377451.2</v>
      </c>
      <c r="M297" s="71">
        <v>377722.3</v>
      </c>
      <c r="N297" s="71">
        <v>391973.2</v>
      </c>
      <c r="O297" s="71">
        <v>422069.5</v>
      </c>
      <c r="P297" s="71">
        <v>439128.9</v>
      </c>
      <c r="Q297" s="71">
        <v>448629.8</v>
      </c>
      <c r="R297" s="71">
        <v>458828.7</v>
      </c>
      <c r="S297" s="71">
        <v>466608</v>
      </c>
      <c r="T297" s="71">
        <v>465697.9</v>
      </c>
      <c r="U297" s="71">
        <v>457598.4</v>
      </c>
      <c r="V297" s="71">
        <v>459450.2</v>
      </c>
      <c r="W297" s="71">
        <v>459038.3</v>
      </c>
      <c r="X297" s="71">
        <v>458040.3</v>
      </c>
      <c r="Y297" s="71">
        <v>456727.3</v>
      </c>
      <c r="Z297" s="71">
        <v>455837.3</v>
      </c>
      <c r="AA297" s="71">
        <v>468525.7</v>
      </c>
      <c r="AB297" s="71">
        <v>474864.9</v>
      </c>
      <c r="AC297" s="71">
        <v>474528.6</v>
      </c>
      <c r="AD297" s="71">
        <v>465502.2</v>
      </c>
      <c r="AE297" s="71">
        <v>450368.3</v>
      </c>
      <c r="AF297" s="71">
        <v>428852.3</v>
      </c>
      <c r="AG297" s="71">
        <v>400263.8</v>
      </c>
      <c r="AH297" s="71">
        <v>388940.9</v>
      </c>
      <c r="AI297" s="71">
        <v>378485.3</v>
      </c>
      <c r="AJ297" s="71">
        <v>368501.5</v>
      </c>
      <c r="AK297" s="71">
        <v>368766.2</v>
      </c>
      <c r="AL297" s="71">
        <v>382679.2</v>
      </c>
      <c r="AM297" s="71">
        <v>412061.8</v>
      </c>
      <c r="AN297" s="71">
        <v>428716.8</v>
      </c>
      <c r="AO297" s="71">
        <v>437992.4</v>
      </c>
      <c r="AP297" s="71">
        <v>447949.5</v>
      </c>
      <c r="AQ297" s="71">
        <v>433076.8</v>
      </c>
      <c r="AR297" s="71">
        <v>376922.7</v>
      </c>
      <c r="AS297" s="71">
        <v>370367.3</v>
      </c>
      <c r="AT297" s="71">
        <v>371866</v>
      </c>
      <c r="AU297" s="71">
        <v>371532.7</v>
      </c>
      <c r="AV297" s="71">
        <v>370724.9</v>
      </c>
      <c r="AW297" s="71">
        <v>369662.2</v>
      </c>
      <c r="AX297" s="71">
        <v>368941.9</v>
      </c>
      <c r="AY297" s="71">
        <v>379211.4</v>
      </c>
      <c r="AZ297" s="71">
        <v>440740.3</v>
      </c>
      <c r="BA297" s="71">
        <v>463277.2</v>
      </c>
      <c r="BB297" s="71">
        <v>454464.8</v>
      </c>
      <c r="BC297" s="71">
        <v>439689.6</v>
      </c>
      <c r="BD297" s="71">
        <v>418683.8</v>
      </c>
      <c r="BE297" s="71">
        <v>7451.408</v>
      </c>
      <c r="BF297" s="71">
        <v>7240.617</v>
      </c>
      <c r="BG297" s="71">
        <v>7045.973</v>
      </c>
      <c r="BH297" s="71">
        <v>6860.112</v>
      </c>
      <c r="BI297" s="71">
        <v>6865.04</v>
      </c>
      <c r="BJ297" s="71">
        <v>7124.048</v>
      </c>
      <c r="BK297" s="71">
        <v>7671.042</v>
      </c>
      <c r="BL297" s="71">
        <v>7981.094</v>
      </c>
      <c r="BM297" s="71">
        <v>8153.773</v>
      </c>
      <c r="BN297" s="71">
        <v>8339.136</v>
      </c>
      <c r="BO297" s="71">
        <v>26375.41</v>
      </c>
      <c r="BP297" s="71">
        <v>83588.16</v>
      </c>
      <c r="BQ297" s="71">
        <v>82134.39</v>
      </c>
      <c r="BR297" s="71">
        <v>82466.77</v>
      </c>
      <c r="BS297" s="71">
        <v>82392.84</v>
      </c>
      <c r="BT297" s="71">
        <v>82213.7</v>
      </c>
      <c r="BU297" s="71">
        <v>81978.05</v>
      </c>
      <c r="BV297" s="71">
        <v>81818.3</v>
      </c>
      <c r="BW297" s="71">
        <v>84095.72</v>
      </c>
      <c r="BX297" s="71">
        <v>26842.14</v>
      </c>
      <c r="BY297" s="71">
        <v>8624.479</v>
      </c>
      <c r="BZ297" s="71">
        <v>8460.425</v>
      </c>
      <c r="CA297" s="71">
        <v>8185.368</v>
      </c>
      <c r="CB297" s="71">
        <v>7794.319</v>
      </c>
      <c r="CC297" s="71">
        <v>8794.999</v>
      </c>
      <c r="CD297" s="71">
        <v>8546.199</v>
      </c>
      <c r="CE297" s="71">
        <v>8316.458</v>
      </c>
      <c r="CF297" s="71">
        <v>8097.084</v>
      </c>
      <c r="CG297" s="71">
        <v>8102.9</v>
      </c>
      <c r="CH297" s="71">
        <v>8408.61</v>
      </c>
      <c r="CI297" s="71">
        <v>9054.237</v>
      </c>
      <c r="CJ297" s="71">
        <v>9420.195</v>
      </c>
      <c r="CK297" s="71">
        <v>9624.009</v>
      </c>
      <c r="CL297" s="71">
        <v>9842.796</v>
      </c>
      <c r="CM297" s="71">
        <v>30627.12</v>
      </c>
      <c r="CN297" s="71">
        <v>86666.87</v>
      </c>
      <c r="CO297" s="71">
        <v>85159.55</v>
      </c>
      <c r="CP297" s="71">
        <v>85504.17</v>
      </c>
      <c r="CQ297" s="71">
        <v>85427.53</v>
      </c>
      <c r="CR297" s="71">
        <v>85241.78</v>
      </c>
      <c r="CS297" s="71">
        <v>84997.45</v>
      </c>
      <c r="CT297" s="71">
        <v>84831.81</v>
      </c>
      <c r="CU297" s="71">
        <v>87193.12</v>
      </c>
      <c r="CV297" s="71">
        <v>31169.08</v>
      </c>
      <c r="CW297" s="71">
        <v>10179.59</v>
      </c>
      <c r="CX297" s="71">
        <v>9985.956</v>
      </c>
      <c r="CY297" s="71">
        <v>9661.302</v>
      </c>
      <c r="CZ297" s="71">
        <v>9199.741</v>
      </c>
      <c r="DA297" s="71">
        <v>9721.084</v>
      </c>
      <c r="DB297" s="71">
        <v>9446.088</v>
      </c>
      <c r="DC297" s="71">
        <v>9192.154</v>
      </c>
      <c r="DD297" s="71">
        <v>8949.683</v>
      </c>
      <c r="DE297" s="71">
        <v>8956.111</v>
      </c>
      <c r="DF297" s="71">
        <v>9294.012</v>
      </c>
      <c r="DG297" s="71">
        <v>10007.62</v>
      </c>
      <c r="DH297" s="71">
        <v>10412.11</v>
      </c>
      <c r="DI297" s="71">
        <v>10637.39</v>
      </c>
      <c r="DJ297" s="71">
        <v>10879.21</v>
      </c>
      <c r="DK297" s="71">
        <v>33531.2</v>
      </c>
      <c r="DL297" s="71">
        <v>88775.14</v>
      </c>
      <c r="DM297" s="71">
        <v>87231.16</v>
      </c>
      <c r="DN297" s="71">
        <v>87584.16</v>
      </c>
      <c r="DO297" s="71">
        <v>87505.65</v>
      </c>
      <c r="DP297" s="71">
        <v>87315.38</v>
      </c>
      <c r="DQ297" s="71">
        <v>87065.1</v>
      </c>
      <c r="DR297" s="71">
        <v>86895.44</v>
      </c>
      <c r="DS297" s="71">
        <v>89314.2</v>
      </c>
      <c r="DT297" s="71">
        <v>34124.55</v>
      </c>
      <c r="DU297" s="71">
        <v>11251.47</v>
      </c>
      <c r="DV297" s="71">
        <v>11037.45</v>
      </c>
      <c r="DW297" s="71">
        <v>10678.61</v>
      </c>
      <c r="DX297" s="71">
        <v>10168.44</v>
      </c>
      <c r="DY297" s="71">
        <v>10643.53</v>
      </c>
      <c r="DZ297" s="71">
        <v>10342.44</v>
      </c>
      <c r="EA297" s="71">
        <v>10064.41</v>
      </c>
      <c r="EB297" s="71">
        <v>9798.928</v>
      </c>
      <c r="EC297" s="71">
        <v>9805.967</v>
      </c>
      <c r="ED297" s="71">
        <v>10175.93</v>
      </c>
      <c r="EE297" s="71">
        <v>10957.25</v>
      </c>
      <c r="EF297" s="71">
        <v>11400.13</v>
      </c>
      <c r="EG297" s="71">
        <v>11646.78</v>
      </c>
      <c r="EH297" s="71">
        <v>11911.55</v>
      </c>
      <c r="EI297" s="71">
        <v>36402.66</v>
      </c>
      <c r="EJ297" s="71">
        <v>90864.05</v>
      </c>
      <c r="EK297" s="71">
        <v>89283.74</v>
      </c>
      <c r="EL297" s="71">
        <v>89645.05</v>
      </c>
      <c r="EM297" s="71">
        <v>89564.69</v>
      </c>
      <c r="EN297" s="71">
        <v>89369.95</v>
      </c>
      <c r="EO297" s="71">
        <v>89113.78</v>
      </c>
      <c r="EP297" s="71">
        <v>88940.13</v>
      </c>
      <c r="EQ297" s="71">
        <v>91415.8</v>
      </c>
      <c r="ER297" s="71">
        <v>37046.83</v>
      </c>
      <c r="ES297" s="71">
        <v>12319.13</v>
      </c>
      <c r="ET297" s="71">
        <v>12084.8</v>
      </c>
      <c r="EU297" s="71">
        <v>11691.91</v>
      </c>
      <c r="EV297" s="71">
        <v>11133.34</v>
      </c>
      <c r="EW297" s="71">
        <v>11969.01</v>
      </c>
      <c r="EX297" s="71">
        <v>11630.42</v>
      </c>
      <c r="EY297" s="71">
        <v>11317.77</v>
      </c>
      <c r="EZ297" s="71">
        <v>11019.23</v>
      </c>
      <c r="FA297" s="71">
        <v>11027.14</v>
      </c>
      <c r="FB297" s="71">
        <v>11443.18</v>
      </c>
      <c r="FC297" s="71">
        <v>12321.8</v>
      </c>
      <c r="FD297" s="71">
        <v>12819.83</v>
      </c>
      <c r="FE297" s="71">
        <v>13097.2</v>
      </c>
      <c r="FF297" s="71">
        <v>13394.95</v>
      </c>
      <c r="FG297" s="71">
        <v>40492.18</v>
      </c>
      <c r="FH297" s="71">
        <v>93846.52</v>
      </c>
      <c r="FI297" s="71">
        <v>92214.33</v>
      </c>
      <c r="FJ297" s="71">
        <v>92587.49</v>
      </c>
      <c r="FK297" s="71">
        <v>92504.5</v>
      </c>
      <c r="FL297" s="71">
        <v>92303.37</v>
      </c>
      <c r="FM297" s="71">
        <v>92038.79</v>
      </c>
      <c r="FN297" s="71">
        <v>91859.44</v>
      </c>
      <c r="FO297" s="71">
        <v>94416.37</v>
      </c>
      <c r="FP297" s="71">
        <v>41208.71</v>
      </c>
      <c r="FQ297" s="71">
        <v>13853.28</v>
      </c>
      <c r="FR297" s="71">
        <v>13589.77</v>
      </c>
      <c r="FS297" s="71">
        <v>13147.95</v>
      </c>
      <c r="FT297" s="71">
        <v>12519.82</v>
      </c>
      <c r="FU297" s="71">
        <v>66.18024</v>
      </c>
      <c r="FV297" s="71">
        <v>64.79873</v>
      </c>
      <c r="FW297" s="71">
        <v>63.94765</v>
      </c>
      <c r="FX297" s="71">
        <v>62.9791</v>
      </c>
      <c r="FY297" s="71">
        <v>61.90429</v>
      </c>
      <c r="FZ297" s="71">
        <v>61.24789</v>
      </c>
      <c r="GA297" s="71">
        <v>62.10958</v>
      </c>
      <c r="GB297" s="71">
        <v>66.53226</v>
      </c>
      <c r="GC297" s="71">
        <v>72.4966</v>
      </c>
      <c r="GD297" s="71">
        <v>78.1144</v>
      </c>
      <c r="GE297" s="71">
        <v>82.38445</v>
      </c>
      <c r="GF297" s="71">
        <v>86.55398</v>
      </c>
      <c r="GG297" s="71">
        <v>89.35174</v>
      </c>
      <c r="GH297" s="71">
        <v>91.08392</v>
      </c>
      <c r="GI297" s="71">
        <v>92.39781</v>
      </c>
      <c r="GJ297" s="71">
        <v>93.22971</v>
      </c>
      <c r="GK297" s="71">
        <v>92.76057</v>
      </c>
      <c r="GL297" s="71">
        <v>90.89979</v>
      </c>
      <c r="GM297" s="71">
        <v>87.31377</v>
      </c>
      <c r="GN297" s="71">
        <v>82.4439</v>
      </c>
      <c r="GO297" s="71">
        <v>77.28239</v>
      </c>
      <c r="GP297" s="71">
        <v>74.63961</v>
      </c>
      <c r="GQ297" s="71">
        <v>72.42208</v>
      </c>
      <c r="GR297" s="71">
        <v>70.33125</v>
      </c>
    </row>
    <row r="298" spans="1:200" ht="12.75">
      <c r="A298" s="69" t="s">
        <v>244</v>
      </c>
      <c r="B298" s="69" t="s">
        <v>32</v>
      </c>
      <c r="C298" s="69">
        <v>2012</v>
      </c>
      <c r="D298" s="69" t="s">
        <v>6</v>
      </c>
      <c r="E298" s="69" t="s">
        <v>229</v>
      </c>
      <c r="F298" s="71">
        <v>1847</v>
      </c>
      <c r="G298" s="71">
        <v>1847</v>
      </c>
      <c r="H298" s="71">
        <v>1847</v>
      </c>
      <c r="I298" s="71">
        <v>453078</v>
      </c>
      <c r="J298" s="71">
        <v>441031.7</v>
      </c>
      <c r="K298" s="71">
        <v>429902.2</v>
      </c>
      <c r="L298" s="71">
        <v>420929.8</v>
      </c>
      <c r="M298" s="71">
        <v>422554.6</v>
      </c>
      <c r="N298" s="71">
        <v>437732.8</v>
      </c>
      <c r="O298" s="71">
        <v>470120.1</v>
      </c>
      <c r="P298" s="71">
        <v>487579.4</v>
      </c>
      <c r="Q298" s="71">
        <v>493137.4</v>
      </c>
      <c r="R298" s="71">
        <v>501811.9</v>
      </c>
      <c r="S298" s="71">
        <v>507889.7</v>
      </c>
      <c r="T298" s="71">
        <v>502798.6</v>
      </c>
      <c r="U298" s="71">
        <v>491886.1</v>
      </c>
      <c r="V298" s="71">
        <v>495855.9</v>
      </c>
      <c r="W298" s="71">
        <v>492531.8</v>
      </c>
      <c r="X298" s="71">
        <v>489711.5</v>
      </c>
      <c r="Y298" s="71">
        <v>488117.7</v>
      </c>
      <c r="Z298" s="71">
        <v>488880.4</v>
      </c>
      <c r="AA298" s="71">
        <v>507297.7</v>
      </c>
      <c r="AB298" s="71">
        <v>520084.7</v>
      </c>
      <c r="AC298" s="71">
        <v>519759.7</v>
      </c>
      <c r="AD298" s="71">
        <v>504751</v>
      </c>
      <c r="AE298" s="71">
        <v>486220</v>
      </c>
      <c r="AF298" s="71">
        <v>464192</v>
      </c>
      <c r="AG298" s="71">
        <v>442335.2</v>
      </c>
      <c r="AH298" s="71">
        <v>430574.5</v>
      </c>
      <c r="AI298" s="71">
        <v>419708.8</v>
      </c>
      <c r="AJ298" s="71">
        <v>410949.2</v>
      </c>
      <c r="AK298" s="71">
        <v>412535.5</v>
      </c>
      <c r="AL298" s="71">
        <v>427353.8</v>
      </c>
      <c r="AM298" s="71">
        <v>458973.2</v>
      </c>
      <c r="AN298" s="71">
        <v>476018.4</v>
      </c>
      <c r="AO298" s="71">
        <v>481444.7</v>
      </c>
      <c r="AP298" s="71">
        <v>489913.5</v>
      </c>
      <c r="AQ298" s="71">
        <v>471391.9</v>
      </c>
      <c r="AR298" s="71">
        <v>406951</v>
      </c>
      <c r="AS298" s="71">
        <v>398118.7</v>
      </c>
      <c r="AT298" s="71">
        <v>401331.8</v>
      </c>
      <c r="AU298" s="71">
        <v>398641.3</v>
      </c>
      <c r="AV298" s="71">
        <v>396358.7</v>
      </c>
      <c r="AW298" s="71">
        <v>395068.7</v>
      </c>
      <c r="AX298" s="71">
        <v>395686</v>
      </c>
      <c r="AY298" s="71">
        <v>410592.4</v>
      </c>
      <c r="AZ298" s="71">
        <v>482710.6</v>
      </c>
      <c r="BA298" s="71">
        <v>507435.8</v>
      </c>
      <c r="BB298" s="71">
        <v>492783</v>
      </c>
      <c r="BC298" s="71">
        <v>474691.3</v>
      </c>
      <c r="BD298" s="71">
        <v>453185.6</v>
      </c>
      <c r="BE298" s="71">
        <v>8234.618</v>
      </c>
      <c r="BF298" s="71">
        <v>8015.679</v>
      </c>
      <c r="BG298" s="71">
        <v>7813.401</v>
      </c>
      <c r="BH298" s="71">
        <v>7650.329</v>
      </c>
      <c r="BI298" s="71">
        <v>7679.86</v>
      </c>
      <c r="BJ298" s="71">
        <v>7955.721</v>
      </c>
      <c r="BK298" s="71">
        <v>8544.355</v>
      </c>
      <c r="BL298" s="71">
        <v>8861.674</v>
      </c>
      <c r="BM298" s="71">
        <v>8962.691</v>
      </c>
      <c r="BN298" s="71">
        <v>9120.349</v>
      </c>
      <c r="BO298" s="71">
        <v>28708.89</v>
      </c>
      <c r="BP298" s="71">
        <v>90247.39</v>
      </c>
      <c r="BQ298" s="71">
        <v>88288.69</v>
      </c>
      <c r="BR298" s="71">
        <v>89001.24</v>
      </c>
      <c r="BS298" s="71">
        <v>88404.58</v>
      </c>
      <c r="BT298" s="71">
        <v>87898.37</v>
      </c>
      <c r="BU298" s="71">
        <v>87612.3</v>
      </c>
      <c r="BV298" s="71">
        <v>87749.2</v>
      </c>
      <c r="BW298" s="71">
        <v>91054.91</v>
      </c>
      <c r="BX298" s="71">
        <v>29398.23</v>
      </c>
      <c r="BY298" s="71">
        <v>9446.547</v>
      </c>
      <c r="BZ298" s="71">
        <v>9173.767</v>
      </c>
      <c r="CA298" s="71">
        <v>8836.968</v>
      </c>
      <c r="CB298" s="71">
        <v>8436.612</v>
      </c>
      <c r="CC298" s="71">
        <v>9719.432</v>
      </c>
      <c r="CD298" s="71">
        <v>9461.016</v>
      </c>
      <c r="CE298" s="71">
        <v>9222.264</v>
      </c>
      <c r="CF298" s="71">
        <v>9029.788</v>
      </c>
      <c r="CG298" s="71">
        <v>9064.644</v>
      </c>
      <c r="CH298" s="71">
        <v>9390.246</v>
      </c>
      <c r="CI298" s="71">
        <v>10085.02</v>
      </c>
      <c r="CJ298" s="71">
        <v>10459.55</v>
      </c>
      <c r="CK298" s="71">
        <v>10578.79</v>
      </c>
      <c r="CL298" s="71">
        <v>10764.87</v>
      </c>
      <c r="CM298" s="71">
        <v>33336.75</v>
      </c>
      <c r="CN298" s="71">
        <v>93571.36</v>
      </c>
      <c r="CO298" s="71">
        <v>91540.52</v>
      </c>
      <c r="CP298" s="71">
        <v>92279.32</v>
      </c>
      <c r="CQ298" s="71">
        <v>91660.68</v>
      </c>
      <c r="CR298" s="71">
        <v>91135.83</v>
      </c>
      <c r="CS298" s="71">
        <v>90839.22</v>
      </c>
      <c r="CT298" s="71">
        <v>90981.16</v>
      </c>
      <c r="CU298" s="71">
        <v>94408.63</v>
      </c>
      <c r="CV298" s="71">
        <v>34137.21</v>
      </c>
      <c r="CW298" s="71">
        <v>11149.89</v>
      </c>
      <c r="CX298" s="71">
        <v>10827.92</v>
      </c>
      <c r="CY298" s="71">
        <v>10430.39</v>
      </c>
      <c r="CZ298" s="71">
        <v>9957.849</v>
      </c>
      <c r="DA298" s="71">
        <v>10742.86</v>
      </c>
      <c r="DB298" s="71">
        <v>10457.23</v>
      </c>
      <c r="DC298" s="71">
        <v>10193.34</v>
      </c>
      <c r="DD298" s="71">
        <v>9980.597</v>
      </c>
      <c r="DE298" s="71">
        <v>10019.12</v>
      </c>
      <c r="DF298" s="71">
        <v>10379.01</v>
      </c>
      <c r="DG298" s="71">
        <v>11146.94</v>
      </c>
      <c r="DH298" s="71">
        <v>11560.91</v>
      </c>
      <c r="DI298" s="71">
        <v>11692.7</v>
      </c>
      <c r="DJ298" s="71">
        <v>11898.38</v>
      </c>
      <c r="DK298" s="71">
        <v>36497.76</v>
      </c>
      <c r="DL298" s="71">
        <v>95847.59</v>
      </c>
      <c r="DM298" s="71">
        <v>93767.35</v>
      </c>
      <c r="DN298" s="71">
        <v>94524.11</v>
      </c>
      <c r="DO298" s="71">
        <v>93890.43</v>
      </c>
      <c r="DP298" s="71">
        <v>93352.8</v>
      </c>
      <c r="DQ298" s="71">
        <v>93048.98</v>
      </c>
      <c r="DR298" s="71">
        <v>93194.38</v>
      </c>
      <c r="DS298" s="71">
        <v>96705.23</v>
      </c>
      <c r="DT298" s="71">
        <v>37374.12</v>
      </c>
      <c r="DU298" s="71">
        <v>12323.94</v>
      </c>
      <c r="DV298" s="71">
        <v>11968.07</v>
      </c>
      <c r="DW298" s="71">
        <v>11528.68</v>
      </c>
      <c r="DX298" s="71">
        <v>11006.38</v>
      </c>
      <c r="DY298" s="71">
        <v>11762.26</v>
      </c>
      <c r="DZ298" s="71">
        <v>11449.53</v>
      </c>
      <c r="EA298" s="71">
        <v>11160.6</v>
      </c>
      <c r="EB298" s="71">
        <v>10927.67</v>
      </c>
      <c r="EC298" s="71">
        <v>10969.85</v>
      </c>
      <c r="ED298" s="71">
        <v>11363.89</v>
      </c>
      <c r="EE298" s="71">
        <v>12204.69</v>
      </c>
      <c r="EF298" s="71">
        <v>12657.94</v>
      </c>
      <c r="EG298" s="71">
        <v>12802.23</v>
      </c>
      <c r="EH298" s="71">
        <v>13027.43</v>
      </c>
      <c r="EI298" s="71">
        <v>39623.28</v>
      </c>
      <c r="EJ298" s="71">
        <v>98102.92</v>
      </c>
      <c r="EK298" s="71">
        <v>95973.73</v>
      </c>
      <c r="EL298" s="71">
        <v>96748.3</v>
      </c>
      <c r="EM298" s="71">
        <v>96099.71</v>
      </c>
      <c r="EN298" s="71">
        <v>95549.44</v>
      </c>
      <c r="EO298" s="71">
        <v>95238.47</v>
      </c>
      <c r="EP298" s="71">
        <v>95387.29</v>
      </c>
      <c r="EQ298" s="71">
        <v>98980.74</v>
      </c>
      <c r="ER298" s="71">
        <v>40574.68</v>
      </c>
      <c r="ES298" s="71">
        <v>13493.37</v>
      </c>
      <c r="ET298" s="71">
        <v>13103.73</v>
      </c>
      <c r="EU298" s="71">
        <v>12622.65</v>
      </c>
      <c r="EV298" s="71">
        <v>12050.79</v>
      </c>
      <c r="EW298" s="71">
        <v>13227.06</v>
      </c>
      <c r="EX298" s="71">
        <v>12875.38</v>
      </c>
      <c r="EY298" s="71">
        <v>12550.47</v>
      </c>
      <c r="EZ298" s="71">
        <v>12288.53</v>
      </c>
      <c r="FA298" s="71">
        <v>12335.97</v>
      </c>
      <c r="FB298" s="71">
        <v>12779.07</v>
      </c>
      <c r="FC298" s="71">
        <v>13724.58</v>
      </c>
      <c r="FD298" s="71">
        <v>14234.29</v>
      </c>
      <c r="FE298" s="71">
        <v>14396.55</v>
      </c>
      <c r="FF298" s="71">
        <v>14649.79</v>
      </c>
      <c r="FG298" s="71">
        <v>44074.6</v>
      </c>
      <c r="FH298" s="71">
        <v>101323</v>
      </c>
      <c r="FI298" s="71">
        <v>99123.91</v>
      </c>
      <c r="FJ298" s="71">
        <v>99923.91</v>
      </c>
      <c r="FK298" s="71">
        <v>99254.03</v>
      </c>
      <c r="FL298" s="71">
        <v>98685.69</v>
      </c>
      <c r="FM298" s="71">
        <v>98364.51</v>
      </c>
      <c r="FN298" s="71">
        <v>98518.21</v>
      </c>
      <c r="FO298" s="71">
        <v>102229.6</v>
      </c>
      <c r="FP298" s="71">
        <v>45132.89</v>
      </c>
      <c r="FQ298" s="71">
        <v>15173.75</v>
      </c>
      <c r="FR298" s="71">
        <v>14735.59</v>
      </c>
      <c r="FS298" s="71">
        <v>14194.6</v>
      </c>
      <c r="FT298" s="71">
        <v>13551.52</v>
      </c>
      <c r="FU298" s="71">
        <v>73.52808</v>
      </c>
      <c r="FV298" s="71">
        <v>71.9105</v>
      </c>
      <c r="FW298" s="71">
        <v>70.49284</v>
      </c>
      <c r="FX298" s="71">
        <v>69.48359</v>
      </c>
      <c r="FY298" s="71">
        <v>68.20201</v>
      </c>
      <c r="FZ298" s="71">
        <v>67.8772</v>
      </c>
      <c r="GA298" s="71">
        <v>68.27789</v>
      </c>
      <c r="GB298" s="71">
        <v>71.72011</v>
      </c>
      <c r="GC298" s="71">
        <v>76.95803</v>
      </c>
      <c r="GD298" s="71">
        <v>81.82024</v>
      </c>
      <c r="GE298" s="71">
        <v>85.42429</v>
      </c>
      <c r="GF298" s="71">
        <v>88.76734</v>
      </c>
      <c r="GG298" s="71">
        <v>91.68003</v>
      </c>
      <c r="GH298" s="71">
        <v>94.04548</v>
      </c>
      <c r="GI298" s="71">
        <v>95.06181</v>
      </c>
      <c r="GJ298" s="71">
        <v>95.28191</v>
      </c>
      <c r="GK298" s="71">
        <v>94.19933</v>
      </c>
      <c r="GL298" s="71">
        <v>92.64804</v>
      </c>
      <c r="GM298" s="71">
        <v>90.42484</v>
      </c>
      <c r="GN298" s="71">
        <v>87.44515</v>
      </c>
      <c r="GO298" s="71">
        <v>82.72455</v>
      </c>
      <c r="GP298" s="71">
        <v>78.30468</v>
      </c>
      <c r="GQ298" s="71">
        <v>75.69202</v>
      </c>
      <c r="GR298" s="71">
        <v>73.76035</v>
      </c>
    </row>
    <row r="299" spans="1:200" ht="12.75">
      <c r="A299" s="69" t="s">
        <v>244</v>
      </c>
      <c r="B299" s="69" t="s">
        <v>33</v>
      </c>
      <c r="C299" s="69">
        <v>2012</v>
      </c>
      <c r="D299" s="69" t="s">
        <v>6</v>
      </c>
      <c r="E299" s="69" t="s">
        <v>229</v>
      </c>
      <c r="F299" s="71">
        <v>1873</v>
      </c>
      <c r="G299" s="71">
        <v>1873</v>
      </c>
      <c r="H299" s="71">
        <v>1873</v>
      </c>
      <c r="I299" s="71">
        <v>455098.4</v>
      </c>
      <c r="J299" s="71">
        <v>445380.4</v>
      </c>
      <c r="K299" s="71">
        <v>432309</v>
      </c>
      <c r="L299" s="71">
        <v>424773.9</v>
      </c>
      <c r="M299" s="71">
        <v>426974.8</v>
      </c>
      <c r="N299" s="71">
        <v>440877.5</v>
      </c>
      <c r="O299" s="71">
        <v>474677.8</v>
      </c>
      <c r="P299" s="71">
        <v>490944.6</v>
      </c>
      <c r="Q299" s="71">
        <v>497813.7</v>
      </c>
      <c r="R299" s="71">
        <v>508275.2</v>
      </c>
      <c r="S299" s="71">
        <v>519431.9</v>
      </c>
      <c r="T299" s="71">
        <v>515015.7</v>
      </c>
      <c r="U299" s="71">
        <v>502122</v>
      </c>
      <c r="V299" s="71">
        <v>507604.1</v>
      </c>
      <c r="W299" s="71">
        <v>503265.6</v>
      </c>
      <c r="X299" s="71">
        <v>500820.5</v>
      </c>
      <c r="Y299" s="71">
        <v>497932.7</v>
      </c>
      <c r="Z299" s="71">
        <v>497272.5</v>
      </c>
      <c r="AA299" s="71">
        <v>515430.1</v>
      </c>
      <c r="AB299" s="71">
        <v>523851.6</v>
      </c>
      <c r="AC299" s="71">
        <v>524768.3</v>
      </c>
      <c r="AD299" s="71">
        <v>513639.8</v>
      </c>
      <c r="AE299" s="71">
        <v>492886.9</v>
      </c>
      <c r="AF299" s="71">
        <v>468873.3</v>
      </c>
      <c r="AG299" s="71">
        <v>444307.6</v>
      </c>
      <c r="AH299" s="71">
        <v>434820.1</v>
      </c>
      <c r="AI299" s="71">
        <v>422058.6</v>
      </c>
      <c r="AJ299" s="71">
        <v>414702.2</v>
      </c>
      <c r="AK299" s="71">
        <v>416850.9</v>
      </c>
      <c r="AL299" s="71">
        <v>430423.9</v>
      </c>
      <c r="AM299" s="71">
        <v>463422.8</v>
      </c>
      <c r="AN299" s="71">
        <v>479303.9</v>
      </c>
      <c r="AO299" s="71">
        <v>486010.1</v>
      </c>
      <c r="AP299" s="71">
        <v>496223.5</v>
      </c>
      <c r="AQ299" s="71">
        <v>482104.7</v>
      </c>
      <c r="AR299" s="71">
        <v>416839.2</v>
      </c>
      <c r="AS299" s="71">
        <v>406403.4</v>
      </c>
      <c r="AT299" s="71">
        <v>410840.4</v>
      </c>
      <c r="AU299" s="71">
        <v>407329</v>
      </c>
      <c r="AV299" s="71">
        <v>405350</v>
      </c>
      <c r="AW299" s="71">
        <v>403012.7</v>
      </c>
      <c r="AX299" s="71">
        <v>402478.3</v>
      </c>
      <c r="AY299" s="71">
        <v>417174.6</v>
      </c>
      <c r="AZ299" s="71">
        <v>486206.8</v>
      </c>
      <c r="BA299" s="71">
        <v>512325.6</v>
      </c>
      <c r="BB299" s="71">
        <v>501460.9</v>
      </c>
      <c r="BC299" s="71">
        <v>481200.2</v>
      </c>
      <c r="BD299" s="71">
        <v>457756</v>
      </c>
      <c r="BE299" s="71">
        <v>8271.338</v>
      </c>
      <c r="BF299" s="71">
        <v>8094.715</v>
      </c>
      <c r="BG299" s="71">
        <v>7857.145</v>
      </c>
      <c r="BH299" s="71">
        <v>7720.196</v>
      </c>
      <c r="BI299" s="71">
        <v>7760.197</v>
      </c>
      <c r="BJ299" s="71">
        <v>8012.875</v>
      </c>
      <c r="BK299" s="71">
        <v>8627.189</v>
      </c>
      <c r="BL299" s="71">
        <v>8922.836</v>
      </c>
      <c r="BM299" s="71">
        <v>9047.683</v>
      </c>
      <c r="BN299" s="71">
        <v>9237.816</v>
      </c>
      <c r="BO299" s="71">
        <v>29361.33</v>
      </c>
      <c r="BP299" s="71">
        <v>92440.22</v>
      </c>
      <c r="BQ299" s="71">
        <v>90125.95</v>
      </c>
      <c r="BR299" s="71">
        <v>91109.92</v>
      </c>
      <c r="BS299" s="71">
        <v>90331.21</v>
      </c>
      <c r="BT299" s="71">
        <v>89892.34</v>
      </c>
      <c r="BU299" s="71">
        <v>89373.99</v>
      </c>
      <c r="BV299" s="71">
        <v>89255.5</v>
      </c>
      <c r="BW299" s="71">
        <v>92514.61</v>
      </c>
      <c r="BX299" s="71">
        <v>29611.16</v>
      </c>
      <c r="BY299" s="71">
        <v>9537.577</v>
      </c>
      <c r="BZ299" s="71">
        <v>9335.318</v>
      </c>
      <c r="CA299" s="71">
        <v>8958.139</v>
      </c>
      <c r="CB299" s="71">
        <v>8521.695</v>
      </c>
      <c r="CC299" s="71">
        <v>9762.773</v>
      </c>
      <c r="CD299" s="71">
        <v>9554.303</v>
      </c>
      <c r="CE299" s="71">
        <v>9273.896</v>
      </c>
      <c r="CF299" s="71">
        <v>9112.254</v>
      </c>
      <c r="CG299" s="71">
        <v>9159.467</v>
      </c>
      <c r="CH299" s="71">
        <v>9457.706</v>
      </c>
      <c r="CI299" s="71">
        <v>10182.79</v>
      </c>
      <c r="CJ299" s="71">
        <v>10531.75</v>
      </c>
      <c r="CK299" s="71">
        <v>10679.1</v>
      </c>
      <c r="CL299" s="71">
        <v>10903.52</v>
      </c>
      <c r="CM299" s="71">
        <v>34094.36</v>
      </c>
      <c r="CN299" s="71">
        <v>95844.96</v>
      </c>
      <c r="CO299" s="71">
        <v>93445.45</v>
      </c>
      <c r="CP299" s="71">
        <v>94465.66</v>
      </c>
      <c r="CQ299" s="71">
        <v>93658.27</v>
      </c>
      <c r="CR299" s="71">
        <v>93203.23</v>
      </c>
      <c r="CS299" s="71">
        <v>92665.8</v>
      </c>
      <c r="CT299" s="71">
        <v>92542.94</v>
      </c>
      <c r="CU299" s="71">
        <v>95922.09</v>
      </c>
      <c r="CV299" s="71">
        <v>34384.46</v>
      </c>
      <c r="CW299" s="71">
        <v>11257.33</v>
      </c>
      <c r="CX299" s="71">
        <v>11018.6</v>
      </c>
      <c r="CY299" s="71">
        <v>10573.41</v>
      </c>
      <c r="CZ299" s="71">
        <v>10058.27</v>
      </c>
      <c r="DA299" s="71">
        <v>10790.76</v>
      </c>
      <c r="DB299" s="71">
        <v>10560.34</v>
      </c>
      <c r="DC299" s="71">
        <v>10250.41</v>
      </c>
      <c r="DD299" s="71">
        <v>10071.75</v>
      </c>
      <c r="DE299" s="71">
        <v>10123.93</v>
      </c>
      <c r="DF299" s="71">
        <v>10453.57</v>
      </c>
      <c r="DG299" s="71">
        <v>11255.01</v>
      </c>
      <c r="DH299" s="71">
        <v>11640.71</v>
      </c>
      <c r="DI299" s="71">
        <v>11803.58</v>
      </c>
      <c r="DJ299" s="71">
        <v>12051.63</v>
      </c>
      <c r="DK299" s="71">
        <v>37327.2</v>
      </c>
      <c r="DL299" s="71">
        <v>98176.51</v>
      </c>
      <c r="DM299" s="71">
        <v>95718.62</v>
      </c>
      <c r="DN299" s="71">
        <v>96763.65</v>
      </c>
      <c r="DO299" s="71">
        <v>95936.61</v>
      </c>
      <c r="DP299" s="71">
        <v>95470.51</v>
      </c>
      <c r="DQ299" s="71">
        <v>94920</v>
      </c>
      <c r="DR299" s="71">
        <v>94794.15</v>
      </c>
      <c r="DS299" s="71">
        <v>98255.5</v>
      </c>
      <c r="DT299" s="71">
        <v>37644.81</v>
      </c>
      <c r="DU299" s="71">
        <v>12442.69</v>
      </c>
      <c r="DV299" s="71">
        <v>12178.83</v>
      </c>
      <c r="DW299" s="71">
        <v>11686.76</v>
      </c>
      <c r="DX299" s="71">
        <v>11117.38</v>
      </c>
      <c r="DY299" s="71">
        <v>11814.71</v>
      </c>
      <c r="DZ299" s="71">
        <v>11562.42</v>
      </c>
      <c r="EA299" s="71">
        <v>11223.08</v>
      </c>
      <c r="EB299" s="71">
        <v>11027.46</v>
      </c>
      <c r="EC299" s="71">
        <v>11084.6</v>
      </c>
      <c r="ED299" s="71">
        <v>11445.52</v>
      </c>
      <c r="EE299" s="71">
        <v>12323.01</v>
      </c>
      <c r="EF299" s="71">
        <v>12745.31</v>
      </c>
      <c r="EG299" s="71">
        <v>12923.63</v>
      </c>
      <c r="EH299" s="71">
        <v>13195.22</v>
      </c>
      <c r="EI299" s="71">
        <v>40523.75</v>
      </c>
      <c r="EJ299" s="71">
        <v>100486.6</v>
      </c>
      <c r="EK299" s="71">
        <v>97970.91</v>
      </c>
      <c r="EL299" s="71">
        <v>99040.53</v>
      </c>
      <c r="EM299" s="71">
        <v>98194.05</v>
      </c>
      <c r="EN299" s="71">
        <v>97716.97</v>
      </c>
      <c r="EO299" s="71">
        <v>97153.51</v>
      </c>
      <c r="EP299" s="71">
        <v>97024.7</v>
      </c>
      <c r="EQ299" s="71">
        <v>100567.5</v>
      </c>
      <c r="ER299" s="71">
        <v>40868.55</v>
      </c>
      <c r="ES299" s="71">
        <v>13623.39</v>
      </c>
      <c r="ET299" s="71">
        <v>13334.49</v>
      </c>
      <c r="EU299" s="71">
        <v>12795.73</v>
      </c>
      <c r="EV299" s="71">
        <v>12172.32</v>
      </c>
      <c r="EW299" s="71">
        <v>13286.04</v>
      </c>
      <c r="EX299" s="71">
        <v>13002.34</v>
      </c>
      <c r="EY299" s="71">
        <v>12620.73</v>
      </c>
      <c r="EZ299" s="71">
        <v>12400.76</v>
      </c>
      <c r="FA299" s="71">
        <v>12465.01</v>
      </c>
      <c r="FB299" s="71">
        <v>12870.88</v>
      </c>
      <c r="FC299" s="71">
        <v>13857.64</v>
      </c>
      <c r="FD299" s="71">
        <v>14332.53</v>
      </c>
      <c r="FE299" s="71">
        <v>14533.06</v>
      </c>
      <c r="FF299" s="71">
        <v>14838.47</v>
      </c>
      <c r="FG299" s="71">
        <v>45076.23</v>
      </c>
      <c r="FH299" s="71">
        <v>103784.9</v>
      </c>
      <c r="FI299" s="71">
        <v>101186.6</v>
      </c>
      <c r="FJ299" s="71">
        <v>102291.4</v>
      </c>
      <c r="FK299" s="71">
        <v>101417.1</v>
      </c>
      <c r="FL299" s="71">
        <v>100924.4</v>
      </c>
      <c r="FM299" s="71">
        <v>100342.4</v>
      </c>
      <c r="FN299" s="71">
        <v>100209.4</v>
      </c>
      <c r="FO299" s="71">
        <v>103868.5</v>
      </c>
      <c r="FP299" s="71">
        <v>45459.77</v>
      </c>
      <c r="FQ299" s="71">
        <v>15319.97</v>
      </c>
      <c r="FR299" s="71">
        <v>14995.09</v>
      </c>
      <c r="FS299" s="71">
        <v>14389.23</v>
      </c>
      <c r="FT299" s="71">
        <v>13688.19</v>
      </c>
      <c r="FU299" s="71">
        <v>74.66483</v>
      </c>
      <c r="FV299" s="71">
        <v>73.93211</v>
      </c>
      <c r="FW299" s="71">
        <v>71.71125</v>
      </c>
      <c r="FX299" s="71">
        <v>71.45979</v>
      </c>
      <c r="FY299" s="71">
        <v>70.45236</v>
      </c>
      <c r="FZ299" s="71">
        <v>69.17924</v>
      </c>
      <c r="GA299" s="71">
        <v>69.79626</v>
      </c>
      <c r="GB299" s="71">
        <v>73.03912</v>
      </c>
      <c r="GC299" s="71">
        <v>79.38043</v>
      </c>
      <c r="GD299" s="71">
        <v>84.81107</v>
      </c>
      <c r="GE299" s="71">
        <v>90.06208</v>
      </c>
      <c r="GF299" s="71">
        <v>93.73508</v>
      </c>
      <c r="GG299" s="71">
        <v>96.34696</v>
      </c>
      <c r="GH299" s="71">
        <v>98.54102</v>
      </c>
      <c r="GI299" s="71">
        <v>99.26289</v>
      </c>
      <c r="GJ299" s="71">
        <v>99.14319</v>
      </c>
      <c r="GK299" s="71">
        <v>97.96342</v>
      </c>
      <c r="GL299" s="71">
        <v>96.08813</v>
      </c>
      <c r="GM299" s="71">
        <v>93.3197</v>
      </c>
      <c r="GN299" s="71">
        <v>88.5251</v>
      </c>
      <c r="GO299" s="71">
        <v>83.96664</v>
      </c>
      <c r="GP299" s="71">
        <v>81.41986</v>
      </c>
      <c r="GQ299" s="71">
        <v>78.753</v>
      </c>
      <c r="GR299" s="71">
        <v>75.91611</v>
      </c>
    </row>
    <row r="300" spans="1:200" ht="12.75">
      <c r="A300" s="69" t="s">
        <v>244</v>
      </c>
      <c r="B300" s="69" t="s">
        <v>34</v>
      </c>
      <c r="C300" s="69">
        <v>2012</v>
      </c>
      <c r="D300" s="69" t="s">
        <v>6</v>
      </c>
      <c r="E300" s="69" t="s">
        <v>229</v>
      </c>
      <c r="F300" s="71">
        <v>1897</v>
      </c>
      <c r="G300" s="71">
        <v>1897</v>
      </c>
      <c r="H300" s="71">
        <v>1897</v>
      </c>
      <c r="I300" s="71">
        <v>467709.5</v>
      </c>
      <c r="J300" s="71">
        <v>457275</v>
      </c>
      <c r="K300" s="71">
        <v>446310.7</v>
      </c>
      <c r="L300" s="71">
        <v>438466</v>
      </c>
      <c r="M300" s="71">
        <v>441932.9</v>
      </c>
      <c r="N300" s="71">
        <v>458786</v>
      </c>
      <c r="O300" s="71">
        <v>492570.4</v>
      </c>
      <c r="P300" s="71">
        <v>506364.2</v>
      </c>
      <c r="Q300" s="71">
        <v>513193.8</v>
      </c>
      <c r="R300" s="71">
        <v>528139.3</v>
      </c>
      <c r="S300" s="71">
        <v>543982.4</v>
      </c>
      <c r="T300" s="71">
        <v>541436.9</v>
      </c>
      <c r="U300" s="71">
        <v>525552.2</v>
      </c>
      <c r="V300" s="71">
        <v>527778.4</v>
      </c>
      <c r="W300" s="71">
        <v>523566.2</v>
      </c>
      <c r="X300" s="71">
        <v>518887.4</v>
      </c>
      <c r="Y300" s="71">
        <v>514706.8</v>
      </c>
      <c r="Z300" s="71">
        <v>508134.6</v>
      </c>
      <c r="AA300" s="71">
        <v>518994.7</v>
      </c>
      <c r="AB300" s="71">
        <v>528895.6</v>
      </c>
      <c r="AC300" s="71">
        <v>536232.5</v>
      </c>
      <c r="AD300" s="71">
        <v>528442.7</v>
      </c>
      <c r="AE300" s="71">
        <v>509750.4</v>
      </c>
      <c r="AF300" s="71">
        <v>487013.7</v>
      </c>
      <c r="AG300" s="71">
        <v>456619.7</v>
      </c>
      <c r="AH300" s="71">
        <v>446432.7</v>
      </c>
      <c r="AI300" s="71">
        <v>435728.3</v>
      </c>
      <c r="AJ300" s="71">
        <v>428069.6</v>
      </c>
      <c r="AK300" s="71">
        <v>431454.3</v>
      </c>
      <c r="AL300" s="71">
        <v>447907.8</v>
      </c>
      <c r="AM300" s="71">
        <v>480891.2</v>
      </c>
      <c r="AN300" s="71">
        <v>494357.9</v>
      </c>
      <c r="AO300" s="71">
        <v>501025.6</v>
      </c>
      <c r="AP300" s="71">
        <v>515616.7</v>
      </c>
      <c r="AQ300" s="71">
        <v>504890.9</v>
      </c>
      <c r="AR300" s="71">
        <v>438223.7</v>
      </c>
      <c r="AS300" s="71">
        <v>425367.1</v>
      </c>
      <c r="AT300" s="71">
        <v>427168.9</v>
      </c>
      <c r="AU300" s="71">
        <v>423759.7</v>
      </c>
      <c r="AV300" s="71">
        <v>419972.9</v>
      </c>
      <c r="AW300" s="71">
        <v>416589.2</v>
      </c>
      <c r="AX300" s="71">
        <v>411269.8</v>
      </c>
      <c r="AY300" s="71">
        <v>420059.7</v>
      </c>
      <c r="AZ300" s="71">
        <v>490888.3</v>
      </c>
      <c r="BA300" s="71">
        <v>523518</v>
      </c>
      <c r="BB300" s="71">
        <v>515912.8</v>
      </c>
      <c r="BC300" s="71">
        <v>497663.8</v>
      </c>
      <c r="BD300" s="71">
        <v>475466.1</v>
      </c>
      <c r="BE300" s="71">
        <v>8500.543</v>
      </c>
      <c r="BF300" s="71">
        <v>8310.898</v>
      </c>
      <c r="BG300" s="71">
        <v>8111.622</v>
      </c>
      <c r="BH300" s="71">
        <v>7969.047</v>
      </c>
      <c r="BI300" s="71">
        <v>8032.058</v>
      </c>
      <c r="BJ300" s="71">
        <v>8338.358</v>
      </c>
      <c r="BK300" s="71">
        <v>8952.385</v>
      </c>
      <c r="BL300" s="71">
        <v>9203.086</v>
      </c>
      <c r="BM300" s="71">
        <v>9327.212</v>
      </c>
      <c r="BN300" s="71">
        <v>9598.845</v>
      </c>
      <c r="BO300" s="71">
        <v>30749.07</v>
      </c>
      <c r="BP300" s="71">
        <v>97182.56</v>
      </c>
      <c r="BQ300" s="71">
        <v>94331.43</v>
      </c>
      <c r="BR300" s="71">
        <v>94731</v>
      </c>
      <c r="BS300" s="71">
        <v>93974.95</v>
      </c>
      <c r="BT300" s="71">
        <v>93135.17</v>
      </c>
      <c r="BU300" s="71">
        <v>92384.79</v>
      </c>
      <c r="BV300" s="71">
        <v>91205.13</v>
      </c>
      <c r="BW300" s="71">
        <v>93154.43</v>
      </c>
      <c r="BX300" s="71">
        <v>29896.27</v>
      </c>
      <c r="BY300" s="71">
        <v>9745.937</v>
      </c>
      <c r="BZ300" s="71">
        <v>9604.358</v>
      </c>
      <c r="CA300" s="71">
        <v>9264.63</v>
      </c>
      <c r="CB300" s="71">
        <v>8851.393</v>
      </c>
      <c r="CC300" s="71">
        <v>10033.31</v>
      </c>
      <c r="CD300" s="71">
        <v>9809.467</v>
      </c>
      <c r="CE300" s="71">
        <v>9574.259</v>
      </c>
      <c r="CF300" s="71">
        <v>9405.975</v>
      </c>
      <c r="CG300" s="71">
        <v>9480.347</v>
      </c>
      <c r="CH300" s="71">
        <v>9841.879</v>
      </c>
      <c r="CI300" s="71">
        <v>10566.62</v>
      </c>
      <c r="CJ300" s="71">
        <v>10862.53</v>
      </c>
      <c r="CK300" s="71">
        <v>11009.04</v>
      </c>
      <c r="CL300" s="71">
        <v>11329.65</v>
      </c>
      <c r="CM300" s="71">
        <v>35705.8</v>
      </c>
      <c r="CN300" s="71">
        <v>100762</v>
      </c>
      <c r="CO300" s="71">
        <v>97805.82</v>
      </c>
      <c r="CP300" s="71">
        <v>98220.12</v>
      </c>
      <c r="CQ300" s="71">
        <v>97436.22</v>
      </c>
      <c r="CR300" s="71">
        <v>96565.51</v>
      </c>
      <c r="CS300" s="71">
        <v>95787.49</v>
      </c>
      <c r="CT300" s="71">
        <v>94564.38</v>
      </c>
      <c r="CU300" s="71">
        <v>96585.47</v>
      </c>
      <c r="CV300" s="71">
        <v>34715.53</v>
      </c>
      <c r="CW300" s="71">
        <v>11503.26</v>
      </c>
      <c r="CX300" s="71">
        <v>11336.16</v>
      </c>
      <c r="CY300" s="71">
        <v>10935.17</v>
      </c>
      <c r="CZ300" s="71">
        <v>10447.42</v>
      </c>
      <c r="DA300" s="71">
        <v>11089.78</v>
      </c>
      <c r="DB300" s="71">
        <v>10842.37</v>
      </c>
      <c r="DC300" s="71">
        <v>10582.4</v>
      </c>
      <c r="DD300" s="71">
        <v>10396.39</v>
      </c>
      <c r="DE300" s="71">
        <v>10478.6</v>
      </c>
      <c r="DF300" s="71">
        <v>10878.2</v>
      </c>
      <c r="DG300" s="71">
        <v>11679.26</v>
      </c>
      <c r="DH300" s="71">
        <v>12006.32</v>
      </c>
      <c r="DI300" s="71">
        <v>12168.25</v>
      </c>
      <c r="DJ300" s="71">
        <v>12522.63</v>
      </c>
      <c r="DK300" s="71">
        <v>39091.45</v>
      </c>
      <c r="DL300" s="71">
        <v>103213.1</v>
      </c>
      <c r="DM300" s="71">
        <v>100185.1</v>
      </c>
      <c r="DN300" s="71">
        <v>100609.4</v>
      </c>
      <c r="DO300" s="71">
        <v>99806.47</v>
      </c>
      <c r="DP300" s="71">
        <v>98914.57</v>
      </c>
      <c r="DQ300" s="71">
        <v>98117.63</v>
      </c>
      <c r="DR300" s="71">
        <v>96864.77</v>
      </c>
      <c r="DS300" s="71">
        <v>98935.02</v>
      </c>
      <c r="DT300" s="71">
        <v>38007.28</v>
      </c>
      <c r="DU300" s="71">
        <v>12714.52</v>
      </c>
      <c r="DV300" s="71">
        <v>12529.82</v>
      </c>
      <c r="DW300" s="71">
        <v>12086.61</v>
      </c>
      <c r="DX300" s="71">
        <v>11547.5</v>
      </c>
      <c r="DY300" s="71">
        <v>12142.1</v>
      </c>
      <c r="DZ300" s="71">
        <v>11871.22</v>
      </c>
      <c r="EA300" s="71">
        <v>11586.57</v>
      </c>
      <c r="EB300" s="71">
        <v>11382.92</v>
      </c>
      <c r="EC300" s="71">
        <v>11472.92</v>
      </c>
      <c r="ED300" s="71">
        <v>11910.44</v>
      </c>
      <c r="EE300" s="71">
        <v>12787.51</v>
      </c>
      <c r="EF300" s="71">
        <v>13145.61</v>
      </c>
      <c r="EG300" s="71">
        <v>13322.91</v>
      </c>
      <c r="EH300" s="71">
        <v>13710.91</v>
      </c>
      <c r="EI300" s="71">
        <v>42439.07</v>
      </c>
      <c r="EJ300" s="71">
        <v>105641.8</v>
      </c>
      <c r="EK300" s="71">
        <v>102542.5</v>
      </c>
      <c r="EL300" s="71">
        <v>102976.8</v>
      </c>
      <c r="EM300" s="71">
        <v>102155</v>
      </c>
      <c r="EN300" s="71">
        <v>101242.1</v>
      </c>
      <c r="EO300" s="71">
        <v>100426.4</v>
      </c>
      <c r="EP300" s="71">
        <v>99144.04</v>
      </c>
      <c r="EQ300" s="71">
        <v>101263</v>
      </c>
      <c r="ER300" s="71">
        <v>41262.06</v>
      </c>
      <c r="ES300" s="71">
        <v>13921.02</v>
      </c>
      <c r="ET300" s="71">
        <v>13718.79</v>
      </c>
      <c r="EU300" s="71">
        <v>13233.52</v>
      </c>
      <c r="EV300" s="71">
        <v>12643.25</v>
      </c>
      <c r="EW300" s="71">
        <v>13654.21</v>
      </c>
      <c r="EX300" s="71">
        <v>13349.59</v>
      </c>
      <c r="EY300" s="71">
        <v>13029.5</v>
      </c>
      <c r="EZ300" s="71">
        <v>12800.48</v>
      </c>
      <c r="FA300" s="71">
        <v>12901.69</v>
      </c>
      <c r="FB300" s="71">
        <v>13393.7</v>
      </c>
      <c r="FC300" s="71">
        <v>14379.99</v>
      </c>
      <c r="FD300" s="71">
        <v>14782.69</v>
      </c>
      <c r="FE300" s="71">
        <v>14982.07</v>
      </c>
      <c r="FF300" s="71">
        <v>15418.38</v>
      </c>
      <c r="FG300" s="71">
        <v>47206.72</v>
      </c>
      <c r="FH300" s="71">
        <v>109109.3</v>
      </c>
      <c r="FI300" s="71">
        <v>105908.2</v>
      </c>
      <c r="FJ300" s="71">
        <v>106356.9</v>
      </c>
      <c r="FK300" s="71">
        <v>105508</v>
      </c>
      <c r="FL300" s="71">
        <v>104565.2</v>
      </c>
      <c r="FM300" s="71">
        <v>103722.7</v>
      </c>
      <c r="FN300" s="71">
        <v>102398.3</v>
      </c>
      <c r="FO300" s="71">
        <v>104586.8</v>
      </c>
      <c r="FP300" s="71">
        <v>45897.49</v>
      </c>
      <c r="FQ300" s="71">
        <v>15654.65</v>
      </c>
      <c r="FR300" s="71">
        <v>15427.24</v>
      </c>
      <c r="FS300" s="71">
        <v>14881.54</v>
      </c>
      <c r="FT300" s="71">
        <v>14217.77</v>
      </c>
      <c r="FU300" s="71">
        <v>71.89125</v>
      </c>
      <c r="FV300" s="71">
        <v>70.58629</v>
      </c>
      <c r="FW300" s="71">
        <v>69.38679</v>
      </c>
      <c r="FX300" s="71">
        <v>69.10398</v>
      </c>
      <c r="FY300" s="71">
        <v>68.62996</v>
      </c>
      <c r="FZ300" s="71">
        <v>68.74326</v>
      </c>
      <c r="GA300" s="71">
        <v>68.63928</v>
      </c>
      <c r="GB300" s="71">
        <v>70.58838</v>
      </c>
      <c r="GC300" s="71">
        <v>76.72267</v>
      </c>
      <c r="GD300" s="71">
        <v>84.54346</v>
      </c>
      <c r="GE300" s="71">
        <v>91.05452</v>
      </c>
      <c r="GF300" s="71">
        <v>95.55843</v>
      </c>
      <c r="GG300" s="71">
        <v>97.83765</v>
      </c>
      <c r="GH300" s="71">
        <v>98.68327</v>
      </c>
      <c r="GI300" s="71">
        <v>99.22483</v>
      </c>
      <c r="GJ300" s="71">
        <v>98.62429</v>
      </c>
      <c r="GK300" s="71">
        <v>96.53576</v>
      </c>
      <c r="GL300" s="71">
        <v>92.43509</v>
      </c>
      <c r="GM300" s="71">
        <v>87.18151</v>
      </c>
      <c r="GN300" s="71">
        <v>83.60621</v>
      </c>
      <c r="GO300" s="71">
        <v>81.12202</v>
      </c>
      <c r="GP300" s="71">
        <v>79.39358</v>
      </c>
      <c r="GQ300" s="71">
        <v>77.69055</v>
      </c>
      <c r="GR300" s="71">
        <v>75.88772</v>
      </c>
    </row>
    <row r="301" spans="1:200" ht="12.75">
      <c r="A301" s="69" t="s">
        <v>244</v>
      </c>
      <c r="B301" s="69" t="s">
        <v>35</v>
      </c>
      <c r="C301" s="69">
        <v>2012</v>
      </c>
      <c r="D301" s="69" t="s">
        <v>6</v>
      </c>
      <c r="E301" s="69" t="s">
        <v>229</v>
      </c>
      <c r="F301" s="71">
        <v>1904</v>
      </c>
      <c r="G301" s="71">
        <v>1904</v>
      </c>
      <c r="H301" s="71">
        <v>1904</v>
      </c>
      <c r="I301" s="71">
        <v>450062</v>
      </c>
      <c r="J301" s="71">
        <v>438726.9</v>
      </c>
      <c r="K301" s="71">
        <v>428102.2</v>
      </c>
      <c r="L301" s="71">
        <v>415600.8</v>
      </c>
      <c r="M301" s="71">
        <v>417573.4</v>
      </c>
      <c r="N301" s="71">
        <v>428590.1</v>
      </c>
      <c r="O301" s="71">
        <v>463873.3</v>
      </c>
      <c r="P301" s="71">
        <v>474491.2</v>
      </c>
      <c r="Q301" s="71">
        <v>482238.6</v>
      </c>
      <c r="R301" s="71">
        <v>492726.8</v>
      </c>
      <c r="S301" s="71">
        <v>506500.8</v>
      </c>
      <c r="T301" s="71">
        <v>504923.6</v>
      </c>
      <c r="U301" s="71">
        <v>491545.1</v>
      </c>
      <c r="V301" s="71">
        <v>494308.4</v>
      </c>
      <c r="W301" s="71">
        <v>490419.9</v>
      </c>
      <c r="X301" s="71">
        <v>487269.3</v>
      </c>
      <c r="Y301" s="71">
        <v>486056.4</v>
      </c>
      <c r="Z301" s="71">
        <v>484700</v>
      </c>
      <c r="AA301" s="71">
        <v>495817</v>
      </c>
      <c r="AB301" s="71">
        <v>501296.7</v>
      </c>
      <c r="AC301" s="71">
        <v>505116.1</v>
      </c>
      <c r="AD301" s="71">
        <v>493693.5</v>
      </c>
      <c r="AE301" s="71">
        <v>476480.3</v>
      </c>
      <c r="AF301" s="71">
        <v>454236.9</v>
      </c>
      <c r="AG301" s="71">
        <v>439390.7</v>
      </c>
      <c r="AH301" s="71">
        <v>428324.3</v>
      </c>
      <c r="AI301" s="71">
        <v>417951.6</v>
      </c>
      <c r="AJ301" s="71">
        <v>405746.6</v>
      </c>
      <c r="AK301" s="71">
        <v>407672.4</v>
      </c>
      <c r="AL301" s="71">
        <v>418427.8</v>
      </c>
      <c r="AM301" s="71">
        <v>452874.5</v>
      </c>
      <c r="AN301" s="71">
        <v>463240.6</v>
      </c>
      <c r="AO301" s="71">
        <v>470804.3</v>
      </c>
      <c r="AP301" s="71">
        <v>481043.8</v>
      </c>
      <c r="AQ301" s="71">
        <v>470102.8</v>
      </c>
      <c r="AR301" s="71">
        <v>408671</v>
      </c>
      <c r="AS301" s="71">
        <v>397842.8</v>
      </c>
      <c r="AT301" s="71">
        <v>400079.3</v>
      </c>
      <c r="AU301" s="71">
        <v>396932</v>
      </c>
      <c r="AV301" s="71">
        <v>394382</v>
      </c>
      <c r="AW301" s="71">
        <v>393400.3</v>
      </c>
      <c r="AX301" s="71">
        <v>392302.5</v>
      </c>
      <c r="AY301" s="71">
        <v>401300.3</v>
      </c>
      <c r="AZ301" s="71">
        <v>465272.7</v>
      </c>
      <c r="BA301" s="71">
        <v>493139.4</v>
      </c>
      <c r="BB301" s="71">
        <v>481987.6</v>
      </c>
      <c r="BC301" s="71">
        <v>465182.6</v>
      </c>
      <c r="BD301" s="71">
        <v>443466.5</v>
      </c>
      <c r="BE301" s="71">
        <v>8179.803</v>
      </c>
      <c r="BF301" s="71">
        <v>7973.79</v>
      </c>
      <c r="BG301" s="71">
        <v>7780.687</v>
      </c>
      <c r="BH301" s="71">
        <v>7553.477</v>
      </c>
      <c r="BI301" s="71">
        <v>7589.328</v>
      </c>
      <c r="BJ301" s="71">
        <v>7789.554</v>
      </c>
      <c r="BK301" s="71">
        <v>8430.82</v>
      </c>
      <c r="BL301" s="71">
        <v>8623.8</v>
      </c>
      <c r="BM301" s="71">
        <v>8764.606</v>
      </c>
      <c r="BN301" s="71">
        <v>8955.229</v>
      </c>
      <c r="BO301" s="71">
        <v>28630.39</v>
      </c>
      <c r="BP301" s="71">
        <v>90628.8</v>
      </c>
      <c r="BQ301" s="71">
        <v>88227.5</v>
      </c>
      <c r="BR301" s="71">
        <v>88723.47</v>
      </c>
      <c r="BS301" s="71">
        <v>88025.52</v>
      </c>
      <c r="BT301" s="71">
        <v>87460.02</v>
      </c>
      <c r="BU301" s="71">
        <v>87242.32</v>
      </c>
      <c r="BV301" s="71">
        <v>86998.87</v>
      </c>
      <c r="BW301" s="71">
        <v>88994.27</v>
      </c>
      <c r="BX301" s="71">
        <v>28336.22</v>
      </c>
      <c r="BY301" s="71">
        <v>9180.401</v>
      </c>
      <c r="BZ301" s="71">
        <v>8972.797</v>
      </c>
      <c r="CA301" s="71">
        <v>8659.951</v>
      </c>
      <c r="CB301" s="71">
        <v>8255.681</v>
      </c>
      <c r="CC301" s="71">
        <v>9654.733</v>
      </c>
      <c r="CD301" s="71">
        <v>9411.572</v>
      </c>
      <c r="CE301" s="71">
        <v>9183.651</v>
      </c>
      <c r="CF301" s="71">
        <v>8915.472</v>
      </c>
      <c r="CG301" s="71">
        <v>8957.788</v>
      </c>
      <c r="CH301" s="71">
        <v>9194.117</v>
      </c>
      <c r="CI301" s="71">
        <v>9951.013</v>
      </c>
      <c r="CJ301" s="71">
        <v>10178.79</v>
      </c>
      <c r="CK301" s="71">
        <v>10344.99</v>
      </c>
      <c r="CL301" s="71">
        <v>10569.98</v>
      </c>
      <c r="CM301" s="71">
        <v>33245.59</v>
      </c>
      <c r="CN301" s="71">
        <v>93966.82</v>
      </c>
      <c r="CO301" s="71">
        <v>91477.07</v>
      </c>
      <c r="CP301" s="71">
        <v>91991.32</v>
      </c>
      <c r="CQ301" s="71">
        <v>91267.66</v>
      </c>
      <c r="CR301" s="71">
        <v>90681.33</v>
      </c>
      <c r="CS301" s="71">
        <v>90455.61</v>
      </c>
      <c r="CT301" s="71">
        <v>90203.19</v>
      </c>
      <c r="CU301" s="71">
        <v>92272.08</v>
      </c>
      <c r="CV301" s="71">
        <v>32904</v>
      </c>
      <c r="CW301" s="71">
        <v>10835.75</v>
      </c>
      <c r="CX301" s="71">
        <v>10590.71</v>
      </c>
      <c r="CY301" s="71">
        <v>10221.46</v>
      </c>
      <c r="CZ301" s="71">
        <v>9744.293</v>
      </c>
      <c r="DA301" s="71">
        <v>10671.35</v>
      </c>
      <c r="DB301" s="71">
        <v>10402.58</v>
      </c>
      <c r="DC301" s="71">
        <v>10150.66</v>
      </c>
      <c r="DD301" s="71">
        <v>9854.243</v>
      </c>
      <c r="DE301" s="71">
        <v>9901.015</v>
      </c>
      <c r="DF301" s="71">
        <v>10162.23</v>
      </c>
      <c r="DG301" s="71">
        <v>10998.82</v>
      </c>
      <c r="DH301" s="71">
        <v>11250.58</v>
      </c>
      <c r="DI301" s="71">
        <v>11434.28</v>
      </c>
      <c r="DJ301" s="71">
        <v>11682.96</v>
      </c>
      <c r="DK301" s="71">
        <v>36397.96</v>
      </c>
      <c r="DL301" s="71">
        <v>96252.67</v>
      </c>
      <c r="DM301" s="71">
        <v>93702.35</v>
      </c>
      <c r="DN301" s="71">
        <v>94229.12</v>
      </c>
      <c r="DO301" s="71">
        <v>93487.85</v>
      </c>
      <c r="DP301" s="71">
        <v>92887.26</v>
      </c>
      <c r="DQ301" s="71">
        <v>92656.04</v>
      </c>
      <c r="DR301" s="71">
        <v>92397.48</v>
      </c>
      <c r="DS301" s="71">
        <v>94516.7</v>
      </c>
      <c r="DT301" s="71">
        <v>36023.98</v>
      </c>
      <c r="DU301" s="71">
        <v>11976.73</v>
      </c>
      <c r="DV301" s="71">
        <v>11705.88</v>
      </c>
      <c r="DW301" s="71">
        <v>11297.75</v>
      </c>
      <c r="DX301" s="71">
        <v>10770.34</v>
      </c>
      <c r="DY301" s="71">
        <v>11683.96</v>
      </c>
      <c r="DZ301" s="71">
        <v>11389.7</v>
      </c>
      <c r="EA301" s="71">
        <v>11113.87</v>
      </c>
      <c r="EB301" s="71">
        <v>10789.32</v>
      </c>
      <c r="EC301" s="71">
        <v>10840.53</v>
      </c>
      <c r="ED301" s="71">
        <v>11126.53</v>
      </c>
      <c r="EE301" s="71">
        <v>12042.51</v>
      </c>
      <c r="EF301" s="71">
        <v>12318.16</v>
      </c>
      <c r="EG301" s="71">
        <v>12519.29</v>
      </c>
      <c r="EH301" s="71">
        <v>12791.57</v>
      </c>
      <c r="EI301" s="71">
        <v>39514.92</v>
      </c>
      <c r="EJ301" s="71">
        <v>98517.54</v>
      </c>
      <c r="EK301" s="71">
        <v>95907.22</v>
      </c>
      <c r="EL301" s="71">
        <v>96446.36</v>
      </c>
      <c r="EM301" s="71">
        <v>95687.66</v>
      </c>
      <c r="EN301" s="71">
        <v>95072.93</v>
      </c>
      <c r="EO301" s="71">
        <v>94836.28</v>
      </c>
      <c r="EP301" s="71">
        <v>94571.64</v>
      </c>
      <c r="EQ301" s="71">
        <v>96740.73</v>
      </c>
      <c r="ER301" s="71">
        <v>39108.92</v>
      </c>
      <c r="ES301" s="71">
        <v>13113.21</v>
      </c>
      <c r="ET301" s="71">
        <v>12816.67</v>
      </c>
      <c r="EU301" s="71">
        <v>12369.8</v>
      </c>
      <c r="EV301" s="71">
        <v>11792.34</v>
      </c>
      <c r="EW301" s="71">
        <v>13139.01</v>
      </c>
      <c r="EX301" s="71">
        <v>12808.1</v>
      </c>
      <c r="EY301" s="71">
        <v>12497.92</v>
      </c>
      <c r="EZ301" s="71">
        <v>12132.96</v>
      </c>
      <c r="FA301" s="71">
        <v>12190.55</v>
      </c>
      <c r="FB301" s="71">
        <v>12512.17</v>
      </c>
      <c r="FC301" s="71">
        <v>13542.22</v>
      </c>
      <c r="FD301" s="71">
        <v>13852.19</v>
      </c>
      <c r="FE301" s="71">
        <v>14078.37</v>
      </c>
      <c r="FF301" s="71">
        <v>14384.56</v>
      </c>
      <c r="FG301" s="71">
        <v>43954.07</v>
      </c>
      <c r="FH301" s="71">
        <v>101751.2</v>
      </c>
      <c r="FI301" s="71">
        <v>99055.2</v>
      </c>
      <c r="FJ301" s="71">
        <v>99612.05</v>
      </c>
      <c r="FK301" s="71">
        <v>98828.45</v>
      </c>
      <c r="FL301" s="71">
        <v>98193.54</v>
      </c>
      <c r="FM301" s="71">
        <v>97949.13</v>
      </c>
      <c r="FN301" s="71">
        <v>97675.8</v>
      </c>
      <c r="FO301" s="71">
        <v>99916.07</v>
      </c>
      <c r="FP301" s="71">
        <v>43502.46</v>
      </c>
      <c r="FQ301" s="71">
        <v>14746.25</v>
      </c>
      <c r="FR301" s="71">
        <v>14412.78</v>
      </c>
      <c r="FS301" s="71">
        <v>13910.26</v>
      </c>
      <c r="FT301" s="71">
        <v>13260.89</v>
      </c>
      <c r="FU301" s="71">
        <v>71.42015</v>
      </c>
      <c r="FV301" s="71">
        <v>70.01039</v>
      </c>
      <c r="FW301" s="71">
        <v>69.1522</v>
      </c>
      <c r="FX301" s="71">
        <v>67.18344</v>
      </c>
      <c r="FY301" s="71">
        <v>65.89317</v>
      </c>
      <c r="FZ301" s="71">
        <v>63.11128</v>
      </c>
      <c r="GA301" s="71">
        <v>65.08854</v>
      </c>
      <c r="GB301" s="71">
        <v>66.16518</v>
      </c>
      <c r="GC301" s="71">
        <v>70.8841</v>
      </c>
      <c r="GD301" s="71">
        <v>75.56126</v>
      </c>
      <c r="GE301" s="71">
        <v>81.29357</v>
      </c>
      <c r="GF301" s="71">
        <v>85.28637</v>
      </c>
      <c r="GG301" s="71">
        <v>87.36613</v>
      </c>
      <c r="GH301" s="71">
        <v>88.80499</v>
      </c>
      <c r="GI301" s="71">
        <v>89.74979</v>
      </c>
      <c r="GJ301" s="71">
        <v>90.03442</v>
      </c>
      <c r="GK301" s="71">
        <v>89.64912</v>
      </c>
      <c r="GL301" s="71">
        <v>88.04967</v>
      </c>
      <c r="GM301" s="71">
        <v>83.81366</v>
      </c>
      <c r="GN301" s="71">
        <v>79.0708</v>
      </c>
      <c r="GO301" s="71">
        <v>76.08812</v>
      </c>
      <c r="GP301" s="71">
        <v>72.80089</v>
      </c>
      <c r="GQ301" s="71">
        <v>70.57909</v>
      </c>
      <c r="GR301" s="71">
        <v>68.76289</v>
      </c>
    </row>
    <row r="302" spans="1:200" ht="12.75">
      <c r="A302" s="69" t="s">
        <v>244</v>
      </c>
      <c r="B302" s="69" t="s">
        <v>8</v>
      </c>
      <c r="C302" s="69">
        <v>2012</v>
      </c>
      <c r="D302" s="69" t="s">
        <v>6</v>
      </c>
      <c r="E302" s="69" t="s">
        <v>229</v>
      </c>
      <c r="F302" s="71">
        <v>1873</v>
      </c>
      <c r="G302" s="71">
        <v>1873</v>
      </c>
      <c r="H302" s="71">
        <v>1873</v>
      </c>
      <c r="I302" s="71">
        <v>448644.1</v>
      </c>
      <c r="J302" s="71">
        <v>437569.2</v>
      </c>
      <c r="K302" s="71">
        <v>426045</v>
      </c>
      <c r="L302" s="71">
        <v>417251</v>
      </c>
      <c r="M302" s="71">
        <v>419130.3</v>
      </c>
      <c r="N302" s="71">
        <v>434318.3</v>
      </c>
      <c r="O302" s="71">
        <v>467055.7</v>
      </c>
      <c r="P302" s="71">
        <v>483339.4</v>
      </c>
      <c r="Q302" s="71">
        <v>490564.6</v>
      </c>
      <c r="R302" s="71">
        <v>501703</v>
      </c>
      <c r="S302" s="71">
        <v>511972.4</v>
      </c>
      <c r="T302" s="71">
        <v>508693.9</v>
      </c>
      <c r="U302" s="71">
        <v>496440.1</v>
      </c>
      <c r="V302" s="71">
        <v>499663.6</v>
      </c>
      <c r="W302" s="71">
        <v>496498.9</v>
      </c>
      <c r="X302" s="71">
        <v>493694.2</v>
      </c>
      <c r="Y302" s="71">
        <v>491147.8</v>
      </c>
      <c r="Z302" s="71">
        <v>489430</v>
      </c>
      <c r="AA302" s="71">
        <v>504936.2</v>
      </c>
      <c r="AB302" s="71">
        <v>514443.3</v>
      </c>
      <c r="AC302" s="71">
        <v>516455.5</v>
      </c>
      <c r="AD302" s="71">
        <v>505704.6</v>
      </c>
      <c r="AE302" s="71">
        <v>487361.3</v>
      </c>
      <c r="AF302" s="71">
        <v>464622</v>
      </c>
      <c r="AG302" s="71">
        <v>438006.4</v>
      </c>
      <c r="AH302" s="71">
        <v>427194</v>
      </c>
      <c r="AI302" s="71">
        <v>415943.1</v>
      </c>
      <c r="AJ302" s="71">
        <v>407357.6</v>
      </c>
      <c r="AK302" s="71">
        <v>409192.4</v>
      </c>
      <c r="AL302" s="71">
        <v>424020.3</v>
      </c>
      <c r="AM302" s="71">
        <v>455981.4</v>
      </c>
      <c r="AN302" s="71">
        <v>471879</v>
      </c>
      <c r="AO302" s="71">
        <v>478933</v>
      </c>
      <c r="AP302" s="71">
        <v>489807.2</v>
      </c>
      <c r="AQ302" s="71">
        <v>475181.3</v>
      </c>
      <c r="AR302" s="71">
        <v>411722.6</v>
      </c>
      <c r="AS302" s="71">
        <v>401804.6</v>
      </c>
      <c r="AT302" s="71">
        <v>404413.6</v>
      </c>
      <c r="AU302" s="71">
        <v>401852.2</v>
      </c>
      <c r="AV302" s="71">
        <v>399582.2</v>
      </c>
      <c r="AW302" s="71">
        <v>397521.2</v>
      </c>
      <c r="AX302" s="71">
        <v>396130.9</v>
      </c>
      <c r="AY302" s="71">
        <v>408681.1</v>
      </c>
      <c r="AZ302" s="71">
        <v>477474.6</v>
      </c>
      <c r="BA302" s="71">
        <v>504209.9</v>
      </c>
      <c r="BB302" s="71">
        <v>493713.9</v>
      </c>
      <c r="BC302" s="71">
        <v>475805.5</v>
      </c>
      <c r="BD302" s="71">
        <v>453605.4</v>
      </c>
      <c r="BE302" s="71">
        <v>8154.033</v>
      </c>
      <c r="BF302" s="71">
        <v>7952.747</v>
      </c>
      <c r="BG302" s="71">
        <v>7743.297</v>
      </c>
      <c r="BH302" s="71">
        <v>7583.468</v>
      </c>
      <c r="BI302" s="71">
        <v>7617.625</v>
      </c>
      <c r="BJ302" s="71">
        <v>7893.664</v>
      </c>
      <c r="BK302" s="71">
        <v>8488.66</v>
      </c>
      <c r="BL302" s="71">
        <v>8784.614</v>
      </c>
      <c r="BM302" s="71">
        <v>8915.932</v>
      </c>
      <c r="BN302" s="71">
        <v>9118.369</v>
      </c>
      <c r="BO302" s="71">
        <v>28939.68</v>
      </c>
      <c r="BP302" s="71">
        <v>91305.53</v>
      </c>
      <c r="BQ302" s="71">
        <v>89106.09</v>
      </c>
      <c r="BR302" s="71">
        <v>89684.67</v>
      </c>
      <c r="BS302" s="71">
        <v>89116.64</v>
      </c>
      <c r="BT302" s="71">
        <v>88613.23</v>
      </c>
      <c r="BU302" s="71">
        <v>88156.19</v>
      </c>
      <c r="BV302" s="71">
        <v>87847.85</v>
      </c>
      <c r="BW302" s="71">
        <v>90631.05</v>
      </c>
      <c r="BX302" s="71">
        <v>29079.35</v>
      </c>
      <c r="BY302" s="71">
        <v>9386.494</v>
      </c>
      <c r="BZ302" s="71">
        <v>9191.098</v>
      </c>
      <c r="CA302" s="71">
        <v>8857.71</v>
      </c>
      <c r="CB302" s="71">
        <v>8444.428</v>
      </c>
      <c r="CC302" s="71">
        <v>9624.316</v>
      </c>
      <c r="CD302" s="71">
        <v>9386.736</v>
      </c>
      <c r="CE302" s="71">
        <v>9139.52</v>
      </c>
      <c r="CF302" s="71">
        <v>8950.87</v>
      </c>
      <c r="CG302" s="71">
        <v>8991.187</v>
      </c>
      <c r="CH302" s="71">
        <v>9316.999</v>
      </c>
      <c r="CI302" s="71">
        <v>10019.28</v>
      </c>
      <c r="CJ302" s="71">
        <v>10368.6</v>
      </c>
      <c r="CK302" s="71">
        <v>10523.6</v>
      </c>
      <c r="CL302" s="71">
        <v>10762.54</v>
      </c>
      <c r="CM302" s="71">
        <v>33604.73</v>
      </c>
      <c r="CN302" s="71">
        <v>94668.48</v>
      </c>
      <c r="CO302" s="71">
        <v>92388.03</v>
      </c>
      <c r="CP302" s="71">
        <v>92987.92</v>
      </c>
      <c r="CQ302" s="71">
        <v>92398.97</v>
      </c>
      <c r="CR302" s="71">
        <v>91877.02</v>
      </c>
      <c r="CS302" s="71">
        <v>91403.13</v>
      </c>
      <c r="CT302" s="71">
        <v>91083.45</v>
      </c>
      <c r="CU302" s="71">
        <v>93969.16</v>
      </c>
      <c r="CV302" s="71">
        <v>33766.92</v>
      </c>
      <c r="CW302" s="71">
        <v>11079.01</v>
      </c>
      <c r="CX302" s="71">
        <v>10848.38</v>
      </c>
      <c r="CY302" s="71">
        <v>10454.88</v>
      </c>
      <c r="CZ302" s="71">
        <v>9967.073</v>
      </c>
      <c r="DA302" s="71">
        <v>10637.73</v>
      </c>
      <c r="DB302" s="71">
        <v>10375.13</v>
      </c>
      <c r="DC302" s="71">
        <v>10101.88</v>
      </c>
      <c r="DD302" s="71">
        <v>9893.369</v>
      </c>
      <c r="DE302" s="71">
        <v>9937.931</v>
      </c>
      <c r="DF302" s="71">
        <v>10298.05</v>
      </c>
      <c r="DG302" s="71">
        <v>11074.28</v>
      </c>
      <c r="DH302" s="71">
        <v>11460.38</v>
      </c>
      <c r="DI302" s="71">
        <v>11631.7</v>
      </c>
      <c r="DJ302" s="71">
        <v>11895.8</v>
      </c>
      <c r="DK302" s="71">
        <v>36791.16</v>
      </c>
      <c r="DL302" s="71">
        <v>96971.41</v>
      </c>
      <c r="DM302" s="71">
        <v>94635.48</v>
      </c>
      <c r="DN302" s="71">
        <v>95249.95</v>
      </c>
      <c r="DO302" s="71">
        <v>94646.68</v>
      </c>
      <c r="DP302" s="71">
        <v>94112.02</v>
      </c>
      <c r="DQ302" s="71">
        <v>93626.63</v>
      </c>
      <c r="DR302" s="71">
        <v>93299.16</v>
      </c>
      <c r="DS302" s="71">
        <v>96255.07</v>
      </c>
      <c r="DT302" s="71">
        <v>36968.72</v>
      </c>
      <c r="DU302" s="71">
        <v>12245.59</v>
      </c>
      <c r="DV302" s="71">
        <v>11990.68</v>
      </c>
      <c r="DW302" s="71">
        <v>11555.74</v>
      </c>
      <c r="DX302" s="71">
        <v>11016.58</v>
      </c>
      <c r="DY302" s="71">
        <v>11647.15</v>
      </c>
      <c r="DZ302" s="71">
        <v>11359.64</v>
      </c>
      <c r="EA302" s="71">
        <v>11060.46</v>
      </c>
      <c r="EB302" s="71">
        <v>10832.16</v>
      </c>
      <c r="EC302" s="71">
        <v>10880.95</v>
      </c>
      <c r="ED302" s="71">
        <v>11275.24</v>
      </c>
      <c r="EE302" s="71">
        <v>12125.13</v>
      </c>
      <c r="EF302" s="71">
        <v>12547.87</v>
      </c>
      <c r="EG302" s="71">
        <v>12735.44</v>
      </c>
      <c r="EH302" s="71">
        <v>13024.6</v>
      </c>
      <c r="EI302" s="71">
        <v>39941.8</v>
      </c>
      <c r="EJ302" s="71">
        <v>99253.18</v>
      </c>
      <c r="EK302" s="71">
        <v>96862.29</v>
      </c>
      <c r="EL302" s="71">
        <v>97491.23</v>
      </c>
      <c r="EM302" s="71">
        <v>96873.76</v>
      </c>
      <c r="EN302" s="71">
        <v>96326.52</v>
      </c>
      <c r="EO302" s="71">
        <v>95829.7</v>
      </c>
      <c r="EP302" s="71">
        <v>95494.53</v>
      </c>
      <c r="EQ302" s="71">
        <v>98519.99</v>
      </c>
      <c r="ER302" s="71">
        <v>40134.57</v>
      </c>
      <c r="ES302" s="71">
        <v>13407.59</v>
      </c>
      <c r="ET302" s="71">
        <v>13128.49</v>
      </c>
      <c r="EU302" s="71">
        <v>12652.28</v>
      </c>
      <c r="EV302" s="71">
        <v>12061.95</v>
      </c>
      <c r="EW302" s="71">
        <v>13097.62</v>
      </c>
      <c r="EX302" s="71">
        <v>12774.3</v>
      </c>
      <c r="EY302" s="71">
        <v>12437.86</v>
      </c>
      <c r="EZ302" s="71">
        <v>12181.13</v>
      </c>
      <c r="FA302" s="71">
        <v>12236</v>
      </c>
      <c r="FB302" s="71">
        <v>12679.39</v>
      </c>
      <c r="FC302" s="71">
        <v>13635.12</v>
      </c>
      <c r="FD302" s="71">
        <v>14110.5</v>
      </c>
      <c r="FE302" s="71">
        <v>14321.44</v>
      </c>
      <c r="FF302" s="71">
        <v>14646.61</v>
      </c>
      <c r="FG302" s="71">
        <v>44428.9</v>
      </c>
      <c r="FH302" s="71">
        <v>102511</v>
      </c>
      <c r="FI302" s="71">
        <v>100041.6</v>
      </c>
      <c r="FJ302" s="71">
        <v>100691.2</v>
      </c>
      <c r="FK302" s="71">
        <v>100053.5</v>
      </c>
      <c r="FL302" s="71">
        <v>99488.28</v>
      </c>
      <c r="FM302" s="71">
        <v>98975.14</v>
      </c>
      <c r="FN302" s="71">
        <v>98628.97</v>
      </c>
      <c r="FO302" s="71">
        <v>101753.7</v>
      </c>
      <c r="FP302" s="71">
        <v>44643.32</v>
      </c>
      <c r="FQ302" s="71">
        <v>15077.29</v>
      </c>
      <c r="FR302" s="71">
        <v>14763.43</v>
      </c>
      <c r="FS302" s="71">
        <v>14227.92</v>
      </c>
      <c r="FT302" s="71">
        <v>13564.07</v>
      </c>
      <c r="FU302" s="71">
        <v>71.5661</v>
      </c>
      <c r="FV302" s="71">
        <v>70.30691</v>
      </c>
      <c r="FW302" s="71">
        <v>68.88464</v>
      </c>
      <c r="FX302" s="71">
        <v>68.25661</v>
      </c>
      <c r="FY302" s="71">
        <v>67.29716</v>
      </c>
      <c r="FZ302" s="71">
        <v>66.7619</v>
      </c>
      <c r="GA302" s="71">
        <v>67.20575</v>
      </c>
      <c r="GB302" s="71">
        <v>70.46997</v>
      </c>
      <c r="GC302" s="71">
        <v>76.38943</v>
      </c>
      <c r="GD302" s="71">
        <v>82.32229</v>
      </c>
      <c r="GE302" s="71">
        <v>87.23133</v>
      </c>
      <c r="GF302" s="71">
        <v>91.15371</v>
      </c>
      <c r="GG302" s="71">
        <v>93.80409</v>
      </c>
      <c r="GH302" s="71">
        <v>95.58842</v>
      </c>
      <c r="GI302" s="71">
        <v>96.48684</v>
      </c>
      <c r="GJ302" s="71">
        <v>96.56978</v>
      </c>
      <c r="GK302" s="71">
        <v>95.36477</v>
      </c>
      <c r="GL302" s="71">
        <v>93.01776</v>
      </c>
      <c r="GM302" s="71">
        <v>89.55995</v>
      </c>
      <c r="GN302" s="71">
        <v>85.50509</v>
      </c>
      <c r="GO302" s="71">
        <v>81.2739</v>
      </c>
      <c r="GP302" s="71">
        <v>78.43943</v>
      </c>
      <c r="GQ302" s="71">
        <v>76.13941</v>
      </c>
      <c r="GR302" s="71">
        <v>73.97386</v>
      </c>
    </row>
    <row r="303" spans="1:200" ht="12.75">
      <c r="A303" s="69" t="s">
        <v>244</v>
      </c>
      <c r="B303" s="69" t="s">
        <v>30</v>
      </c>
      <c r="C303" s="69">
        <v>2012</v>
      </c>
      <c r="D303" s="69" t="s">
        <v>7</v>
      </c>
      <c r="E303" s="69" t="s">
        <v>229</v>
      </c>
      <c r="F303" s="71">
        <v>1309</v>
      </c>
      <c r="G303" s="71">
        <v>1309</v>
      </c>
      <c r="H303" s="71">
        <v>1309</v>
      </c>
      <c r="I303" s="71">
        <v>312721.1</v>
      </c>
      <c r="J303" s="71">
        <v>304907.6</v>
      </c>
      <c r="K303" s="71">
        <v>298484.8</v>
      </c>
      <c r="L303" s="71">
        <v>293176.2</v>
      </c>
      <c r="M303" s="71">
        <v>295663.8</v>
      </c>
      <c r="N303" s="71">
        <v>307382.5</v>
      </c>
      <c r="O303" s="71">
        <v>329734.4</v>
      </c>
      <c r="P303" s="71">
        <v>340945.9</v>
      </c>
      <c r="Q303" s="71">
        <v>342922.7</v>
      </c>
      <c r="R303" s="71">
        <v>347925.1</v>
      </c>
      <c r="S303" s="71">
        <v>352178.8</v>
      </c>
      <c r="T303" s="71">
        <v>348356.6</v>
      </c>
      <c r="U303" s="71">
        <v>339792</v>
      </c>
      <c r="V303" s="71">
        <v>342013.2</v>
      </c>
      <c r="W303" s="71">
        <v>339462</v>
      </c>
      <c r="X303" s="71">
        <v>336543</v>
      </c>
      <c r="Y303" s="71">
        <v>332871.2</v>
      </c>
      <c r="Z303" s="71">
        <v>331142.8</v>
      </c>
      <c r="AA303" s="71">
        <v>340141.2</v>
      </c>
      <c r="AB303" s="71">
        <v>344798.6</v>
      </c>
      <c r="AC303" s="71">
        <v>345911.4</v>
      </c>
      <c r="AD303" s="71">
        <v>340921.4</v>
      </c>
      <c r="AE303" s="71">
        <v>329537.9</v>
      </c>
      <c r="AF303" s="71">
        <v>314715.4</v>
      </c>
      <c r="AG303" s="71">
        <v>305306.2</v>
      </c>
      <c r="AH303" s="71">
        <v>297677.9</v>
      </c>
      <c r="AI303" s="71">
        <v>291407.5</v>
      </c>
      <c r="AJ303" s="71">
        <v>286224.7</v>
      </c>
      <c r="AK303" s="71">
        <v>288653.3</v>
      </c>
      <c r="AL303" s="71">
        <v>300094.3</v>
      </c>
      <c r="AM303" s="71">
        <v>321916.1</v>
      </c>
      <c r="AN303" s="71">
        <v>332861.8</v>
      </c>
      <c r="AO303" s="71">
        <v>334791.8</v>
      </c>
      <c r="AP303" s="71">
        <v>339675.5</v>
      </c>
      <c r="AQ303" s="71">
        <v>326870.6</v>
      </c>
      <c r="AR303" s="71">
        <v>281950</v>
      </c>
      <c r="AS303" s="71">
        <v>275018</v>
      </c>
      <c r="AT303" s="71">
        <v>276815.8</v>
      </c>
      <c r="AU303" s="71">
        <v>274751</v>
      </c>
      <c r="AV303" s="71">
        <v>272388.4</v>
      </c>
      <c r="AW303" s="71">
        <v>269416.6</v>
      </c>
      <c r="AX303" s="71">
        <v>268017.7</v>
      </c>
      <c r="AY303" s="71">
        <v>275300.7</v>
      </c>
      <c r="AZ303" s="71">
        <v>320020.8</v>
      </c>
      <c r="BA303" s="71">
        <v>337709.5</v>
      </c>
      <c r="BB303" s="71">
        <v>332837.8</v>
      </c>
      <c r="BC303" s="71">
        <v>321724.3</v>
      </c>
      <c r="BD303" s="71">
        <v>307253.3</v>
      </c>
      <c r="BE303" s="71">
        <v>5683.654</v>
      </c>
      <c r="BF303" s="71">
        <v>5541.645</v>
      </c>
      <c r="BG303" s="71">
        <v>5424.913</v>
      </c>
      <c r="BH303" s="71">
        <v>5328.428</v>
      </c>
      <c r="BI303" s="71">
        <v>5373.64</v>
      </c>
      <c r="BJ303" s="71">
        <v>5586.627</v>
      </c>
      <c r="BK303" s="71">
        <v>5992.869</v>
      </c>
      <c r="BL303" s="71">
        <v>6196.635</v>
      </c>
      <c r="BM303" s="71">
        <v>6232.563</v>
      </c>
      <c r="BN303" s="71">
        <v>6323.48</v>
      </c>
      <c r="BO303" s="71">
        <v>19907.21</v>
      </c>
      <c r="BP303" s="71">
        <v>62526.57</v>
      </c>
      <c r="BQ303" s="71">
        <v>60989.3</v>
      </c>
      <c r="BR303" s="71">
        <v>61387.98</v>
      </c>
      <c r="BS303" s="71">
        <v>60930.07</v>
      </c>
      <c r="BT303" s="71">
        <v>60406.14</v>
      </c>
      <c r="BU303" s="71">
        <v>59747.09</v>
      </c>
      <c r="BV303" s="71">
        <v>59436.86</v>
      </c>
      <c r="BW303" s="71">
        <v>61051.97</v>
      </c>
      <c r="BX303" s="71">
        <v>19490.04</v>
      </c>
      <c r="BY303" s="71">
        <v>6286.882</v>
      </c>
      <c r="BZ303" s="71">
        <v>6196.19</v>
      </c>
      <c r="CA303" s="71">
        <v>5989.296</v>
      </c>
      <c r="CB303" s="71">
        <v>5719.9</v>
      </c>
      <c r="CC303" s="71">
        <v>6708.495</v>
      </c>
      <c r="CD303" s="71">
        <v>6540.878</v>
      </c>
      <c r="CE303" s="71">
        <v>6403.098</v>
      </c>
      <c r="CF303" s="71">
        <v>6289.217</v>
      </c>
      <c r="CG303" s="71">
        <v>6342.581</v>
      </c>
      <c r="CH303" s="71">
        <v>6593.972</v>
      </c>
      <c r="CI303" s="71">
        <v>7073.464</v>
      </c>
      <c r="CJ303" s="71">
        <v>7313.973</v>
      </c>
      <c r="CK303" s="71">
        <v>7356.38</v>
      </c>
      <c r="CL303" s="71">
        <v>7463.691</v>
      </c>
      <c r="CM303" s="71">
        <v>23116.23</v>
      </c>
      <c r="CN303" s="71">
        <v>64829.53</v>
      </c>
      <c r="CO303" s="71">
        <v>63235.64</v>
      </c>
      <c r="CP303" s="71">
        <v>63649.01</v>
      </c>
      <c r="CQ303" s="71">
        <v>63174.24</v>
      </c>
      <c r="CR303" s="71">
        <v>62631.01</v>
      </c>
      <c r="CS303" s="71">
        <v>61947.68</v>
      </c>
      <c r="CT303" s="71">
        <v>61626.03</v>
      </c>
      <c r="CU303" s="71">
        <v>63300.63</v>
      </c>
      <c r="CV303" s="71">
        <v>22631.81</v>
      </c>
      <c r="CW303" s="71">
        <v>7420.493</v>
      </c>
      <c r="CX303" s="71">
        <v>7313.448</v>
      </c>
      <c r="CY303" s="71">
        <v>7069.249</v>
      </c>
      <c r="CZ303" s="71">
        <v>6751.277</v>
      </c>
      <c r="DA303" s="71">
        <v>7414.879</v>
      </c>
      <c r="DB303" s="71">
        <v>7229.613</v>
      </c>
      <c r="DC303" s="71">
        <v>7077.325</v>
      </c>
      <c r="DD303" s="71">
        <v>6951.452</v>
      </c>
      <c r="DE303" s="71">
        <v>7010.435</v>
      </c>
      <c r="DF303" s="71">
        <v>7288.297</v>
      </c>
      <c r="DG303" s="71">
        <v>7818.279</v>
      </c>
      <c r="DH303" s="71">
        <v>8084.112</v>
      </c>
      <c r="DI303" s="71">
        <v>8130.984</v>
      </c>
      <c r="DJ303" s="71">
        <v>8249.594</v>
      </c>
      <c r="DK303" s="71">
        <v>25308.13</v>
      </c>
      <c r="DL303" s="71">
        <v>66406.59</v>
      </c>
      <c r="DM303" s="71">
        <v>64773.92</v>
      </c>
      <c r="DN303" s="71">
        <v>65197.35</v>
      </c>
      <c r="DO303" s="71">
        <v>64711.03</v>
      </c>
      <c r="DP303" s="71">
        <v>64154.58</v>
      </c>
      <c r="DQ303" s="71">
        <v>63454.63</v>
      </c>
      <c r="DR303" s="71">
        <v>63125.15</v>
      </c>
      <c r="DS303" s="71">
        <v>64840.49</v>
      </c>
      <c r="DT303" s="71">
        <v>24777.78</v>
      </c>
      <c r="DU303" s="71">
        <v>8201.849</v>
      </c>
      <c r="DV303" s="71">
        <v>8083.532</v>
      </c>
      <c r="DW303" s="71">
        <v>7813.619</v>
      </c>
      <c r="DX303" s="71">
        <v>7462.166</v>
      </c>
      <c r="DY303" s="71">
        <v>8118.485</v>
      </c>
      <c r="DZ303" s="71">
        <v>7915.639</v>
      </c>
      <c r="EA303" s="71">
        <v>7748.9</v>
      </c>
      <c r="EB303" s="71">
        <v>7611.083</v>
      </c>
      <c r="EC303" s="71">
        <v>7675.663</v>
      </c>
      <c r="ED303" s="71">
        <v>7979.892</v>
      </c>
      <c r="EE303" s="71">
        <v>8560.163</v>
      </c>
      <c r="EF303" s="71">
        <v>8851.223</v>
      </c>
      <c r="EG303" s="71">
        <v>8902.542</v>
      </c>
      <c r="EH303" s="71">
        <v>9032.407</v>
      </c>
      <c r="EI303" s="71">
        <v>27475.41</v>
      </c>
      <c r="EJ303" s="71">
        <v>67969.16</v>
      </c>
      <c r="EK303" s="71">
        <v>66298.08</v>
      </c>
      <c r="EL303" s="71">
        <v>66731.47</v>
      </c>
      <c r="EM303" s="71">
        <v>66233.7</v>
      </c>
      <c r="EN303" s="71">
        <v>65664.16</v>
      </c>
      <c r="EO303" s="71">
        <v>64947.75</v>
      </c>
      <c r="EP303" s="71">
        <v>64610.51</v>
      </c>
      <c r="EQ303" s="71">
        <v>66366.21</v>
      </c>
      <c r="ER303" s="71">
        <v>26899.64</v>
      </c>
      <c r="ES303" s="71">
        <v>8980.131</v>
      </c>
      <c r="ET303" s="71">
        <v>8850.586</v>
      </c>
      <c r="EU303" s="71">
        <v>8555.062</v>
      </c>
      <c r="EV303" s="71">
        <v>8170.258</v>
      </c>
      <c r="EW303" s="71">
        <v>9129.512</v>
      </c>
      <c r="EX303" s="71">
        <v>8901.404</v>
      </c>
      <c r="EY303" s="71">
        <v>8713.901</v>
      </c>
      <c r="EZ303" s="71">
        <v>8558.921</v>
      </c>
      <c r="FA303" s="71">
        <v>8631.543</v>
      </c>
      <c r="FB303" s="71">
        <v>8973.659</v>
      </c>
      <c r="FC303" s="71">
        <v>9626.194</v>
      </c>
      <c r="FD303" s="71">
        <v>9953.499</v>
      </c>
      <c r="FE303" s="71">
        <v>10011.21</v>
      </c>
      <c r="FF303" s="71">
        <v>10157.25</v>
      </c>
      <c r="FG303" s="71">
        <v>30562.03</v>
      </c>
      <c r="FH303" s="71">
        <v>70200.13</v>
      </c>
      <c r="FI303" s="71">
        <v>68474.2</v>
      </c>
      <c r="FJ303" s="71">
        <v>68921.82</v>
      </c>
      <c r="FK303" s="71">
        <v>68407.71</v>
      </c>
      <c r="FL303" s="71">
        <v>67819.48</v>
      </c>
      <c r="FM303" s="71">
        <v>67079.55</v>
      </c>
      <c r="FN303" s="71">
        <v>66731.25</v>
      </c>
      <c r="FO303" s="71">
        <v>68544.57</v>
      </c>
      <c r="FP303" s="71">
        <v>29921.58</v>
      </c>
      <c r="FQ303" s="71">
        <v>10098.46</v>
      </c>
      <c r="FR303" s="71">
        <v>9952.785</v>
      </c>
      <c r="FS303" s="71">
        <v>9620.457</v>
      </c>
      <c r="FT303" s="71">
        <v>9187.733</v>
      </c>
      <c r="FU303" s="71">
        <v>74.09905</v>
      </c>
      <c r="FV303" s="71">
        <v>72.45908</v>
      </c>
      <c r="FW303" s="71">
        <v>71.68555</v>
      </c>
      <c r="FX303" s="71">
        <v>70.6347</v>
      </c>
      <c r="FY303" s="71">
        <v>69.39587</v>
      </c>
      <c r="FZ303" s="71">
        <v>68.91561</v>
      </c>
      <c r="GA303" s="71">
        <v>69.81905</v>
      </c>
      <c r="GB303" s="71">
        <v>73.78078</v>
      </c>
      <c r="GC303" s="71">
        <v>78.60233</v>
      </c>
      <c r="GD303" s="71">
        <v>82.79495</v>
      </c>
      <c r="GE303" s="71">
        <v>86.00084</v>
      </c>
      <c r="GF303" s="71">
        <v>88.4529</v>
      </c>
      <c r="GG303" s="71">
        <v>90.50095</v>
      </c>
      <c r="GH303" s="71">
        <v>92.18651</v>
      </c>
      <c r="GI303" s="71">
        <v>92.59347</v>
      </c>
      <c r="GJ303" s="71">
        <v>91.93906</v>
      </c>
      <c r="GK303" s="71">
        <v>90.05933</v>
      </c>
      <c r="GL303" s="71">
        <v>87.7328</v>
      </c>
      <c r="GM303" s="71">
        <v>84.419</v>
      </c>
      <c r="GN303" s="71">
        <v>80.30964</v>
      </c>
      <c r="GO303" s="71">
        <v>75.87892</v>
      </c>
      <c r="GP303" s="71">
        <v>73.78679</v>
      </c>
      <c r="GQ303" s="71">
        <v>71.43479</v>
      </c>
      <c r="GR303" s="71">
        <v>69.64948</v>
      </c>
    </row>
    <row r="304" spans="1:200" ht="12.75">
      <c r="A304" s="69" t="s">
        <v>244</v>
      </c>
      <c r="B304" s="69" t="s">
        <v>31</v>
      </c>
      <c r="C304" s="69">
        <v>2012</v>
      </c>
      <c r="D304" s="69" t="s">
        <v>7</v>
      </c>
      <c r="E304" s="69" t="s">
        <v>229</v>
      </c>
      <c r="F304" s="71">
        <v>1820</v>
      </c>
      <c r="G304" s="71">
        <v>1820</v>
      </c>
      <c r="H304" s="71">
        <v>1820</v>
      </c>
      <c r="I304" s="71">
        <v>431422.9</v>
      </c>
      <c r="J304" s="71">
        <v>419296.7</v>
      </c>
      <c r="K304" s="71">
        <v>409092.9</v>
      </c>
      <c r="L304" s="71">
        <v>400914.3</v>
      </c>
      <c r="M304" s="71">
        <v>404608.2</v>
      </c>
      <c r="N304" s="71">
        <v>419413.6</v>
      </c>
      <c r="O304" s="71">
        <v>453352.8</v>
      </c>
      <c r="P304" s="71">
        <v>468950.9</v>
      </c>
      <c r="Q304" s="71">
        <v>470637.3</v>
      </c>
      <c r="R304" s="71">
        <v>475983.5</v>
      </c>
      <c r="S304" s="71">
        <v>478613.6</v>
      </c>
      <c r="T304" s="71">
        <v>474070</v>
      </c>
      <c r="U304" s="71">
        <v>464397.1</v>
      </c>
      <c r="V304" s="71">
        <v>467876.5</v>
      </c>
      <c r="W304" s="71">
        <v>465846</v>
      </c>
      <c r="X304" s="71">
        <v>461973.6</v>
      </c>
      <c r="Y304" s="71">
        <v>458854.5</v>
      </c>
      <c r="Z304" s="71">
        <v>456444.7</v>
      </c>
      <c r="AA304" s="71">
        <v>468707.2</v>
      </c>
      <c r="AB304" s="71">
        <v>474954.9</v>
      </c>
      <c r="AC304" s="71">
        <v>478693.4</v>
      </c>
      <c r="AD304" s="71">
        <v>470937.7</v>
      </c>
      <c r="AE304" s="71">
        <v>455113.6</v>
      </c>
      <c r="AF304" s="71">
        <v>434196.3</v>
      </c>
      <c r="AG304" s="71">
        <v>421193.5</v>
      </c>
      <c r="AH304" s="71">
        <v>409354.8</v>
      </c>
      <c r="AI304" s="71">
        <v>399392.9</v>
      </c>
      <c r="AJ304" s="71">
        <v>391408.3</v>
      </c>
      <c r="AK304" s="71">
        <v>395014.6</v>
      </c>
      <c r="AL304" s="71">
        <v>409468.9</v>
      </c>
      <c r="AM304" s="71">
        <v>442603.4</v>
      </c>
      <c r="AN304" s="71">
        <v>457831.7</v>
      </c>
      <c r="AO304" s="71">
        <v>459478.2</v>
      </c>
      <c r="AP304" s="71">
        <v>464697.5</v>
      </c>
      <c r="AQ304" s="71">
        <v>444219.6</v>
      </c>
      <c r="AR304" s="71">
        <v>383698.9</v>
      </c>
      <c r="AS304" s="71">
        <v>375869.9</v>
      </c>
      <c r="AT304" s="71">
        <v>378686</v>
      </c>
      <c r="AU304" s="71">
        <v>377042.6</v>
      </c>
      <c r="AV304" s="71">
        <v>373908.3</v>
      </c>
      <c r="AW304" s="71">
        <v>371383.9</v>
      </c>
      <c r="AX304" s="71">
        <v>369433.5</v>
      </c>
      <c r="AY304" s="71">
        <v>379358.4</v>
      </c>
      <c r="AZ304" s="71">
        <v>440823.9</v>
      </c>
      <c r="BA304" s="71">
        <v>467343.2</v>
      </c>
      <c r="BB304" s="71">
        <v>459771.4</v>
      </c>
      <c r="BC304" s="71">
        <v>444322.4</v>
      </c>
      <c r="BD304" s="71">
        <v>423901.2</v>
      </c>
      <c r="BE304" s="71">
        <v>7841.039</v>
      </c>
      <c r="BF304" s="71">
        <v>7620.648</v>
      </c>
      <c r="BG304" s="71">
        <v>7435.196</v>
      </c>
      <c r="BH304" s="71">
        <v>7286.55</v>
      </c>
      <c r="BI304" s="71">
        <v>7353.687</v>
      </c>
      <c r="BJ304" s="71">
        <v>7622.772</v>
      </c>
      <c r="BK304" s="71">
        <v>8239.612</v>
      </c>
      <c r="BL304" s="71">
        <v>8523.105</v>
      </c>
      <c r="BM304" s="71">
        <v>8553.756</v>
      </c>
      <c r="BN304" s="71">
        <v>8650.921</v>
      </c>
      <c r="BO304" s="71">
        <v>27054.04</v>
      </c>
      <c r="BP304" s="71">
        <v>85090.88</v>
      </c>
      <c r="BQ304" s="71">
        <v>83354.7</v>
      </c>
      <c r="BR304" s="71">
        <v>83979.2</v>
      </c>
      <c r="BS304" s="71">
        <v>83614.75</v>
      </c>
      <c r="BT304" s="71">
        <v>82919.69</v>
      </c>
      <c r="BU304" s="71">
        <v>82359.84</v>
      </c>
      <c r="BV304" s="71">
        <v>81927.32</v>
      </c>
      <c r="BW304" s="71">
        <v>84128.3</v>
      </c>
      <c r="BX304" s="71">
        <v>26847.23</v>
      </c>
      <c r="BY304" s="71">
        <v>8700.173</v>
      </c>
      <c r="BZ304" s="71">
        <v>8559.216</v>
      </c>
      <c r="CA304" s="71">
        <v>8271.613</v>
      </c>
      <c r="CB304" s="71">
        <v>7891.446</v>
      </c>
      <c r="CC304" s="71">
        <v>9254.886</v>
      </c>
      <c r="CD304" s="71">
        <v>8994.755</v>
      </c>
      <c r="CE304" s="71">
        <v>8775.863</v>
      </c>
      <c r="CF304" s="71">
        <v>8600.415</v>
      </c>
      <c r="CG304" s="71">
        <v>8679.657</v>
      </c>
      <c r="CH304" s="71">
        <v>8997.263</v>
      </c>
      <c r="CI304" s="71">
        <v>9725.326</v>
      </c>
      <c r="CJ304" s="71">
        <v>10059.94</v>
      </c>
      <c r="CK304" s="71">
        <v>10096.12</v>
      </c>
      <c r="CL304" s="71">
        <v>10210.8</v>
      </c>
      <c r="CM304" s="71">
        <v>31415.13</v>
      </c>
      <c r="CN304" s="71">
        <v>88224.94</v>
      </c>
      <c r="CO304" s="71">
        <v>86424.8</v>
      </c>
      <c r="CP304" s="71">
        <v>87072.3</v>
      </c>
      <c r="CQ304" s="71">
        <v>86694.43</v>
      </c>
      <c r="CR304" s="71">
        <v>85973.77</v>
      </c>
      <c r="CS304" s="71">
        <v>85393.31</v>
      </c>
      <c r="CT304" s="71">
        <v>84944.84</v>
      </c>
      <c r="CU304" s="71">
        <v>87226.9</v>
      </c>
      <c r="CV304" s="71">
        <v>31174.99</v>
      </c>
      <c r="CW304" s="71">
        <v>10268.93</v>
      </c>
      <c r="CX304" s="71">
        <v>10102.56</v>
      </c>
      <c r="CY304" s="71">
        <v>9763.099</v>
      </c>
      <c r="CZ304" s="71">
        <v>9314.383</v>
      </c>
      <c r="DA304" s="71">
        <v>10229.4</v>
      </c>
      <c r="DB304" s="71">
        <v>9941.874</v>
      </c>
      <c r="DC304" s="71">
        <v>9699.935</v>
      </c>
      <c r="DD304" s="71">
        <v>9506.013</v>
      </c>
      <c r="DE304" s="71">
        <v>9593.599</v>
      </c>
      <c r="DF304" s="71">
        <v>9944.646</v>
      </c>
      <c r="DG304" s="71">
        <v>10749.37</v>
      </c>
      <c r="DH304" s="71">
        <v>11119.22</v>
      </c>
      <c r="DI304" s="71">
        <v>11159.21</v>
      </c>
      <c r="DJ304" s="71">
        <v>11285.97</v>
      </c>
      <c r="DK304" s="71">
        <v>34393.93</v>
      </c>
      <c r="DL304" s="71">
        <v>90371.1</v>
      </c>
      <c r="DM304" s="71">
        <v>88527.18</v>
      </c>
      <c r="DN304" s="71">
        <v>89190.45</v>
      </c>
      <c r="DO304" s="71">
        <v>88803.37</v>
      </c>
      <c r="DP304" s="71">
        <v>88065.18</v>
      </c>
      <c r="DQ304" s="71">
        <v>87470.6</v>
      </c>
      <c r="DR304" s="71">
        <v>87011.23</v>
      </c>
      <c r="DS304" s="71">
        <v>89348.79</v>
      </c>
      <c r="DT304" s="71">
        <v>34131.02</v>
      </c>
      <c r="DU304" s="71">
        <v>11350.22</v>
      </c>
      <c r="DV304" s="71">
        <v>11166.33</v>
      </c>
      <c r="DW304" s="71">
        <v>10791.12</v>
      </c>
      <c r="DX304" s="71">
        <v>10295.16</v>
      </c>
      <c r="DY304" s="71">
        <v>11200.08</v>
      </c>
      <c r="DZ304" s="71">
        <v>10885.27</v>
      </c>
      <c r="EA304" s="71">
        <v>10620.37</v>
      </c>
      <c r="EB304" s="71">
        <v>10408.05</v>
      </c>
      <c r="EC304" s="71">
        <v>10503.95</v>
      </c>
      <c r="ED304" s="71">
        <v>10888.3</v>
      </c>
      <c r="EE304" s="71">
        <v>11769.39</v>
      </c>
      <c r="EF304" s="71">
        <v>12174.33</v>
      </c>
      <c r="EG304" s="71">
        <v>12218.11</v>
      </c>
      <c r="EH304" s="71">
        <v>12356.9</v>
      </c>
      <c r="EI304" s="71">
        <v>37339.29</v>
      </c>
      <c r="EJ304" s="71">
        <v>92497.58</v>
      </c>
      <c r="EK304" s="71">
        <v>90610.27</v>
      </c>
      <c r="EL304" s="71">
        <v>91289.13</v>
      </c>
      <c r="EM304" s="71">
        <v>90892.95</v>
      </c>
      <c r="EN304" s="71">
        <v>90137.39</v>
      </c>
      <c r="EO304" s="71">
        <v>89528.83</v>
      </c>
      <c r="EP304" s="71">
        <v>89058.64</v>
      </c>
      <c r="EQ304" s="71">
        <v>91451.21</v>
      </c>
      <c r="ER304" s="71">
        <v>37053.86</v>
      </c>
      <c r="ES304" s="71">
        <v>12427.25</v>
      </c>
      <c r="ET304" s="71">
        <v>12225.91</v>
      </c>
      <c r="EU304" s="71">
        <v>11815.1</v>
      </c>
      <c r="EV304" s="71">
        <v>11272.08</v>
      </c>
      <c r="EW304" s="71">
        <v>12594.87</v>
      </c>
      <c r="EX304" s="71">
        <v>12240.86</v>
      </c>
      <c r="EY304" s="71">
        <v>11942.97</v>
      </c>
      <c r="EZ304" s="71">
        <v>11704.2</v>
      </c>
      <c r="FA304" s="71">
        <v>11812.04</v>
      </c>
      <c r="FB304" s="71">
        <v>12244.27</v>
      </c>
      <c r="FC304" s="71">
        <v>13235.08</v>
      </c>
      <c r="FD304" s="71">
        <v>13690.45</v>
      </c>
      <c r="FE304" s="71">
        <v>13739.68</v>
      </c>
      <c r="FF304" s="71">
        <v>13895.76</v>
      </c>
      <c r="FG304" s="71">
        <v>41534.02</v>
      </c>
      <c r="FH304" s="71">
        <v>95533.66</v>
      </c>
      <c r="FI304" s="71">
        <v>93584.39</v>
      </c>
      <c r="FJ304" s="71">
        <v>94285.55</v>
      </c>
      <c r="FK304" s="71">
        <v>93876.36</v>
      </c>
      <c r="FL304" s="71">
        <v>93096</v>
      </c>
      <c r="FM304" s="71">
        <v>92467.45</v>
      </c>
      <c r="FN304" s="71">
        <v>91981.84</v>
      </c>
      <c r="FO304" s="71">
        <v>94452.95</v>
      </c>
      <c r="FP304" s="71">
        <v>41216.52</v>
      </c>
      <c r="FQ304" s="71">
        <v>13974.87</v>
      </c>
      <c r="FR304" s="71">
        <v>13748.45</v>
      </c>
      <c r="FS304" s="71">
        <v>13286.49</v>
      </c>
      <c r="FT304" s="71">
        <v>12675.83</v>
      </c>
      <c r="FU304" s="71">
        <v>77.18193</v>
      </c>
      <c r="FV304" s="71">
        <v>75.19757</v>
      </c>
      <c r="FW304" s="71">
        <v>74.09267</v>
      </c>
      <c r="FX304" s="71">
        <v>72.8801</v>
      </c>
      <c r="FY304" s="71">
        <v>71.97439</v>
      </c>
      <c r="FZ304" s="71">
        <v>71.34707</v>
      </c>
      <c r="GA304" s="71">
        <v>72.02431</v>
      </c>
      <c r="GB304" s="71">
        <v>75.8421</v>
      </c>
      <c r="GC304" s="71">
        <v>81.01792</v>
      </c>
      <c r="GD304" s="71">
        <v>84.52125</v>
      </c>
      <c r="GE304" s="71">
        <v>85.9743</v>
      </c>
      <c r="GF304" s="71">
        <v>88.67753</v>
      </c>
      <c r="GG304" s="71">
        <v>91.72113</v>
      </c>
      <c r="GH304" s="71">
        <v>93.64501</v>
      </c>
      <c r="GI304" s="71">
        <v>94.95887</v>
      </c>
      <c r="GJ304" s="71">
        <v>94.56532</v>
      </c>
      <c r="GK304" s="71">
        <v>93.24143</v>
      </c>
      <c r="GL304" s="71">
        <v>90.72429</v>
      </c>
      <c r="GM304" s="71">
        <v>87.08567</v>
      </c>
      <c r="GN304" s="71">
        <v>82.08929</v>
      </c>
      <c r="GO304" s="71">
        <v>78.17536</v>
      </c>
      <c r="GP304" s="71">
        <v>76.09536</v>
      </c>
      <c r="GQ304" s="71">
        <v>74.50305</v>
      </c>
      <c r="GR304" s="71">
        <v>73.0307</v>
      </c>
    </row>
    <row r="305" spans="1:200" ht="12.75">
      <c r="A305" s="69" t="s">
        <v>244</v>
      </c>
      <c r="B305" s="69" t="s">
        <v>32</v>
      </c>
      <c r="C305" s="69">
        <v>2012</v>
      </c>
      <c r="D305" s="69" t="s">
        <v>7</v>
      </c>
      <c r="E305" s="69" t="s">
        <v>229</v>
      </c>
      <c r="F305" s="71">
        <v>1847</v>
      </c>
      <c r="G305" s="71">
        <v>1847</v>
      </c>
      <c r="H305" s="71">
        <v>1847</v>
      </c>
      <c r="I305" s="71">
        <v>462099.6</v>
      </c>
      <c r="J305" s="71">
        <v>451109.3</v>
      </c>
      <c r="K305" s="71">
        <v>440738.6</v>
      </c>
      <c r="L305" s="71">
        <v>433437.4</v>
      </c>
      <c r="M305" s="71">
        <v>437816.4</v>
      </c>
      <c r="N305" s="71">
        <v>453476.4</v>
      </c>
      <c r="O305" s="71">
        <v>487203.9</v>
      </c>
      <c r="P305" s="71">
        <v>502874.2</v>
      </c>
      <c r="Q305" s="71">
        <v>504453.6</v>
      </c>
      <c r="R305" s="71">
        <v>510566</v>
      </c>
      <c r="S305" s="71">
        <v>517144.8</v>
      </c>
      <c r="T305" s="71">
        <v>510819.8</v>
      </c>
      <c r="U305" s="71">
        <v>498769.5</v>
      </c>
      <c r="V305" s="71">
        <v>503158.5</v>
      </c>
      <c r="W305" s="71">
        <v>498444.1</v>
      </c>
      <c r="X305" s="71">
        <v>494964.7</v>
      </c>
      <c r="Y305" s="71">
        <v>493284.4</v>
      </c>
      <c r="Z305" s="71">
        <v>492946.3</v>
      </c>
      <c r="AA305" s="71">
        <v>511094.3</v>
      </c>
      <c r="AB305" s="71">
        <v>522644.1</v>
      </c>
      <c r="AC305" s="71">
        <v>522502.3</v>
      </c>
      <c r="AD305" s="71">
        <v>511824.9</v>
      </c>
      <c r="AE305" s="71">
        <v>493894.1</v>
      </c>
      <c r="AF305" s="71">
        <v>474389.5</v>
      </c>
      <c r="AG305" s="71">
        <v>451142.8</v>
      </c>
      <c r="AH305" s="71">
        <v>440413.2</v>
      </c>
      <c r="AI305" s="71">
        <v>430288.3</v>
      </c>
      <c r="AJ305" s="71">
        <v>423160.3</v>
      </c>
      <c r="AK305" s="71">
        <v>427435.4</v>
      </c>
      <c r="AL305" s="71">
        <v>442724.1</v>
      </c>
      <c r="AM305" s="71">
        <v>475651.9</v>
      </c>
      <c r="AN305" s="71">
        <v>490950.7</v>
      </c>
      <c r="AO305" s="71">
        <v>492492.6</v>
      </c>
      <c r="AP305" s="71">
        <v>498460.1</v>
      </c>
      <c r="AQ305" s="71">
        <v>479982</v>
      </c>
      <c r="AR305" s="71">
        <v>413443.1</v>
      </c>
      <c r="AS305" s="71">
        <v>403690</v>
      </c>
      <c r="AT305" s="71">
        <v>407242.3</v>
      </c>
      <c r="AU305" s="71">
        <v>403426.6</v>
      </c>
      <c r="AV305" s="71">
        <v>400610.5</v>
      </c>
      <c r="AW305" s="71">
        <v>399250.5</v>
      </c>
      <c r="AX305" s="71">
        <v>398976.8</v>
      </c>
      <c r="AY305" s="71">
        <v>413665.3</v>
      </c>
      <c r="AZ305" s="71">
        <v>485086</v>
      </c>
      <c r="BA305" s="71">
        <v>510113.3</v>
      </c>
      <c r="BB305" s="71">
        <v>499689.1</v>
      </c>
      <c r="BC305" s="71">
        <v>482183.4</v>
      </c>
      <c r="BD305" s="71">
        <v>463141.3</v>
      </c>
      <c r="BE305" s="71">
        <v>8398.583</v>
      </c>
      <c r="BF305" s="71">
        <v>8198.838</v>
      </c>
      <c r="BG305" s="71">
        <v>8010.351</v>
      </c>
      <c r="BH305" s="71">
        <v>7877.654</v>
      </c>
      <c r="BI305" s="71">
        <v>7957.242</v>
      </c>
      <c r="BJ305" s="71">
        <v>8241.859</v>
      </c>
      <c r="BK305" s="71">
        <v>8854.851</v>
      </c>
      <c r="BL305" s="71">
        <v>9139.656</v>
      </c>
      <c r="BM305" s="71">
        <v>9168.36</v>
      </c>
      <c r="BN305" s="71">
        <v>9279.453</v>
      </c>
      <c r="BO305" s="71">
        <v>29232.05</v>
      </c>
      <c r="BP305" s="71">
        <v>91687.1</v>
      </c>
      <c r="BQ305" s="71">
        <v>89524.19</v>
      </c>
      <c r="BR305" s="71">
        <v>90311.98</v>
      </c>
      <c r="BS305" s="71">
        <v>89465.79</v>
      </c>
      <c r="BT305" s="71">
        <v>88841.27</v>
      </c>
      <c r="BU305" s="71">
        <v>88539.68</v>
      </c>
      <c r="BV305" s="71">
        <v>88478.99</v>
      </c>
      <c r="BW305" s="71">
        <v>91736.38</v>
      </c>
      <c r="BX305" s="71">
        <v>29542.9</v>
      </c>
      <c r="BY305" s="71">
        <v>9496.393</v>
      </c>
      <c r="BZ305" s="71">
        <v>9302.333</v>
      </c>
      <c r="CA305" s="71">
        <v>8976.443</v>
      </c>
      <c r="CB305" s="71">
        <v>8621.95</v>
      </c>
      <c r="CC305" s="71">
        <v>9912.963</v>
      </c>
      <c r="CD305" s="71">
        <v>9677.201</v>
      </c>
      <c r="CE305" s="71">
        <v>9454.727</v>
      </c>
      <c r="CF305" s="71">
        <v>9298.103</v>
      </c>
      <c r="CG305" s="71">
        <v>9392.041</v>
      </c>
      <c r="CH305" s="71">
        <v>9727.979</v>
      </c>
      <c r="CI305" s="71">
        <v>10451.5</v>
      </c>
      <c r="CJ305" s="71">
        <v>10787.66</v>
      </c>
      <c r="CK305" s="71">
        <v>10821.54</v>
      </c>
      <c r="CL305" s="71">
        <v>10952.67</v>
      </c>
      <c r="CM305" s="71">
        <v>33944.24</v>
      </c>
      <c r="CN305" s="71">
        <v>95064.11</v>
      </c>
      <c r="CO305" s="71">
        <v>92821.53</v>
      </c>
      <c r="CP305" s="71">
        <v>93638.33</v>
      </c>
      <c r="CQ305" s="71">
        <v>92760.97</v>
      </c>
      <c r="CR305" s="71">
        <v>92113.45</v>
      </c>
      <c r="CS305" s="71">
        <v>91800.77</v>
      </c>
      <c r="CT305" s="71">
        <v>91737.83</v>
      </c>
      <c r="CU305" s="71">
        <v>95115.2</v>
      </c>
      <c r="CV305" s="71">
        <v>34305.2</v>
      </c>
      <c r="CW305" s="71">
        <v>11208.72</v>
      </c>
      <c r="CX305" s="71">
        <v>10979.67</v>
      </c>
      <c r="CY305" s="71">
        <v>10595.02</v>
      </c>
      <c r="CZ305" s="71">
        <v>10176.61</v>
      </c>
      <c r="DA305" s="71">
        <v>10956.77</v>
      </c>
      <c r="DB305" s="71">
        <v>10696.18</v>
      </c>
      <c r="DC305" s="71">
        <v>10450.28</v>
      </c>
      <c r="DD305" s="71">
        <v>10277.16</v>
      </c>
      <c r="DE305" s="71">
        <v>10380.99</v>
      </c>
      <c r="DF305" s="71">
        <v>10752.3</v>
      </c>
      <c r="DG305" s="71">
        <v>11552.01</v>
      </c>
      <c r="DH305" s="71">
        <v>11923.57</v>
      </c>
      <c r="DI305" s="71">
        <v>11961.02</v>
      </c>
      <c r="DJ305" s="71">
        <v>12105.95</v>
      </c>
      <c r="DK305" s="71">
        <v>37162.85</v>
      </c>
      <c r="DL305" s="71">
        <v>97376.65</v>
      </c>
      <c r="DM305" s="71">
        <v>95079.52</v>
      </c>
      <c r="DN305" s="71">
        <v>95916.18</v>
      </c>
      <c r="DO305" s="71">
        <v>95017.49</v>
      </c>
      <c r="DP305" s="71">
        <v>94354.22</v>
      </c>
      <c r="DQ305" s="71">
        <v>94033.92</v>
      </c>
      <c r="DR305" s="71">
        <v>93969.46</v>
      </c>
      <c r="DS305" s="71">
        <v>97428.99</v>
      </c>
      <c r="DT305" s="71">
        <v>37558.04</v>
      </c>
      <c r="DU305" s="71">
        <v>12388.97</v>
      </c>
      <c r="DV305" s="71">
        <v>12135.8</v>
      </c>
      <c r="DW305" s="71">
        <v>11710.64</v>
      </c>
      <c r="DX305" s="71">
        <v>11248.17</v>
      </c>
      <c r="DY305" s="71">
        <v>11996.47</v>
      </c>
      <c r="DZ305" s="71">
        <v>11711.15</v>
      </c>
      <c r="EA305" s="71">
        <v>11441.92</v>
      </c>
      <c r="EB305" s="71">
        <v>11252.38</v>
      </c>
      <c r="EC305" s="71">
        <v>11366.06</v>
      </c>
      <c r="ED305" s="71">
        <v>11772.6</v>
      </c>
      <c r="EE305" s="71">
        <v>12648.19</v>
      </c>
      <c r="EF305" s="71">
        <v>13055.01</v>
      </c>
      <c r="EG305" s="71">
        <v>13096.01</v>
      </c>
      <c r="EH305" s="71">
        <v>13254.69</v>
      </c>
      <c r="EI305" s="71">
        <v>40345.32</v>
      </c>
      <c r="EJ305" s="71">
        <v>99667.97</v>
      </c>
      <c r="EK305" s="71">
        <v>97316.78</v>
      </c>
      <c r="EL305" s="71">
        <v>98173.13</v>
      </c>
      <c r="EM305" s="71">
        <v>97253.29</v>
      </c>
      <c r="EN305" s="71">
        <v>96574.41</v>
      </c>
      <c r="EO305" s="71">
        <v>96246.58</v>
      </c>
      <c r="EP305" s="71">
        <v>96180.6</v>
      </c>
      <c r="EQ305" s="71">
        <v>99721.53</v>
      </c>
      <c r="ER305" s="71">
        <v>40774.35</v>
      </c>
      <c r="ES305" s="71">
        <v>13564.57</v>
      </c>
      <c r="ET305" s="71">
        <v>13287.38</v>
      </c>
      <c r="EU305" s="71">
        <v>12821.88</v>
      </c>
      <c r="EV305" s="71">
        <v>12315.52</v>
      </c>
      <c r="EW305" s="71">
        <v>13490.43</v>
      </c>
      <c r="EX305" s="71">
        <v>13169.59</v>
      </c>
      <c r="EY305" s="71">
        <v>12866.83</v>
      </c>
      <c r="EZ305" s="71">
        <v>12653.68</v>
      </c>
      <c r="FA305" s="71">
        <v>12781.52</v>
      </c>
      <c r="FB305" s="71">
        <v>13238.69</v>
      </c>
      <c r="FC305" s="71">
        <v>14223.32</v>
      </c>
      <c r="FD305" s="71">
        <v>14680.8</v>
      </c>
      <c r="FE305" s="71">
        <v>14726.91</v>
      </c>
      <c r="FF305" s="71">
        <v>14905.35</v>
      </c>
      <c r="FG305" s="71">
        <v>44877.76</v>
      </c>
      <c r="FH305" s="71">
        <v>102939.4</v>
      </c>
      <c r="FI305" s="71">
        <v>100511</v>
      </c>
      <c r="FJ305" s="71">
        <v>101395.5</v>
      </c>
      <c r="FK305" s="71">
        <v>100445.5</v>
      </c>
      <c r="FL305" s="71">
        <v>99744.3</v>
      </c>
      <c r="FM305" s="71">
        <v>99405.71</v>
      </c>
      <c r="FN305" s="71">
        <v>99337.57</v>
      </c>
      <c r="FO305" s="71">
        <v>102994.7</v>
      </c>
      <c r="FP305" s="71">
        <v>45354.98</v>
      </c>
      <c r="FQ305" s="71">
        <v>15253.82</v>
      </c>
      <c r="FR305" s="71">
        <v>14942.11</v>
      </c>
      <c r="FS305" s="71">
        <v>14418.64</v>
      </c>
      <c r="FT305" s="71">
        <v>13849.22</v>
      </c>
      <c r="FU305" s="71">
        <v>77.88535</v>
      </c>
      <c r="FV305" s="71">
        <v>76.47995</v>
      </c>
      <c r="FW305" s="71">
        <v>75.4118</v>
      </c>
      <c r="FX305" s="71">
        <v>74.67849</v>
      </c>
      <c r="FY305" s="71">
        <v>74.11795</v>
      </c>
      <c r="FZ305" s="71">
        <v>73.68243</v>
      </c>
      <c r="GA305" s="71">
        <v>74.06911</v>
      </c>
      <c r="GB305" s="71">
        <v>77.38259</v>
      </c>
      <c r="GC305" s="71">
        <v>81.68224</v>
      </c>
      <c r="GD305" s="71">
        <v>85.59784</v>
      </c>
      <c r="GE305" s="71">
        <v>88.81484</v>
      </c>
      <c r="GF305" s="71">
        <v>91.66963</v>
      </c>
      <c r="GG305" s="71">
        <v>94.2861</v>
      </c>
      <c r="GH305" s="71">
        <v>96.21512</v>
      </c>
      <c r="GI305" s="71">
        <v>96.82037</v>
      </c>
      <c r="GJ305" s="71">
        <v>96.79541</v>
      </c>
      <c r="GK305" s="71">
        <v>95.89069</v>
      </c>
      <c r="GL305" s="71">
        <v>94.12065</v>
      </c>
      <c r="GM305" s="71">
        <v>91.51485</v>
      </c>
      <c r="GN305" s="71">
        <v>88.04124</v>
      </c>
      <c r="GO305" s="71">
        <v>83.2176</v>
      </c>
      <c r="GP305" s="71">
        <v>80.69479</v>
      </c>
      <c r="GQ305" s="71">
        <v>79.38815</v>
      </c>
      <c r="GR305" s="71">
        <v>78.65395</v>
      </c>
    </row>
    <row r="306" spans="1:200" ht="12.75">
      <c r="A306" s="69" t="s">
        <v>244</v>
      </c>
      <c r="B306" s="69" t="s">
        <v>33</v>
      </c>
      <c r="C306" s="69">
        <v>2012</v>
      </c>
      <c r="D306" s="69" t="s">
        <v>7</v>
      </c>
      <c r="E306" s="69" t="s">
        <v>229</v>
      </c>
      <c r="F306" s="71">
        <v>1873</v>
      </c>
      <c r="G306" s="71">
        <v>1873</v>
      </c>
      <c r="H306" s="71">
        <v>1873</v>
      </c>
      <c r="I306" s="71">
        <v>462657.2</v>
      </c>
      <c r="J306" s="71">
        <v>451617.4</v>
      </c>
      <c r="K306" s="71">
        <v>441891.9</v>
      </c>
      <c r="L306" s="71">
        <v>433446.8</v>
      </c>
      <c r="M306" s="71">
        <v>436653.6</v>
      </c>
      <c r="N306" s="71">
        <v>452598.6</v>
      </c>
      <c r="O306" s="71">
        <v>486242.4</v>
      </c>
      <c r="P306" s="71">
        <v>498703.2</v>
      </c>
      <c r="Q306" s="71">
        <v>502270</v>
      </c>
      <c r="R306" s="71">
        <v>513050.3</v>
      </c>
      <c r="S306" s="71">
        <v>523404.3</v>
      </c>
      <c r="T306" s="71">
        <v>519291.5</v>
      </c>
      <c r="U306" s="71">
        <v>504740.2</v>
      </c>
      <c r="V306" s="71">
        <v>509928.6</v>
      </c>
      <c r="W306" s="71">
        <v>507048</v>
      </c>
      <c r="X306" s="71">
        <v>502780.8</v>
      </c>
      <c r="Y306" s="71">
        <v>500214.8</v>
      </c>
      <c r="Z306" s="71">
        <v>498406.3</v>
      </c>
      <c r="AA306" s="71">
        <v>512671.6</v>
      </c>
      <c r="AB306" s="71">
        <v>519262.8</v>
      </c>
      <c r="AC306" s="71">
        <v>523747.4</v>
      </c>
      <c r="AD306" s="71">
        <v>513027.7</v>
      </c>
      <c r="AE306" s="71">
        <v>494286</v>
      </c>
      <c r="AF306" s="71">
        <v>473338.7</v>
      </c>
      <c r="AG306" s="71">
        <v>451687.2</v>
      </c>
      <c r="AH306" s="71">
        <v>440909.2</v>
      </c>
      <c r="AI306" s="71">
        <v>431414.3</v>
      </c>
      <c r="AJ306" s="71">
        <v>423169.5</v>
      </c>
      <c r="AK306" s="71">
        <v>426300.2</v>
      </c>
      <c r="AL306" s="71">
        <v>441867.2</v>
      </c>
      <c r="AM306" s="71">
        <v>474713.2</v>
      </c>
      <c r="AN306" s="71">
        <v>486878.5</v>
      </c>
      <c r="AO306" s="71">
        <v>490360.8</v>
      </c>
      <c r="AP306" s="71">
        <v>500885.4</v>
      </c>
      <c r="AQ306" s="71">
        <v>485791.7</v>
      </c>
      <c r="AR306" s="71">
        <v>420299.9</v>
      </c>
      <c r="AS306" s="71">
        <v>408522.5</v>
      </c>
      <c r="AT306" s="71">
        <v>412721.8</v>
      </c>
      <c r="AU306" s="71">
        <v>410390.4</v>
      </c>
      <c r="AV306" s="71">
        <v>406936.6</v>
      </c>
      <c r="AW306" s="71">
        <v>404859.8</v>
      </c>
      <c r="AX306" s="71">
        <v>403396</v>
      </c>
      <c r="AY306" s="71">
        <v>414941.9</v>
      </c>
      <c r="AZ306" s="71">
        <v>481947.8</v>
      </c>
      <c r="BA306" s="71">
        <v>511328.9</v>
      </c>
      <c r="BB306" s="71">
        <v>500863.4</v>
      </c>
      <c r="BC306" s="71">
        <v>482566.1</v>
      </c>
      <c r="BD306" s="71">
        <v>462115.4</v>
      </c>
      <c r="BE306" s="71">
        <v>8408.718</v>
      </c>
      <c r="BF306" s="71">
        <v>8208.071</v>
      </c>
      <c r="BG306" s="71">
        <v>8031.312</v>
      </c>
      <c r="BH306" s="71">
        <v>7877.825</v>
      </c>
      <c r="BI306" s="71">
        <v>7936.106</v>
      </c>
      <c r="BJ306" s="71">
        <v>8225.905</v>
      </c>
      <c r="BK306" s="71">
        <v>8837.376</v>
      </c>
      <c r="BL306" s="71">
        <v>9063.849</v>
      </c>
      <c r="BM306" s="71">
        <v>9128.674</v>
      </c>
      <c r="BN306" s="71">
        <v>9324.604</v>
      </c>
      <c r="BO306" s="71">
        <v>29585.88</v>
      </c>
      <c r="BP306" s="71">
        <v>93207.7</v>
      </c>
      <c r="BQ306" s="71">
        <v>90595.88</v>
      </c>
      <c r="BR306" s="71">
        <v>91527.14</v>
      </c>
      <c r="BS306" s="71">
        <v>91010.12</v>
      </c>
      <c r="BT306" s="71">
        <v>90244.19</v>
      </c>
      <c r="BU306" s="71">
        <v>89783.62</v>
      </c>
      <c r="BV306" s="71">
        <v>89459.01</v>
      </c>
      <c r="BW306" s="71">
        <v>92019.49</v>
      </c>
      <c r="BX306" s="71">
        <v>29351.77</v>
      </c>
      <c r="BY306" s="71">
        <v>9519.022</v>
      </c>
      <c r="BZ306" s="71">
        <v>9324.193</v>
      </c>
      <c r="CA306" s="71">
        <v>8983.566</v>
      </c>
      <c r="CB306" s="71">
        <v>8602.853</v>
      </c>
      <c r="CC306" s="71">
        <v>9924.925</v>
      </c>
      <c r="CD306" s="71">
        <v>9688.099</v>
      </c>
      <c r="CE306" s="71">
        <v>9479.467</v>
      </c>
      <c r="CF306" s="71">
        <v>9298.305</v>
      </c>
      <c r="CG306" s="71">
        <v>9367.096</v>
      </c>
      <c r="CH306" s="71">
        <v>9709.148</v>
      </c>
      <c r="CI306" s="71">
        <v>10430.88</v>
      </c>
      <c r="CJ306" s="71">
        <v>10698.18</v>
      </c>
      <c r="CK306" s="71">
        <v>10774.7</v>
      </c>
      <c r="CL306" s="71">
        <v>11005.96</v>
      </c>
      <c r="CM306" s="71">
        <v>34355.1</v>
      </c>
      <c r="CN306" s="71">
        <v>96640.71</v>
      </c>
      <c r="CO306" s="71">
        <v>93932.68</v>
      </c>
      <c r="CP306" s="71">
        <v>94898.26</v>
      </c>
      <c r="CQ306" s="71">
        <v>94362.18</v>
      </c>
      <c r="CR306" s="71">
        <v>93568.04</v>
      </c>
      <c r="CS306" s="71">
        <v>93090.51</v>
      </c>
      <c r="CT306" s="71">
        <v>92753.94</v>
      </c>
      <c r="CU306" s="71">
        <v>95408.73</v>
      </c>
      <c r="CV306" s="71">
        <v>34083.26</v>
      </c>
      <c r="CW306" s="71">
        <v>11235.43</v>
      </c>
      <c r="CX306" s="71">
        <v>11005.47</v>
      </c>
      <c r="CY306" s="71">
        <v>10603.43</v>
      </c>
      <c r="CZ306" s="71">
        <v>10154.06</v>
      </c>
      <c r="DA306" s="71">
        <v>10969.99</v>
      </c>
      <c r="DB306" s="71">
        <v>10708.23</v>
      </c>
      <c r="DC306" s="71">
        <v>10477.63</v>
      </c>
      <c r="DD306" s="71">
        <v>10277.39</v>
      </c>
      <c r="DE306" s="71">
        <v>10353.42</v>
      </c>
      <c r="DF306" s="71">
        <v>10731.49</v>
      </c>
      <c r="DG306" s="71">
        <v>11529.21</v>
      </c>
      <c r="DH306" s="71">
        <v>11824.67</v>
      </c>
      <c r="DI306" s="71">
        <v>11909.24</v>
      </c>
      <c r="DJ306" s="71">
        <v>12164.85</v>
      </c>
      <c r="DK306" s="71">
        <v>37612.67</v>
      </c>
      <c r="DL306" s="71">
        <v>98991.6</v>
      </c>
      <c r="DM306" s="71">
        <v>96217.7</v>
      </c>
      <c r="DN306" s="71">
        <v>97206.76</v>
      </c>
      <c r="DO306" s="71">
        <v>96657.65</v>
      </c>
      <c r="DP306" s="71">
        <v>95844.2</v>
      </c>
      <c r="DQ306" s="71">
        <v>95355.05</v>
      </c>
      <c r="DR306" s="71">
        <v>95010.29</v>
      </c>
      <c r="DS306" s="71">
        <v>97729.66</v>
      </c>
      <c r="DT306" s="71">
        <v>37315.05</v>
      </c>
      <c r="DU306" s="71">
        <v>12418.49</v>
      </c>
      <c r="DV306" s="71">
        <v>12164.32</v>
      </c>
      <c r="DW306" s="71">
        <v>11719.93</v>
      </c>
      <c r="DX306" s="71">
        <v>11223.26</v>
      </c>
      <c r="DY306" s="71">
        <v>12010.94</v>
      </c>
      <c r="DZ306" s="71">
        <v>11724.34</v>
      </c>
      <c r="EA306" s="71">
        <v>11471.86</v>
      </c>
      <c r="EB306" s="71">
        <v>11252.62</v>
      </c>
      <c r="EC306" s="71">
        <v>11335.87</v>
      </c>
      <c r="ED306" s="71">
        <v>11749.81</v>
      </c>
      <c r="EE306" s="71">
        <v>12623.23</v>
      </c>
      <c r="EF306" s="71">
        <v>12946.73</v>
      </c>
      <c r="EG306" s="71">
        <v>13039.32</v>
      </c>
      <c r="EH306" s="71">
        <v>13319.19</v>
      </c>
      <c r="EI306" s="71">
        <v>40833.66</v>
      </c>
      <c r="EJ306" s="71">
        <v>101320.9</v>
      </c>
      <c r="EK306" s="71">
        <v>98481.75</v>
      </c>
      <c r="EL306" s="71">
        <v>99494.08</v>
      </c>
      <c r="EM306" s="71">
        <v>98932.05</v>
      </c>
      <c r="EN306" s="71">
        <v>98099.45</v>
      </c>
      <c r="EO306" s="71">
        <v>97598.79</v>
      </c>
      <c r="EP306" s="71">
        <v>97245.92</v>
      </c>
      <c r="EQ306" s="71">
        <v>100029.3</v>
      </c>
      <c r="ER306" s="71">
        <v>40510.55</v>
      </c>
      <c r="ES306" s="71">
        <v>13596.89</v>
      </c>
      <c r="ET306" s="71">
        <v>13318.6</v>
      </c>
      <c r="EU306" s="71">
        <v>12832.05</v>
      </c>
      <c r="EV306" s="71">
        <v>12288.24</v>
      </c>
      <c r="EW306" s="71">
        <v>13506.71</v>
      </c>
      <c r="EX306" s="71">
        <v>13184.42</v>
      </c>
      <c r="EY306" s="71">
        <v>12900.49</v>
      </c>
      <c r="EZ306" s="71">
        <v>12653.95</v>
      </c>
      <c r="FA306" s="71">
        <v>12747.57</v>
      </c>
      <c r="FB306" s="71">
        <v>13213.07</v>
      </c>
      <c r="FC306" s="71">
        <v>14195.25</v>
      </c>
      <c r="FD306" s="71">
        <v>14559.03</v>
      </c>
      <c r="FE306" s="71">
        <v>14663.16</v>
      </c>
      <c r="FF306" s="71">
        <v>14977.88</v>
      </c>
      <c r="FG306" s="71">
        <v>45420.96</v>
      </c>
      <c r="FH306" s="71">
        <v>104646.6</v>
      </c>
      <c r="FI306" s="71">
        <v>101714.2</v>
      </c>
      <c r="FJ306" s="71">
        <v>102759.8</v>
      </c>
      <c r="FK306" s="71">
        <v>102179.3</v>
      </c>
      <c r="FL306" s="71">
        <v>101319.4</v>
      </c>
      <c r="FM306" s="71">
        <v>100802.3</v>
      </c>
      <c r="FN306" s="71">
        <v>100437.9</v>
      </c>
      <c r="FO306" s="71">
        <v>103312.6</v>
      </c>
      <c r="FP306" s="71">
        <v>45061.56</v>
      </c>
      <c r="FQ306" s="71">
        <v>15290.17</v>
      </c>
      <c r="FR306" s="71">
        <v>14977.22</v>
      </c>
      <c r="FS306" s="71">
        <v>14430.08</v>
      </c>
      <c r="FT306" s="71">
        <v>13818.55</v>
      </c>
      <c r="FU306" s="71">
        <v>78.57072</v>
      </c>
      <c r="FV306" s="71">
        <v>77.00195</v>
      </c>
      <c r="FW306" s="71">
        <v>76.15653</v>
      </c>
      <c r="FX306" s="71">
        <v>75.01234</v>
      </c>
      <c r="FY306" s="71">
        <v>73.87924</v>
      </c>
      <c r="FZ306" s="71">
        <v>73.30599</v>
      </c>
      <c r="GA306" s="71">
        <v>73.34029</v>
      </c>
      <c r="GB306" s="71">
        <v>75.64168</v>
      </c>
      <c r="GC306" s="71">
        <v>80.94926</v>
      </c>
      <c r="GD306" s="71">
        <v>86.40836</v>
      </c>
      <c r="GE306" s="71">
        <v>91.06815</v>
      </c>
      <c r="GF306" s="71">
        <v>94.61889</v>
      </c>
      <c r="GG306" s="71">
        <v>96.95992</v>
      </c>
      <c r="GH306" s="71">
        <v>99.07814</v>
      </c>
      <c r="GI306" s="71">
        <v>100.4004</v>
      </c>
      <c r="GJ306" s="71">
        <v>100.0224</v>
      </c>
      <c r="GK306" s="71">
        <v>99.27422</v>
      </c>
      <c r="GL306" s="71">
        <v>96.97665</v>
      </c>
      <c r="GM306" s="71">
        <v>92.59271</v>
      </c>
      <c r="GN306" s="71">
        <v>86.90688</v>
      </c>
      <c r="GO306" s="71">
        <v>83.30405</v>
      </c>
      <c r="GP306" s="71">
        <v>80.87965</v>
      </c>
      <c r="GQ306" s="71">
        <v>79.33071</v>
      </c>
      <c r="GR306" s="71">
        <v>78.21247</v>
      </c>
    </row>
    <row r="307" spans="1:200" ht="12.75">
      <c r="A307" s="69" t="s">
        <v>244</v>
      </c>
      <c r="B307" s="69" t="s">
        <v>34</v>
      </c>
      <c r="C307" s="69">
        <v>2012</v>
      </c>
      <c r="D307" s="69" t="s">
        <v>7</v>
      </c>
      <c r="E307" s="69" t="s">
        <v>229</v>
      </c>
      <c r="F307" s="71">
        <v>1897</v>
      </c>
      <c r="G307" s="71">
        <v>1897</v>
      </c>
      <c r="H307" s="71">
        <v>1897</v>
      </c>
      <c r="I307" s="71">
        <v>489089.3</v>
      </c>
      <c r="J307" s="71">
        <v>478314.4</v>
      </c>
      <c r="K307" s="71">
        <v>468683</v>
      </c>
      <c r="L307" s="71">
        <v>461309.7</v>
      </c>
      <c r="M307" s="71">
        <v>465399.8</v>
      </c>
      <c r="N307" s="71">
        <v>482267.5</v>
      </c>
      <c r="O307" s="71">
        <v>515804.7</v>
      </c>
      <c r="P307" s="71">
        <v>526108.3</v>
      </c>
      <c r="Q307" s="71">
        <v>526570.2</v>
      </c>
      <c r="R307" s="71">
        <v>531905.9</v>
      </c>
      <c r="S307" s="71">
        <v>538206.4</v>
      </c>
      <c r="T307" s="71">
        <v>530775.3</v>
      </c>
      <c r="U307" s="71">
        <v>515589.7</v>
      </c>
      <c r="V307" s="71">
        <v>518660.6</v>
      </c>
      <c r="W307" s="71">
        <v>513945</v>
      </c>
      <c r="X307" s="71">
        <v>510963.2</v>
      </c>
      <c r="Y307" s="71">
        <v>507147.3</v>
      </c>
      <c r="Z307" s="71">
        <v>505020.8</v>
      </c>
      <c r="AA307" s="71">
        <v>518729.4</v>
      </c>
      <c r="AB307" s="71">
        <v>527072.3</v>
      </c>
      <c r="AC307" s="71">
        <v>531207</v>
      </c>
      <c r="AD307" s="71">
        <v>520396.3</v>
      </c>
      <c r="AE307" s="71">
        <v>500334.8</v>
      </c>
      <c r="AF307" s="71">
        <v>479105.8</v>
      </c>
      <c r="AG307" s="71">
        <v>477492.5</v>
      </c>
      <c r="AH307" s="71">
        <v>466973.2</v>
      </c>
      <c r="AI307" s="71">
        <v>457570.2</v>
      </c>
      <c r="AJ307" s="71">
        <v>450371.7</v>
      </c>
      <c r="AK307" s="71">
        <v>454364.8</v>
      </c>
      <c r="AL307" s="71">
        <v>470832.5</v>
      </c>
      <c r="AM307" s="71">
        <v>503574.5</v>
      </c>
      <c r="AN307" s="71">
        <v>513633.8</v>
      </c>
      <c r="AO307" s="71">
        <v>514084.8</v>
      </c>
      <c r="AP307" s="71">
        <v>519294</v>
      </c>
      <c r="AQ307" s="71">
        <v>499530</v>
      </c>
      <c r="AR307" s="71">
        <v>429594.6</v>
      </c>
      <c r="AS307" s="71">
        <v>417303.8</v>
      </c>
      <c r="AT307" s="71">
        <v>419789.3</v>
      </c>
      <c r="AU307" s="71">
        <v>415972.6</v>
      </c>
      <c r="AV307" s="71">
        <v>413559.2</v>
      </c>
      <c r="AW307" s="71">
        <v>410470.8</v>
      </c>
      <c r="AX307" s="71">
        <v>408749.6</v>
      </c>
      <c r="AY307" s="71">
        <v>419844.9</v>
      </c>
      <c r="AZ307" s="71">
        <v>489196.1</v>
      </c>
      <c r="BA307" s="71">
        <v>518611.7</v>
      </c>
      <c r="BB307" s="71">
        <v>508057.3</v>
      </c>
      <c r="BC307" s="71">
        <v>488471.4</v>
      </c>
      <c r="BD307" s="71">
        <v>467745.8</v>
      </c>
      <c r="BE307" s="71">
        <v>8889.116</v>
      </c>
      <c r="BF307" s="71">
        <v>8693.285</v>
      </c>
      <c r="BG307" s="71">
        <v>8518.236</v>
      </c>
      <c r="BH307" s="71">
        <v>8384.229</v>
      </c>
      <c r="BI307" s="71">
        <v>8458.564</v>
      </c>
      <c r="BJ307" s="71">
        <v>8765.131</v>
      </c>
      <c r="BK307" s="71">
        <v>9374.664</v>
      </c>
      <c r="BL307" s="71">
        <v>9561.931</v>
      </c>
      <c r="BM307" s="71">
        <v>9570.326</v>
      </c>
      <c r="BN307" s="71">
        <v>9667.303</v>
      </c>
      <c r="BO307" s="71">
        <v>30422.57</v>
      </c>
      <c r="BP307" s="71">
        <v>95268.92</v>
      </c>
      <c r="BQ307" s="71">
        <v>92543.26</v>
      </c>
      <c r="BR307" s="71">
        <v>93094.45</v>
      </c>
      <c r="BS307" s="71">
        <v>92248.05</v>
      </c>
      <c r="BT307" s="71">
        <v>91712.84</v>
      </c>
      <c r="BU307" s="71">
        <v>91027.94</v>
      </c>
      <c r="BV307" s="71">
        <v>90646.24</v>
      </c>
      <c r="BW307" s="71">
        <v>93106.8</v>
      </c>
      <c r="BX307" s="71">
        <v>29793.21</v>
      </c>
      <c r="BY307" s="71">
        <v>9654.6</v>
      </c>
      <c r="BZ307" s="71">
        <v>9458.117</v>
      </c>
      <c r="CA307" s="71">
        <v>9093.502</v>
      </c>
      <c r="CB307" s="71">
        <v>8707.668</v>
      </c>
      <c r="CC307" s="71">
        <v>10491.95</v>
      </c>
      <c r="CD307" s="71">
        <v>10260.8</v>
      </c>
      <c r="CE307" s="71">
        <v>10054.19</v>
      </c>
      <c r="CF307" s="71">
        <v>9896.019</v>
      </c>
      <c r="CG307" s="71">
        <v>9983.76</v>
      </c>
      <c r="CH307" s="71">
        <v>10345.6</v>
      </c>
      <c r="CI307" s="71">
        <v>11065.04</v>
      </c>
      <c r="CJ307" s="71">
        <v>11286.08</v>
      </c>
      <c r="CK307" s="71">
        <v>11295.99</v>
      </c>
      <c r="CL307" s="71">
        <v>11410.45</v>
      </c>
      <c r="CM307" s="71">
        <v>35326.67</v>
      </c>
      <c r="CN307" s="71">
        <v>98777.85</v>
      </c>
      <c r="CO307" s="71">
        <v>95951.79</v>
      </c>
      <c r="CP307" s="71">
        <v>96523.28</v>
      </c>
      <c r="CQ307" s="71">
        <v>95645.71</v>
      </c>
      <c r="CR307" s="71">
        <v>95090.79</v>
      </c>
      <c r="CS307" s="71">
        <v>94380.66</v>
      </c>
      <c r="CT307" s="71">
        <v>93984.91</v>
      </c>
      <c r="CU307" s="71">
        <v>96536.09</v>
      </c>
      <c r="CV307" s="71">
        <v>34595.86</v>
      </c>
      <c r="CW307" s="71">
        <v>11395.46</v>
      </c>
      <c r="CX307" s="71">
        <v>11163.54</v>
      </c>
      <c r="CY307" s="71">
        <v>10733.19</v>
      </c>
      <c r="CZ307" s="71">
        <v>10277.78</v>
      </c>
      <c r="DA307" s="71">
        <v>11596.71</v>
      </c>
      <c r="DB307" s="71">
        <v>11341.23</v>
      </c>
      <c r="DC307" s="71">
        <v>11112.87</v>
      </c>
      <c r="DD307" s="71">
        <v>10938.04</v>
      </c>
      <c r="DE307" s="71">
        <v>11035.02</v>
      </c>
      <c r="DF307" s="71">
        <v>11434.96</v>
      </c>
      <c r="DG307" s="71">
        <v>12230.16</v>
      </c>
      <c r="DH307" s="71">
        <v>12474.47</v>
      </c>
      <c r="DI307" s="71">
        <v>12485.42</v>
      </c>
      <c r="DJ307" s="71">
        <v>12611.93</v>
      </c>
      <c r="DK307" s="71">
        <v>38676.37</v>
      </c>
      <c r="DL307" s="71">
        <v>101180.7</v>
      </c>
      <c r="DM307" s="71">
        <v>98285.93</v>
      </c>
      <c r="DN307" s="71">
        <v>98871.33</v>
      </c>
      <c r="DO307" s="71">
        <v>97972.41</v>
      </c>
      <c r="DP307" s="71">
        <v>97403.98</v>
      </c>
      <c r="DQ307" s="71">
        <v>96676.58</v>
      </c>
      <c r="DR307" s="71">
        <v>96271.2</v>
      </c>
      <c r="DS307" s="71">
        <v>98884.45</v>
      </c>
      <c r="DT307" s="71">
        <v>37876.26</v>
      </c>
      <c r="DU307" s="71">
        <v>12595.36</v>
      </c>
      <c r="DV307" s="71">
        <v>12339.03</v>
      </c>
      <c r="DW307" s="71">
        <v>11863.36</v>
      </c>
      <c r="DX307" s="71">
        <v>11360</v>
      </c>
      <c r="DY307" s="71">
        <v>12697.14</v>
      </c>
      <c r="DZ307" s="71">
        <v>12417.42</v>
      </c>
      <c r="EA307" s="71">
        <v>12167.38</v>
      </c>
      <c r="EB307" s="71">
        <v>11975.96</v>
      </c>
      <c r="EC307" s="71">
        <v>12082.14</v>
      </c>
      <c r="ED307" s="71">
        <v>12520.04</v>
      </c>
      <c r="EE307" s="71">
        <v>13390.69</v>
      </c>
      <c r="EF307" s="71">
        <v>13658.18</v>
      </c>
      <c r="EG307" s="71">
        <v>13670.17</v>
      </c>
      <c r="EH307" s="71">
        <v>13808.69</v>
      </c>
      <c r="EI307" s="71">
        <v>41988.45</v>
      </c>
      <c r="EJ307" s="71">
        <v>103561.6</v>
      </c>
      <c r="EK307" s="71">
        <v>100598.6</v>
      </c>
      <c r="EL307" s="71">
        <v>101197.8</v>
      </c>
      <c r="EM307" s="71">
        <v>100277.7</v>
      </c>
      <c r="EN307" s="71">
        <v>99695.94</v>
      </c>
      <c r="EO307" s="71">
        <v>98951.42</v>
      </c>
      <c r="EP307" s="71">
        <v>98536.5</v>
      </c>
      <c r="EQ307" s="71">
        <v>101211.2</v>
      </c>
      <c r="ER307" s="71">
        <v>41119.82</v>
      </c>
      <c r="ES307" s="71">
        <v>13790.55</v>
      </c>
      <c r="ET307" s="71">
        <v>13509.9</v>
      </c>
      <c r="EU307" s="71">
        <v>12989.08</v>
      </c>
      <c r="EV307" s="71">
        <v>12437.96</v>
      </c>
      <c r="EW307" s="71">
        <v>14278.36</v>
      </c>
      <c r="EX307" s="71">
        <v>13963.81</v>
      </c>
      <c r="EY307" s="71">
        <v>13682.63</v>
      </c>
      <c r="EZ307" s="71">
        <v>13467.38</v>
      </c>
      <c r="FA307" s="71">
        <v>13586.78</v>
      </c>
      <c r="FB307" s="71">
        <v>14079.21</v>
      </c>
      <c r="FC307" s="71">
        <v>15058.29</v>
      </c>
      <c r="FD307" s="71">
        <v>15359.09</v>
      </c>
      <c r="FE307" s="71">
        <v>15372.58</v>
      </c>
      <c r="FF307" s="71">
        <v>15528.35</v>
      </c>
      <c r="FG307" s="71">
        <v>46705.48</v>
      </c>
      <c r="FH307" s="71">
        <v>106960.8</v>
      </c>
      <c r="FI307" s="71">
        <v>103900.6</v>
      </c>
      <c r="FJ307" s="71">
        <v>104519.5</v>
      </c>
      <c r="FK307" s="71">
        <v>103569.2</v>
      </c>
      <c r="FL307" s="71">
        <v>102968.3</v>
      </c>
      <c r="FM307" s="71">
        <v>102199.3</v>
      </c>
      <c r="FN307" s="71">
        <v>101770.8</v>
      </c>
      <c r="FO307" s="71">
        <v>104533.3</v>
      </c>
      <c r="FP307" s="71">
        <v>45739.27</v>
      </c>
      <c r="FQ307" s="71">
        <v>15507.94</v>
      </c>
      <c r="FR307" s="71">
        <v>15192.34</v>
      </c>
      <c r="FS307" s="71">
        <v>14606.66</v>
      </c>
      <c r="FT307" s="71">
        <v>13986.91</v>
      </c>
      <c r="FU307" s="71">
        <v>82.1881</v>
      </c>
      <c r="FV307" s="71">
        <v>80.84761</v>
      </c>
      <c r="FW307" s="71">
        <v>79.87085</v>
      </c>
      <c r="FX307" s="71">
        <v>78.77045</v>
      </c>
      <c r="FY307" s="71">
        <v>77.51295</v>
      </c>
      <c r="FZ307" s="71">
        <v>76.90729</v>
      </c>
      <c r="GA307" s="71">
        <v>76.32658</v>
      </c>
      <c r="GB307" s="71">
        <v>77.79042</v>
      </c>
      <c r="GC307" s="71">
        <v>81.80122</v>
      </c>
      <c r="GD307" s="71">
        <v>85.49892</v>
      </c>
      <c r="GE307" s="71">
        <v>88.85668</v>
      </c>
      <c r="GF307" s="71">
        <v>91.31822</v>
      </c>
      <c r="GG307" s="71">
        <v>93.15155</v>
      </c>
      <c r="GH307" s="71">
        <v>94.4363</v>
      </c>
      <c r="GI307" s="71">
        <v>94.92254</v>
      </c>
      <c r="GJ307" s="71">
        <v>94.91889</v>
      </c>
      <c r="GK307" s="71">
        <v>92.93131</v>
      </c>
      <c r="GL307" s="71">
        <v>90.36437</v>
      </c>
      <c r="GM307" s="71">
        <v>86.92484</v>
      </c>
      <c r="GN307" s="71">
        <v>82.77477</v>
      </c>
      <c r="GO307" s="71">
        <v>79.38499</v>
      </c>
      <c r="GP307" s="71">
        <v>76.29558</v>
      </c>
      <c r="GQ307" s="71">
        <v>73.01406</v>
      </c>
      <c r="GR307" s="71">
        <v>71.78932</v>
      </c>
    </row>
    <row r="308" spans="1:200" ht="12.75">
      <c r="A308" s="69" t="s">
        <v>244</v>
      </c>
      <c r="B308" s="69" t="s">
        <v>35</v>
      </c>
      <c r="C308" s="69">
        <v>2012</v>
      </c>
      <c r="D308" s="69" t="s">
        <v>7</v>
      </c>
      <c r="E308" s="69" t="s">
        <v>229</v>
      </c>
      <c r="F308" s="71">
        <v>1904</v>
      </c>
      <c r="G308" s="71">
        <v>1904</v>
      </c>
      <c r="H308" s="71">
        <v>1904</v>
      </c>
      <c r="I308" s="71">
        <v>448472.5</v>
      </c>
      <c r="J308" s="71">
        <v>436757.1</v>
      </c>
      <c r="K308" s="71">
        <v>426778</v>
      </c>
      <c r="L308" s="71">
        <v>417469.2</v>
      </c>
      <c r="M308" s="71">
        <v>420379.1</v>
      </c>
      <c r="N308" s="71">
        <v>435891.7</v>
      </c>
      <c r="O308" s="71">
        <v>466048.6</v>
      </c>
      <c r="P308" s="71">
        <v>475317.8</v>
      </c>
      <c r="Q308" s="71">
        <v>480765.4</v>
      </c>
      <c r="R308" s="71">
        <v>494427.3</v>
      </c>
      <c r="S308" s="71">
        <v>510511.2</v>
      </c>
      <c r="T308" s="71">
        <v>514101.2</v>
      </c>
      <c r="U308" s="71">
        <v>502193</v>
      </c>
      <c r="V308" s="71">
        <v>505489.8</v>
      </c>
      <c r="W308" s="71">
        <v>501403.3</v>
      </c>
      <c r="X308" s="71">
        <v>497024.4</v>
      </c>
      <c r="Y308" s="71">
        <v>493308.7</v>
      </c>
      <c r="Z308" s="71">
        <v>488250.5</v>
      </c>
      <c r="AA308" s="71">
        <v>496117.6</v>
      </c>
      <c r="AB308" s="71">
        <v>503217</v>
      </c>
      <c r="AC308" s="71">
        <v>508870.2</v>
      </c>
      <c r="AD308" s="71">
        <v>498849.2</v>
      </c>
      <c r="AE308" s="71">
        <v>481432.1</v>
      </c>
      <c r="AF308" s="71">
        <v>461927</v>
      </c>
      <c r="AG308" s="71">
        <v>437838.9</v>
      </c>
      <c r="AH308" s="71">
        <v>426401.2</v>
      </c>
      <c r="AI308" s="71">
        <v>416658.7</v>
      </c>
      <c r="AJ308" s="71">
        <v>407570.6</v>
      </c>
      <c r="AK308" s="71">
        <v>410411.5</v>
      </c>
      <c r="AL308" s="71">
        <v>425556.3</v>
      </c>
      <c r="AM308" s="71">
        <v>454998.2</v>
      </c>
      <c r="AN308" s="71">
        <v>464047.7</v>
      </c>
      <c r="AO308" s="71">
        <v>469366</v>
      </c>
      <c r="AP308" s="71">
        <v>482704.1</v>
      </c>
      <c r="AQ308" s="71">
        <v>473825.1</v>
      </c>
      <c r="AR308" s="71">
        <v>416099</v>
      </c>
      <c r="AS308" s="71">
        <v>406460.9</v>
      </c>
      <c r="AT308" s="71">
        <v>409129.2</v>
      </c>
      <c r="AU308" s="71">
        <v>405821.7</v>
      </c>
      <c r="AV308" s="71">
        <v>402277.5</v>
      </c>
      <c r="AW308" s="71">
        <v>399270.2</v>
      </c>
      <c r="AX308" s="71">
        <v>395176.2</v>
      </c>
      <c r="AY308" s="71">
        <v>401543.6</v>
      </c>
      <c r="AZ308" s="71">
        <v>467055</v>
      </c>
      <c r="BA308" s="71">
        <v>496804.5</v>
      </c>
      <c r="BB308" s="71">
        <v>487021.1</v>
      </c>
      <c r="BC308" s="71">
        <v>470016.9</v>
      </c>
      <c r="BD308" s="71">
        <v>450974.3</v>
      </c>
      <c r="BE308" s="71">
        <v>8150.915</v>
      </c>
      <c r="BF308" s="71">
        <v>7937.988</v>
      </c>
      <c r="BG308" s="71">
        <v>7756.619</v>
      </c>
      <c r="BH308" s="71">
        <v>7587.433</v>
      </c>
      <c r="BI308" s="71">
        <v>7640.32</v>
      </c>
      <c r="BJ308" s="71">
        <v>7922.258</v>
      </c>
      <c r="BK308" s="71">
        <v>8470.356</v>
      </c>
      <c r="BL308" s="71">
        <v>8638.823</v>
      </c>
      <c r="BM308" s="71">
        <v>8737.831</v>
      </c>
      <c r="BN308" s="71">
        <v>8986.135</v>
      </c>
      <c r="BO308" s="71">
        <v>28857.08</v>
      </c>
      <c r="BP308" s="71">
        <v>92276.08</v>
      </c>
      <c r="BQ308" s="71">
        <v>90138.69</v>
      </c>
      <c r="BR308" s="71">
        <v>90730.42</v>
      </c>
      <c r="BS308" s="71">
        <v>89996.93</v>
      </c>
      <c r="BT308" s="71">
        <v>89210.96</v>
      </c>
      <c r="BU308" s="71">
        <v>88544.03</v>
      </c>
      <c r="BV308" s="71">
        <v>87636.14</v>
      </c>
      <c r="BW308" s="71">
        <v>89048.21</v>
      </c>
      <c r="BX308" s="71">
        <v>28444.77</v>
      </c>
      <c r="BY308" s="71">
        <v>9248.632</v>
      </c>
      <c r="BZ308" s="71">
        <v>9066.502</v>
      </c>
      <c r="CA308" s="71">
        <v>8749.949</v>
      </c>
      <c r="CB308" s="71">
        <v>8395.446</v>
      </c>
      <c r="CC308" s="71">
        <v>9620.635</v>
      </c>
      <c r="CD308" s="71">
        <v>9369.316</v>
      </c>
      <c r="CE308" s="71">
        <v>9155.244</v>
      </c>
      <c r="CF308" s="71">
        <v>8955.551</v>
      </c>
      <c r="CG308" s="71">
        <v>9017.975</v>
      </c>
      <c r="CH308" s="71">
        <v>9350.751</v>
      </c>
      <c r="CI308" s="71">
        <v>9997.677</v>
      </c>
      <c r="CJ308" s="71">
        <v>10196.52</v>
      </c>
      <c r="CK308" s="71">
        <v>10313.38</v>
      </c>
      <c r="CL308" s="71">
        <v>10606.46</v>
      </c>
      <c r="CM308" s="71">
        <v>33508.82</v>
      </c>
      <c r="CN308" s="71">
        <v>95674.77</v>
      </c>
      <c r="CO308" s="71">
        <v>93458.65</v>
      </c>
      <c r="CP308" s="71">
        <v>94072.19</v>
      </c>
      <c r="CQ308" s="71">
        <v>93311.68</v>
      </c>
      <c r="CR308" s="71">
        <v>92496.76</v>
      </c>
      <c r="CS308" s="71">
        <v>91805.27</v>
      </c>
      <c r="CT308" s="71">
        <v>90863.94</v>
      </c>
      <c r="CU308" s="71">
        <v>92328.02</v>
      </c>
      <c r="CV308" s="71">
        <v>33030.05</v>
      </c>
      <c r="CW308" s="71">
        <v>10916.29</v>
      </c>
      <c r="CX308" s="71">
        <v>10701.32</v>
      </c>
      <c r="CY308" s="71">
        <v>10327.68</v>
      </c>
      <c r="CZ308" s="71">
        <v>9909.261</v>
      </c>
      <c r="DA308" s="71">
        <v>10633.66</v>
      </c>
      <c r="DB308" s="71">
        <v>10355.88</v>
      </c>
      <c r="DC308" s="71">
        <v>10119.26</v>
      </c>
      <c r="DD308" s="71">
        <v>9898.543</v>
      </c>
      <c r="DE308" s="71">
        <v>9967.539</v>
      </c>
      <c r="DF308" s="71">
        <v>10335.36</v>
      </c>
      <c r="DG308" s="71">
        <v>11050.4</v>
      </c>
      <c r="DH308" s="71">
        <v>11270.18</v>
      </c>
      <c r="DI308" s="71">
        <v>11399.35</v>
      </c>
      <c r="DJ308" s="71">
        <v>11723.29</v>
      </c>
      <c r="DK308" s="71">
        <v>36686.15</v>
      </c>
      <c r="DL308" s="71">
        <v>98002.17</v>
      </c>
      <c r="DM308" s="71">
        <v>95732.14</v>
      </c>
      <c r="DN308" s="71">
        <v>96360.61</v>
      </c>
      <c r="DO308" s="71">
        <v>95581.59</v>
      </c>
      <c r="DP308" s="71">
        <v>94746.85</v>
      </c>
      <c r="DQ308" s="71">
        <v>94038.54</v>
      </c>
      <c r="DR308" s="71">
        <v>93074.3</v>
      </c>
      <c r="DS308" s="71">
        <v>94574</v>
      </c>
      <c r="DT308" s="71">
        <v>36161.98</v>
      </c>
      <c r="DU308" s="71">
        <v>12065.74</v>
      </c>
      <c r="DV308" s="71">
        <v>11828.13</v>
      </c>
      <c r="DW308" s="71">
        <v>11415.16</v>
      </c>
      <c r="DX308" s="71">
        <v>10952.67</v>
      </c>
      <c r="DY308" s="71">
        <v>11642.7</v>
      </c>
      <c r="DZ308" s="71">
        <v>11338.56</v>
      </c>
      <c r="EA308" s="71">
        <v>11079.49</v>
      </c>
      <c r="EB308" s="71">
        <v>10837.83</v>
      </c>
      <c r="EC308" s="71">
        <v>10913.37</v>
      </c>
      <c r="ED308" s="71">
        <v>11316.09</v>
      </c>
      <c r="EE308" s="71">
        <v>12098.99</v>
      </c>
      <c r="EF308" s="71">
        <v>12339.62</v>
      </c>
      <c r="EG308" s="71">
        <v>12481.05</v>
      </c>
      <c r="EH308" s="71">
        <v>12835.72</v>
      </c>
      <c r="EI308" s="71">
        <v>39827.8</v>
      </c>
      <c r="EJ308" s="71">
        <v>100308.2</v>
      </c>
      <c r="EK308" s="71">
        <v>97984.77</v>
      </c>
      <c r="EL308" s="71">
        <v>98628.02</v>
      </c>
      <c r="EM308" s="71">
        <v>97830.66</v>
      </c>
      <c r="EN308" s="71">
        <v>96976.28</v>
      </c>
      <c r="EO308" s="71">
        <v>96251.31</v>
      </c>
      <c r="EP308" s="71">
        <v>95264.38</v>
      </c>
      <c r="EQ308" s="71">
        <v>96799.37</v>
      </c>
      <c r="ER308" s="71">
        <v>39258.74</v>
      </c>
      <c r="ES308" s="71">
        <v>13210.67</v>
      </c>
      <c r="ET308" s="71">
        <v>12950.52</v>
      </c>
      <c r="EU308" s="71">
        <v>12498.35</v>
      </c>
      <c r="EV308" s="71">
        <v>11991.99</v>
      </c>
      <c r="EW308" s="71">
        <v>13092.61</v>
      </c>
      <c r="EX308" s="71">
        <v>12750.59</v>
      </c>
      <c r="EY308" s="71">
        <v>12459.26</v>
      </c>
      <c r="EZ308" s="71">
        <v>12187.5</v>
      </c>
      <c r="FA308" s="71">
        <v>12272.45</v>
      </c>
      <c r="FB308" s="71">
        <v>12725.33</v>
      </c>
      <c r="FC308" s="71">
        <v>13605.72</v>
      </c>
      <c r="FD308" s="71">
        <v>13876.33</v>
      </c>
      <c r="FE308" s="71">
        <v>14035.36</v>
      </c>
      <c r="FF308" s="71">
        <v>14434.2</v>
      </c>
      <c r="FG308" s="71">
        <v>44302.1</v>
      </c>
      <c r="FH308" s="71">
        <v>103600.6</v>
      </c>
      <c r="FI308" s="71">
        <v>101200.9</v>
      </c>
      <c r="FJ308" s="71">
        <v>101865.3</v>
      </c>
      <c r="FK308" s="71">
        <v>101041.8</v>
      </c>
      <c r="FL308" s="71">
        <v>100159.4</v>
      </c>
      <c r="FM308" s="71">
        <v>99410.6</v>
      </c>
      <c r="FN308" s="71">
        <v>98391.27</v>
      </c>
      <c r="FO308" s="71">
        <v>99976.65</v>
      </c>
      <c r="FP308" s="71">
        <v>43669.11</v>
      </c>
      <c r="FQ308" s="71">
        <v>14855.84</v>
      </c>
      <c r="FR308" s="71">
        <v>14563.29</v>
      </c>
      <c r="FS308" s="71">
        <v>14054.82</v>
      </c>
      <c r="FT308" s="71">
        <v>13485.39</v>
      </c>
      <c r="FU308" s="71">
        <v>70.65293</v>
      </c>
      <c r="FV308" s="71">
        <v>69.30573</v>
      </c>
      <c r="FW308" s="71">
        <v>68.60154</v>
      </c>
      <c r="FX308" s="71">
        <v>67.66868</v>
      </c>
      <c r="FY308" s="71">
        <v>67.42896</v>
      </c>
      <c r="FZ308" s="71">
        <v>66.93774</v>
      </c>
      <c r="GA308" s="71">
        <v>66.08675</v>
      </c>
      <c r="GB308" s="71">
        <v>66.99834</v>
      </c>
      <c r="GC308" s="71">
        <v>71.2057</v>
      </c>
      <c r="GD308" s="71">
        <v>77.78683</v>
      </c>
      <c r="GE308" s="71">
        <v>84.73671</v>
      </c>
      <c r="GF308" s="71">
        <v>90.62888</v>
      </c>
      <c r="GG308" s="71">
        <v>93.82915</v>
      </c>
      <c r="GH308" s="71">
        <v>95.18691</v>
      </c>
      <c r="GI308" s="71">
        <v>95.81686</v>
      </c>
      <c r="GJ308" s="71">
        <v>95.57571</v>
      </c>
      <c r="GK308" s="71">
        <v>94.24858</v>
      </c>
      <c r="GL308" s="71">
        <v>90.67598</v>
      </c>
      <c r="GM308" s="71">
        <v>85.00651</v>
      </c>
      <c r="GN308" s="71">
        <v>80.77298</v>
      </c>
      <c r="GO308" s="71">
        <v>77.66748</v>
      </c>
      <c r="GP308" s="71">
        <v>74.89911</v>
      </c>
      <c r="GQ308" s="71">
        <v>72.9373</v>
      </c>
      <c r="GR308" s="71">
        <v>72.01899</v>
      </c>
    </row>
    <row r="309" spans="1:200" ht="12.75">
      <c r="A309" s="69" t="s">
        <v>244</v>
      </c>
      <c r="B309" s="69" t="s">
        <v>8</v>
      </c>
      <c r="C309" s="69">
        <v>2012</v>
      </c>
      <c r="D309" s="69" t="s">
        <v>7</v>
      </c>
      <c r="E309" s="69" t="s">
        <v>229</v>
      </c>
      <c r="F309" s="71">
        <v>1873</v>
      </c>
      <c r="G309" s="71">
        <v>1873</v>
      </c>
      <c r="H309" s="71">
        <v>1873</v>
      </c>
      <c r="I309" s="71">
        <v>463608.8</v>
      </c>
      <c r="J309" s="71">
        <v>452265.9</v>
      </c>
      <c r="K309" s="71">
        <v>442123.1</v>
      </c>
      <c r="L309" s="71">
        <v>434128.1</v>
      </c>
      <c r="M309" s="71">
        <v>438007.7</v>
      </c>
      <c r="N309" s="71">
        <v>454003.9</v>
      </c>
      <c r="O309" s="71">
        <v>488047</v>
      </c>
      <c r="P309" s="71">
        <v>501712.2</v>
      </c>
      <c r="Q309" s="71">
        <v>503566.8</v>
      </c>
      <c r="R309" s="71">
        <v>510519.2</v>
      </c>
      <c r="S309" s="71">
        <v>516993</v>
      </c>
      <c r="T309" s="71">
        <v>511321.1</v>
      </c>
      <c r="U309" s="71">
        <v>498125.6</v>
      </c>
      <c r="V309" s="71">
        <v>502004.9</v>
      </c>
      <c r="W309" s="71">
        <v>498287.6</v>
      </c>
      <c r="X309" s="71">
        <v>494571.1</v>
      </c>
      <c r="Y309" s="71">
        <v>491715.8</v>
      </c>
      <c r="Z309" s="71">
        <v>490104.1</v>
      </c>
      <c r="AA309" s="71">
        <v>505241.9</v>
      </c>
      <c r="AB309" s="71">
        <v>513541.7</v>
      </c>
      <c r="AC309" s="71">
        <v>516761.7</v>
      </c>
      <c r="AD309" s="71">
        <v>506769.4</v>
      </c>
      <c r="AE309" s="71">
        <v>488544.3</v>
      </c>
      <c r="AF309" s="71">
        <v>467708.4</v>
      </c>
      <c r="AG309" s="71">
        <v>452616.3</v>
      </c>
      <c r="AH309" s="71">
        <v>441542.3</v>
      </c>
      <c r="AI309" s="71">
        <v>431640</v>
      </c>
      <c r="AJ309" s="71">
        <v>423834.5</v>
      </c>
      <c r="AK309" s="71">
        <v>427622.2</v>
      </c>
      <c r="AL309" s="71">
        <v>443239.1</v>
      </c>
      <c r="AM309" s="71">
        <v>476475</v>
      </c>
      <c r="AN309" s="71">
        <v>489816.1</v>
      </c>
      <c r="AO309" s="71">
        <v>491626.8</v>
      </c>
      <c r="AP309" s="71">
        <v>498414.3</v>
      </c>
      <c r="AQ309" s="71">
        <v>479841</v>
      </c>
      <c r="AR309" s="71">
        <v>413848.9</v>
      </c>
      <c r="AS309" s="71">
        <v>403168.8</v>
      </c>
      <c r="AT309" s="71">
        <v>406308.7</v>
      </c>
      <c r="AU309" s="71">
        <v>403299.9</v>
      </c>
      <c r="AV309" s="71">
        <v>400291.9</v>
      </c>
      <c r="AW309" s="71">
        <v>397980.9</v>
      </c>
      <c r="AX309" s="71">
        <v>396676.5</v>
      </c>
      <c r="AY309" s="71">
        <v>408928.5</v>
      </c>
      <c r="AZ309" s="71">
        <v>476637.8</v>
      </c>
      <c r="BA309" s="71">
        <v>504508.8</v>
      </c>
      <c r="BB309" s="71">
        <v>494753.4</v>
      </c>
      <c r="BC309" s="71">
        <v>476960.6</v>
      </c>
      <c r="BD309" s="71">
        <v>456618.7</v>
      </c>
      <c r="BE309" s="71">
        <v>8426.014</v>
      </c>
      <c r="BF309" s="71">
        <v>8219.857</v>
      </c>
      <c r="BG309" s="71">
        <v>8035.514</v>
      </c>
      <c r="BH309" s="71">
        <v>7890.206</v>
      </c>
      <c r="BI309" s="71">
        <v>7960.717</v>
      </c>
      <c r="BJ309" s="71">
        <v>8251.446</v>
      </c>
      <c r="BK309" s="71">
        <v>8870.174</v>
      </c>
      <c r="BL309" s="71">
        <v>9118.536</v>
      </c>
      <c r="BM309" s="71">
        <v>9152.243</v>
      </c>
      <c r="BN309" s="71">
        <v>9278.602</v>
      </c>
      <c r="BO309" s="71">
        <v>29223.47</v>
      </c>
      <c r="BP309" s="71">
        <v>91777.09</v>
      </c>
      <c r="BQ309" s="71">
        <v>89408.62</v>
      </c>
      <c r="BR309" s="71">
        <v>90104.92</v>
      </c>
      <c r="BS309" s="71">
        <v>89437.71</v>
      </c>
      <c r="BT309" s="71">
        <v>88770.63</v>
      </c>
      <c r="BU309" s="71">
        <v>88258.13</v>
      </c>
      <c r="BV309" s="71">
        <v>87968.84</v>
      </c>
      <c r="BW309" s="71">
        <v>90685.92</v>
      </c>
      <c r="BX309" s="71">
        <v>29028.38</v>
      </c>
      <c r="BY309" s="71">
        <v>9392.058</v>
      </c>
      <c r="BZ309" s="71">
        <v>9210.45</v>
      </c>
      <c r="CA309" s="71">
        <v>8879.213</v>
      </c>
      <c r="CB309" s="71">
        <v>8500.523</v>
      </c>
      <c r="CC309" s="71">
        <v>9945.339</v>
      </c>
      <c r="CD309" s="71">
        <v>9702.01</v>
      </c>
      <c r="CE309" s="71">
        <v>9484.427</v>
      </c>
      <c r="CF309" s="71">
        <v>9312.918</v>
      </c>
      <c r="CG309" s="71">
        <v>9396.144</v>
      </c>
      <c r="CH309" s="71">
        <v>9739.294</v>
      </c>
      <c r="CI309" s="71">
        <v>10469.59</v>
      </c>
      <c r="CJ309" s="71">
        <v>10762.73</v>
      </c>
      <c r="CK309" s="71">
        <v>10802.52</v>
      </c>
      <c r="CL309" s="71">
        <v>10951.66</v>
      </c>
      <c r="CM309" s="71">
        <v>33934.27</v>
      </c>
      <c r="CN309" s="71">
        <v>95157.4</v>
      </c>
      <c r="CO309" s="71">
        <v>92701.7</v>
      </c>
      <c r="CP309" s="71">
        <v>93423.65</v>
      </c>
      <c r="CQ309" s="71">
        <v>92731.85</v>
      </c>
      <c r="CR309" s="71">
        <v>92040.21</v>
      </c>
      <c r="CS309" s="71">
        <v>91508.83</v>
      </c>
      <c r="CT309" s="71">
        <v>91208.89</v>
      </c>
      <c r="CU309" s="71">
        <v>94026.05</v>
      </c>
      <c r="CV309" s="71">
        <v>33707.74</v>
      </c>
      <c r="CW309" s="71">
        <v>11085.57</v>
      </c>
      <c r="CX309" s="71">
        <v>10871.22</v>
      </c>
      <c r="CY309" s="71">
        <v>10480.26</v>
      </c>
      <c r="CZ309" s="71">
        <v>10033.28</v>
      </c>
      <c r="DA309" s="71">
        <v>10992.55</v>
      </c>
      <c r="DB309" s="71">
        <v>10723.6</v>
      </c>
      <c r="DC309" s="71">
        <v>10483.11</v>
      </c>
      <c r="DD309" s="71">
        <v>10293.54</v>
      </c>
      <c r="DE309" s="71">
        <v>10385.53</v>
      </c>
      <c r="DF309" s="71">
        <v>10764.81</v>
      </c>
      <c r="DG309" s="71">
        <v>11572</v>
      </c>
      <c r="DH309" s="71">
        <v>11896.01</v>
      </c>
      <c r="DI309" s="71">
        <v>11939.99</v>
      </c>
      <c r="DJ309" s="71">
        <v>12104.84</v>
      </c>
      <c r="DK309" s="71">
        <v>37151.94</v>
      </c>
      <c r="DL309" s="71">
        <v>97472.22</v>
      </c>
      <c r="DM309" s="71">
        <v>94956.77</v>
      </c>
      <c r="DN309" s="71">
        <v>95696.29</v>
      </c>
      <c r="DO309" s="71">
        <v>94987.66</v>
      </c>
      <c r="DP309" s="71">
        <v>94279.2</v>
      </c>
      <c r="DQ309" s="71">
        <v>93734.89</v>
      </c>
      <c r="DR309" s="71">
        <v>93427.66</v>
      </c>
      <c r="DS309" s="71">
        <v>96313.34</v>
      </c>
      <c r="DT309" s="71">
        <v>36903.93</v>
      </c>
      <c r="DU309" s="71">
        <v>12252.85</v>
      </c>
      <c r="DV309" s="71">
        <v>12015.93</v>
      </c>
      <c r="DW309" s="71">
        <v>11583.79</v>
      </c>
      <c r="DX309" s="71">
        <v>11089.76</v>
      </c>
      <c r="DY309" s="71">
        <v>12035.65</v>
      </c>
      <c r="DZ309" s="71">
        <v>11741.18</v>
      </c>
      <c r="EA309" s="71">
        <v>11477.86</v>
      </c>
      <c r="EB309" s="71">
        <v>11270.3</v>
      </c>
      <c r="EC309" s="71">
        <v>11371.02</v>
      </c>
      <c r="ED309" s="71">
        <v>11786.3</v>
      </c>
      <c r="EE309" s="71">
        <v>12670.08</v>
      </c>
      <c r="EF309" s="71">
        <v>13024.84</v>
      </c>
      <c r="EG309" s="71">
        <v>13072.99</v>
      </c>
      <c r="EH309" s="71">
        <v>13253.48</v>
      </c>
      <c r="EI309" s="71">
        <v>40333.48</v>
      </c>
      <c r="EJ309" s="71">
        <v>99765.78</v>
      </c>
      <c r="EK309" s="71">
        <v>97191.15</v>
      </c>
      <c r="EL309" s="71">
        <v>97948.06</v>
      </c>
      <c r="EM309" s="71">
        <v>97222.77</v>
      </c>
      <c r="EN309" s="71">
        <v>96497.63</v>
      </c>
      <c r="EO309" s="71">
        <v>95940.51</v>
      </c>
      <c r="EP309" s="71">
        <v>95626.05</v>
      </c>
      <c r="EQ309" s="71">
        <v>98579.63</v>
      </c>
      <c r="ER309" s="71">
        <v>40064.22</v>
      </c>
      <c r="ES309" s="71">
        <v>13415.54</v>
      </c>
      <c r="ET309" s="71">
        <v>13156.13</v>
      </c>
      <c r="EU309" s="71">
        <v>12682.99</v>
      </c>
      <c r="EV309" s="71">
        <v>12142.08</v>
      </c>
      <c r="EW309" s="71">
        <v>13534.49</v>
      </c>
      <c r="EX309" s="71">
        <v>13203.35</v>
      </c>
      <c r="EY309" s="71">
        <v>12907.24</v>
      </c>
      <c r="EZ309" s="71">
        <v>12673.84</v>
      </c>
      <c r="FA309" s="71">
        <v>12787.1</v>
      </c>
      <c r="FB309" s="71">
        <v>13254.09</v>
      </c>
      <c r="FC309" s="71">
        <v>14247.94</v>
      </c>
      <c r="FD309" s="71">
        <v>14646.88</v>
      </c>
      <c r="FE309" s="71">
        <v>14701.02</v>
      </c>
      <c r="FF309" s="71">
        <v>14903.98</v>
      </c>
      <c r="FG309" s="71">
        <v>44864.59</v>
      </c>
      <c r="FH309" s="71">
        <v>103040.4</v>
      </c>
      <c r="FI309" s="71">
        <v>100381.3</v>
      </c>
      <c r="FJ309" s="71">
        <v>101163</v>
      </c>
      <c r="FK309" s="71">
        <v>100413.9</v>
      </c>
      <c r="FL309" s="71">
        <v>99664.99</v>
      </c>
      <c r="FM309" s="71">
        <v>99089.59</v>
      </c>
      <c r="FN309" s="71">
        <v>98764.81</v>
      </c>
      <c r="FO309" s="71">
        <v>101815.3</v>
      </c>
      <c r="FP309" s="71">
        <v>44565.08</v>
      </c>
      <c r="FQ309" s="71">
        <v>15086.23</v>
      </c>
      <c r="FR309" s="71">
        <v>14794.51</v>
      </c>
      <c r="FS309" s="71">
        <v>14262.46</v>
      </c>
      <c r="FT309" s="71">
        <v>13654.18</v>
      </c>
      <c r="FU309" s="71">
        <v>78.95652</v>
      </c>
      <c r="FV309" s="71">
        <v>77.38177</v>
      </c>
      <c r="FW309" s="71">
        <v>76.38297</v>
      </c>
      <c r="FX309" s="71">
        <v>75.33535</v>
      </c>
      <c r="FY309" s="71">
        <v>74.37113</v>
      </c>
      <c r="FZ309" s="71">
        <v>73.81069</v>
      </c>
      <c r="GA309" s="71">
        <v>73.94007</v>
      </c>
      <c r="GB309" s="71">
        <v>76.6642</v>
      </c>
      <c r="GC309" s="71">
        <v>81.36266</v>
      </c>
      <c r="GD309" s="71">
        <v>85.50659</v>
      </c>
      <c r="GE309" s="71">
        <v>88.67849</v>
      </c>
      <c r="GF309" s="71">
        <v>91.57107</v>
      </c>
      <c r="GG309" s="71">
        <v>94.02968</v>
      </c>
      <c r="GH309" s="71">
        <v>95.84364</v>
      </c>
      <c r="GI309" s="71">
        <v>96.77555</v>
      </c>
      <c r="GJ309" s="71">
        <v>96.5755</v>
      </c>
      <c r="GK309" s="71">
        <v>95.33441</v>
      </c>
      <c r="GL309" s="71">
        <v>93.04649</v>
      </c>
      <c r="GM309" s="71">
        <v>89.52951</v>
      </c>
      <c r="GN309" s="71">
        <v>84.95304</v>
      </c>
      <c r="GO309" s="71">
        <v>81.0205</v>
      </c>
      <c r="GP309" s="71">
        <v>78.49134</v>
      </c>
      <c r="GQ309" s="71">
        <v>76.559</v>
      </c>
      <c r="GR309" s="71">
        <v>75.42162</v>
      </c>
    </row>
    <row r="310" spans="1:200" ht="12.75">
      <c r="A310" s="69" t="s">
        <v>245</v>
      </c>
      <c r="B310" s="69" t="s">
        <v>30</v>
      </c>
      <c r="C310" s="69">
        <v>2012</v>
      </c>
      <c r="D310" s="69" t="s">
        <v>6</v>
      </c>
      <c r="E310" s="69" t="s">
        <v>229</v>
      </c>
      <c r="F310" s="71">
        <v>344</v>
      </c>
      <c r="G310" s="71">
        <v>344</v>
      </c>
      <c r="H310" s="71">
        <v>344</v>
      </c>
      <c r="I310" s="71">
        <v>37783.96</v>
      </c>
      <c r="J310" s="71">
        <v>36485.68</v>
      </c>
      <c r="K310" s="71">
        <v>35141.22</v>
      </c>
      <c r="L310" s="71">
        <v>33982.59</v>
      </c>
      <c r="M310" s="71">
        <v>33938.71</v>
      </c>
      <c r="N310" s="71">
        <v>35405.63</v>
      </c>
      <c r="O310" s="71">
        <v>38593.29</v>
      </c>
      <c r="P310" s="71">
        <v>40873.54</v>
      </c>
      <c r="Q310" s="71">
        <v>42015.3</v>
      </c>
      <c r="R310" s="71">
        <v>43091.52</v>
      </c>
      <c r="S310" s="71">
        <v>43952.23</v>
      </c>
      <c r="T310" s="71">
        <v>42505.67</v>
      </c>
      <c r="U310" s="71">
        <v>39026.68</v>
      </c>
      <c r="V310" s="71">
        <v>37821.8</v>
      </c>
      <c r="W310" s="71">
        <v>36422.5</v>
      </c>
      <c r="X310" s="71">
        <v>35281.39</v>
      </c>
      <c r="Y310" s="71">
        <v>34069.99</v>
      </c>
      <c r="Z310" s="71">
        <v>34054.61</v>
      </c>
      <c r="AA310" s="71">
        <v>38060.71</v>
      </c>
      <c r="AB310" s="71">
        <v>40201</v>
      </c>
      <c r="AC310" s="71">
        <v>40739.8</v>
      </c>
      <c r="AD310" s="71">
        <v>40341.96</v>
      </c>
      <c r="AE310" s="71">
        <v>40398.24</v>
      </c>
      <c r="AF310" s="71">
        <v>39628.07</v>
      </c>
      <c r="AG310" s="71">
        <v>36888.07</v>
      </c>
      <c r="AH310" s="71">
        <v>35620.57</v>
      </c>
      <c r="AI310" s="71">
        <v>34308</v>
      </c>
      <c r="AJ310" s="71">
        <v>33176.84</v>
      </c>
      <c r="AK310" s="71">
        <v>33133.99</v>
      </c>
      <c r="AL310" s="71">
        <v>34566.14</v>
      </c>
      <c r="AM310" s="71">
        <v>37678.21</v>
      </c>
      <c r="AN310" s="71">
        <v>39904.4</v>
      </c>
      <c r="AO310" s="71">
        <v>41019.08</v>
      </c>
      <c r="AP310" s="71">
        <v>42069.78</v>
      </c>
      <c r="AQ310" s="71">
        <v>40793.75</v>
      </c>
      <c r="AR310" s="71">
        <v>34402.89</v>
      </c>
      <c r="AS310" s="71">
        <v>31587.1</v>
      </c>
      <c r="AT310" s="71">
        <v>30611.9</v>
      </c>
      <c r="AU310" s="71">
        <v>29479.35</v>
      </c>
      <c r="AV310" s="71">
        <v>28555.76</v>
      </c>
      <c r="AW310" s="71">
        <v>27575.29</v>
      </c>
      <c r="AX310" s="71">
        <v>27562.85</v>
      </c>
      <c r="AY310" s="71">
        <v>30805.27</v>
      </c>
      <c r="AZ310" s="71">
        <v>37312.1</v>
      </c>
      <c r="BA310" s="71">
        <v>39773.83</v>
      </c>
      <c r="BB310" s="71">
        <v>39385.42</v>
      </c>
      <c r="BC310" s="71">
        <v>39440.36</v>
      </c>
      <c r="BD310" s="71">
        <v>38688.46</v>
      </c>
      <c r="BE310" s="71">
        <v>686.7172</v>
      </c>
      <c r="BF310" s="71">
        <v>663.1212</v>
      </c>
      <c r="BG310" s="71">
        <v>638.6859</v>
      </c>
      <c r="BH310" s="71">
        <v>617.6281</v>
      </c>
      <c r="BI310" s="71">
        <v>616.8304</v>
      </c>
      <c r="BJ310" s="71">
        <v>643.4916</v>
      </c>
      <c r="BK310" s="71">
        <v>701.4266</v>
      </c>
      <c r="BL310" s="71">
        <v>742.8699</v>
      </c>
      <c r="BM310" s="71">
        <v>763.6211</v>
      </c>
      <c r="BN310" s="71">
        <v>783.1812</v>
      </c>
      <c r="BO310" s="71">
        <v>2484.437</v>
      </c>
      <c r="BP310" s="71">
        <v>7629.348</v>
      </c>
      <c r="BQ310" s="71">
        <v>7004.904</v>
      </c>
      <c r="BR310" s="71">
        <v>6788.64</v>
      </c>
      <c r="BS310" s="71">
        <v>6537.479</v>
      </c>
      <c r="BT310" s="71">
        <v>6332.661</v>
      </c>
      <c r="BU310" s="71">
        <v>6115.227</v>
      </c>
      <c r="BV310" s="71">
        <v>6112.467</v>
      </c>
      <c r="BW310" s="71">
        <v>6831.522</v>
      </c>
      <c r="BX310" s="71">
        <v>2272.396</v>
      </c>
      <c r="BY310" s="71">
        <v>740.4391</v>
      </c>
      <c r="BZ310" s="71">
        <v>733.2085</v>
      </c>
      <c r="CA310" s="71">
        <v>734.2313</v>
      </c>
      <c r="CB310" s="71">
        <v>720.2337</v>
      </c>
      <c r="CC310" s="71">
        <v>810.5417</v>
      </c>
      <c r="CD310" s="71">
        <v>782.691</v>
      </c>
      <c r="CE310" s="71">
        <v>753.8497</v>
      </c>
      <c r="CF310" s="71">
        <v>728.9948</v>
      </c>
      <c r="CG310" s="71">
        <v>728.0533</v>
      </c>
      <c r="CH310" s="71">
        <v>759.5219</v>
      </c>
      <c r="CI310" s="71">
        <v>827.9034</v>
      </c>
      <c r="CJ310" s="71">
        <v>876.8195</v>
      </c>
      <c r="CK310" s="71">
        <v>901.3124</v>
      </c>
      <c r="CL310" s="71">
        <v>924.3995</v>
      </c>
      <c r="CM310" s="71">
        <v>2884.927</v>
      </c>
      <c r="CN310" s="71">
        <v>7910.351</v>
      </c>
      <c r="CO310" s="71">
        <v>7262.907</v>
      </c>
      <c r="CP310" s="71">
        <v>7038.677</v>
      </c>
      <c r="CQ310" s="71">
        <v>6778.266</v>
      </c>
      <c r="CR310" s="71">
        <v>6565.904</v>
      </c>
      <c r="CS310" s="71">
        <v>6340.461</v>
      </c>
      <c r="CT310" s="71">
        <v>6337.6</v>
      </c>
      <c r="CU310" s="71">
        <v>7083.14</v>
      </c>
      <c r="CV310" s="71">
        <v>2638.705</v>
      </c>
      <c r="CW310" s="71">
        <v>873.9505</v>
      </c>
      <c r="CX310" s="71">
        <v>865.4161</v>
      </c>
      <c r="CY310" s="71">
        <v>866.6233</v>
      </c>
      <c r="CZ310" s="71">
        <v>850.1017</v>
      </c>
      <c r="DA310" s="71">
        <v>895.8892</v>
      </c>
      <c r="DB310" s="71">
        <v>865.1059</v>
      </c>
      <c r="DC310" s="71">
        <v>833.2278</v>
      </c>
      <c r="DD310" s="71">
        <v>805.7557</v>
      </c>
      <c r="DE310" s="71">
        <v>804.7151</v>
      </c>
      <c r="DF310" s="71">
        <v>839.4971</v>
      </c>
      <c r="DG310" s="71">
        <v>915.079</v>
      </c>
      <c r="DH310" s="71">
        <v>969.1459</v>
      </c>
      <c r="DI310" s="71">
        <v>996.2178</v>
      </c>
      <c r="DJ310" s="71">
        <v>1021.736</v>
      </c>
      <c r="DK310" s="71">
        <v>3158.477</v>
      </c>
      <c r="DL310" s="71">
        <v>8102.779</v>
      </c>
      <c r="DM310" s="71">
        <v>7439.585</v>
      </c>
      <c r="DN310" s="71">
        <v>7209.901</v>
      </c>
      <c r="DO310" s="71">
        <v>6943.156</v>
      </c>
      <c r="DP310" s="71">
        <v>6725.627</v>
      </c>
      <c r="DQ310" s="71">
        <v>6494.7</v>
      </c>
      <c r="DR310" s="71">
        <v>6491.769</v>
      </c>
      <c r="DS310" s="71">
        <v>7255.446</v>
      </c>
      <c r="DT310" s="71">
        <v>2888.908</v>
      </c>
      <c r="DU310" s="71">
        <v>965.9747</v>
      </c>
      <c r="DV310" s="71">
        <v>956.5417</v>
      </c>
      <c r="DW310" s="71">
        <v>957.876</v>
      </c>
      <c r="DX310" s="71">
        <v>939.6147</v>
      </c>
      <c r="DY310" s="71">
        <v>980.9012</v>
      </c>
      <c r="DZ310" s="71">
        <v>947.1968</v>
      </c>
      <c r="EA310" s="71">
        <v>912.2936</v>
      </c>
      <c r="EB310" s="71">
        <v>882.2148</v>
      </c>
      <c r="EC310" s="71">
        <v>881.0754</v>
      </c>
      <c r="ED310" s="71">
        <v>919.158</v>
      </c>
      <c r="EE310" s="71">
        <v>1001.912</v>
      </c>
      <c r="EF310" s="71">
        <v>1061.109</v>
      </c>
      <c r="EG310" s="71">
        <v>1090.75</v>
      </c>
      <c r="EH310" s="71">
        <v>1118.689</v>
      </c>
      <c r="EI310" s="71">
        <v>3428.956</v>
      </c>
      <c r="EJ310" s="71">
        <v>8293.44</v>
      </c>
      <c r="EK310" s="71">
        <v>7614.642</v>
      </c>
      <c r="EL310" s="71">
        <v>7379.553</v>
      </c>
      <c r="EM310" s="71">
        <v>7106.531</v>
      </c>
      <c r="EN310" s="71">
        <v>6883.884</v>
      </c>
      <c r="EO310" s="71">
        <v>6647.523</v>
      </c>
      <c r="EP310" s="71">
        <v>6644.523</v>
      </c>
      <c r="EQ310" s="71">
        <v>7426.169</v>
      </c>
      <c r="ER310" s="71">
        <v>3136.302</v>
      </c>
      <c r="ES310" s="71">
        <v>1057.637</v>
      </c>
      <c r="ET310" s="71">
        <v>1047.309</v>
      </c>
      <c r="EU310" s="71">
        <v>1048.77</v>
      </c>
      <c r="EV310" s="71">
        <v>1028.776</v>
      </c>
      <c r="EW310" s="71">
        <v>1103.057</v>
      </c>
      <c r="EX310" s="71">
        <v>1065.155</v>
      </c>
      <c r="EY310" s="71">
        <v>1025.905</v>
      </c>
      <c r="EZ310" s="71">
        <v>992.0804</v>
      </c>
      <c r="FA310" s="71">
        <v>990.7992</v>
      </c>
      <c r="FB310" s="71">
        <v>1033.624</v>
      </c>
      <c r="FC310" s="71">
        <v>1126.684</v>
      </c>
      <c r="FD310" s="71">
        <v>1193.253</v>
      </c>
      <c r="FE310" s="71">
        <v>1226.585</v>
      </c>
      <c r="FF310" s="71">
        <v>1258.004</v>
      </c>
      <c r="FG310" s="71">
        <v>3814.168</v>
      </c>
      <c r="FH310" s="71">
        <v>8565.659</v>
      </c>
      <c r="FI310" s="71">
        <v>7864.58</v>
      </c>
      <c r="FJ310" s="71">
        <v>7621.774</v>
      </c>
      <c r="FK310" s="71">
        <v>7339.791</v>
      </c>
      <c r="FL310" s="71">
        <v>7109.836</v>
      </c>
      <c r="FM310" s="71">
        <v>6865.717</v>
      </c>
      <c r="FN310" s="71">
        <v>6862.619</v>
      </c>
      <c r="FO310" s="71">
        <v>7669.92</v>
      </c>
      <c r="FP310" s="71">
        <v>3488.638</v>
      </c>
      <c r="FQ310" s="71">
        <v>1189.349</v>
      </c>
      <c r="FR310" s="71">
        <v>1177.734</v>
      </c>
      <c r="FS310" s="71">
        <v>1179.377</v>
      </c>
      <c r="FT310" s="71">
        <v>1156.893</v>
      </c>
      <c r="FU310" s="71">
        <v>66.21284</v>
      </c>
      <c r="FV310" s="71">
        <v>63.97776</v>
      </c>
      <c r="FW310" s="71">
        <v>62.18139</v>
      </c>
      <c r="FX310" s="71">
        <v>60.57567</v>
      </c>
      <c r="FY310" s="71">
        <v>59.31578</v>
      </c>
      <c r="FZ310" s="71">
        <v>58.21524</v>
      </c>
      <c r="GA310" s="71">
        <v>59.22679</v>
      </c>
      <c r="GB310" s="71">
        <v>63.65</v>
      </c>
      <c r="GC310" s="71">
        <v>68.6746</v>
      </c>
      <c r="GD310" s="71">
        <v>74.62925</v>
      </c>
      <c r="GE310" s="71">
        <v>80.41434</v>
      </c>
      <c r="GF310" s="71">
        <v>85.5139</v>
      </c>
      <c r="GG310" s="71">
        <v>88.7738</v>
      </c>
      <c r="GH310" s="71">
        <v>89.75508</v>
      </c>
      <c r="GI310" s="71">
        <v>89.73102</v>
      </c>
      <c r="GJ310" s="71">
        <v>89.84973</v>
      </c>
      <c r="GK310" s="71">
        <v>89.40214</v>
      </c>
      <c r="GL310" s="71">
        <v>88.95615</v>
      </c>
      <c r="GM310" s="71">
        <v>86.64995</v>
      </c>
      <c r="GN310" s="71">
        <v>82.32257</v>
      </c>
      <c r="GO310" s="71">
        <v>77.49604</v>
      </c>
      <c r="GP310" s="71">
        <v>73.83594</v>
      </c>
      <c r="GQ310" s="71">
        <v>72.15882</v>
      </c>
      <c r="GR310" s="71">
        <v>70.86112</v>
      </c>
    </row>
    <row r="311" spans="1:200" ht="12.75">
      <c r="A311" s="69" t="s">
        <v>245</v>
      </c>
      <c r="B311" s="69" t="s">
        <v>31</v>
      </c>
      <c r="C311" s="69">
        <v>2012</v>
      </c>
      <c r="D311" s="69" t="s">
        <v>6</v>
      </c>
      <c r="E311" s="69" t="s">
        <v>229</v>
      </c>
      <c r="F311" s="71">
        <v>478</v>
      </c>
      <c r="G311" s="71">
        <v>478</v>
      </c>
      <c r="H311" s="71">
        <v>478</v>
      </c>
      <c r="I311" s="71">
        <v>52791.96</v>
      </c>
      <c r="J311" s="71">
        <v>50224.05</v>
      </c>
      <c r="K311" s="71">
        <v>48510.91</v>
      </c>
      <c r="L311" s="71">
        <v>46869.79</v>
      </c>
      <c r="M311" s="71">
        <v>47082.09</v>
      </c>
      <c r="N311" s="71">
        <v>49074.81</v>
      </c>
      <c r="O311" s="71">
        <v>53478.97</v>
      </c>
      <c r="P311" s="71">
        <v>56160.25</v>
      </c>
      <c r="Q311" s="71">
        <v>58139.32</v>
      </c>
      <c r="R311" s="71">
        <v>59450.94</v>
      </c>
      <c r="S311" s="71">
        <v>60991.25</v>
      </c>
      <c r="T311" s="71">
        <v>58388.84</v>
      </c>
      <c r="U311" s="71">
        <v>52487.32</v>
      </c>
      <c r="V311" s="71">
        <v>51050.43</v>
      </c>
      <c r="W311" s="71">
        <v>49169.01</v>
      </c>
      <c r="X311" s="71">
        <v>47356.23</v>
      </c>
      <c r="Y311" s="71">
        <v>45874.28</v>
      </c>
      <c r="Z311" s="71">
        <v>46023.16</v>
      </c>
      <c r="AA311" s="71">
        <v>52498.37</v>
      </c>
      <c r="AB311" s="71">
        <v>56064.85</v>
      </c>
      <c r="AC311" s="71">
        <v>57007.43</v>
      </c>
      <c r="AD311" s="71">
        <v>56566.29</v>
      </c>
      <c r="AE311" s="71">
        <v>56598.16</v>
      </c>
      <c r="AF311" s="71">
        <v>55046.56</v>
      </c>
      <c r="AG311" s="71">
        <v>51540.22</v>
      </c>
      <c r="AH311" s="71">
        <v>49033.2</v>
      </c>
      <c r="AI311" s="71">
        <v>47360.68</v>
      </c>
      <c r="AJ311" s="71">
        <v>45758.47</v>
      </c>
      <c r="AK311" s="71">
        <v>45965.73</v>
      </c>
      <c r="AL311" s="71">
        <v>47911.21</v>
      </c>
      <c r="AM311" s="71">
        <v>52210.94</v>
      </c>
      <c r="AN311" s="71">
        <v>54828.65</v>
      </c>
      <c r="AO311" s="71">
        <v>56760.79</v>
      </c>
      <c r="AP311" s="71">
        <v>58041.31</v>
      </c>
      <c r="AQ311" s="71">
        <v>56608.32</v>
      </c>
      <c r="AR311" s="71">
        <v>47258.28</v>
      </c>
      <c r="AS311" s="71">
        <v>42481.76</v>
      </c>
      <c r="AT311" s="71">
        <v>41318.79</v>
      </c>
      <c r="AU311" s="71">
        <v>39796.01</v>
      </c>
      <c r="AV311" s="71">
        <v>38328.8</v>
      </c>
      <c r="AW311" s="71">
        <v>37129.35</v>
      </c>
      <c r="AX311" s="71">
        <v>37249.85</v>
      </c>
      <c r="AY311" s="71">
        <v>42490.7</v>
      </c>
      <c r="AZ311" s="71">
        <v>52035.94</v>
      </c>
      <c r="BA311" s="71">
        <v>55655.73</v>
      </c>
      <c r="BB311" s="71">
        <v>55225.06</v>
      </c>
      <c r="BC311" s="71">
        <v>55256.16</v>
      </c>
      <c r="BD311" s="71">
        <v>53741.36</v>
      </c>
      <c r="BE311" s="71">
        <v>959.4851</v>
      </c>
      <c r="BF311" s="71">
        <v>912.8138</v>
      </c>
      <c r="BG311" s="71">
        <v>881.6777</v>
      </c>
      <c r="BH311" s="71">
        <v>851.8506</v>
      </c>
      <c r="BI311" s="71">
        <v>855.7091</v>
      </c>
      <c r="BJ311" s="71">
        <v>891.9266</v>
      </c>
      <c r="BK311" s="71">
        <v>971.9715</v>
      </c>
      <c r="BL311" s="71">
        <v>1020.703</v>
      </c>
      <c r="BM311" s="71">
        <v>1056.672</v>
      </c>
      <c r="BN311" s="71">
        <v>1080.511</v>
      </c>
      <c r="BO311" s="71">
        <v>3447.583</v>
      </c>
      <c r="BP311" s="71">
        <v>10480.22</v>
      </c>
      <c r="BQ311" s="71">
        <v>9420.956</v>
      </c>
      <c r="BR311" s="71">
        <v>9163.049</v>
      </c>
      <c r="BS311" s="71">
        <v>8825.351</v>
      </c>
      <c r="BT311" s="71">
        <v>8499.976</v>
      </c>
      <c r="BU311" s="71">
        <v>8233.98</v>
      </c>
      <c r="BV311" s="71">
        <v>8260.703</v>
      </c>
      <c r="BW311" s="71">
        <v>9422.939</v>
      </c>
      <c r="BX311" s="71">
        <v>3169.113</v>
      </c>
      <c r="BY311" s="71">
        <v>1036.101</v>
      </c>
      <c r="BZ311" s="71">
        <v>1028.083</v>
      </c>
      <c r="CA311" s="71">
        <v>1028.662</v>
      </c>
      <c r="CB311" s="71">
        <v>1000.462</v>
      </c>
      <c r="CC311" s="71">
        <v>1132.493</v>
      </c>
      <c r="CD311" s="71">
        <v>1077.406</v>
      </c>
      <c r="CE311" s="71">
        <v>1040.656</v>
      </c>
      <c r="CF311" s="71">
        <v>1005.451</v>
      </c>
      <c r="CG311" s="71">
        <v>1010.005</v>
      </c>
      <c r="CH311" s="71">
        <v>1052.753</v>
      </c>
      <c r="CI311" s="71">
        <v>1147.231</v>
      </c>
      <c r="CJ311" s="71">
        <v>1204.75</v>
      </c>
      <c r="CK311" s="71">
        <v>1247.205</v>
      </c>
      <c r="CL311" s="71">
        <v>1275.342</v>
      </c>
      <c r="CM311" s="71">
        <v>4003.331</v>
      </c>
      <c r="CN311" s="71">
        <v>10866.23</v>
      </c>
      <c r="CO311" s="71">
        <v>9767.946</v>
      </c>
      <c r="CP311" s="71">
        <v>9500.54</v>
      </c>
      <c r="CQ311" s="71">
        <v>9150.405</v>
      </c>
      <c r="CR311" s="71">
        <v>8813.045</v>
      </c>
      <c r="CS311" s="71">
        <v>8537.253</v>
      </c>
      <c r="CT311" s="71">
        <v>8564.96</v>
      </c>
      <c r="CU311" s="71">
        <v>9770.003</v>
      </c>
      <c r="CV311" s="71">
        <v>3679.972</v>
      </c>
      <c r="CW311" s="71">
        <v>1222.924</v>
      </c>
      <c r="CX311" s="71">
        <v>1213.46</v>
      </c>
      <c r="CY311" s="71">
        <v>1214.144</v>
      </c>
      <c r="CZ311" s="71">
        <v>1180.859</v>
      </c>
      <c r="DA311" s="71">
        <v>1251.742</v>
      </c>
      <c r="DB311" s="71">
        <v>1190.854</v>
      </c>
      <c r="DC311" s="71">
        <v>1150.234</v>
      </c>
      <c r="DD311" s="71">
        <v>1111.322</v>
      </c>
      <c r="DE311" s="71">
        <v>1116.356</v>
      </c>
      <c r="DF311" s="71">
        <v>1163.605</v>
      </c>
      <c r="DG311" s="71">
        <v>1268.031</v>
      </c>
      <c r="DH311" s="71">
        <v>1331.607</v>
      </c>
      <c r="DI311" s="71">
        <v>1378.532</v>
      </c>
      <c r="DJ311" s="71">
        <v>1409.631</v>
      </c>
      <c r="DK311" s="71">
        <v>4382.929</v>
      </c>
      <c r="DL311" s="71">
        <v>11130.56</v>
      </c>
      <c r="DM311" s="71">
        <v>10005.56</v>
      </c>
      <c r="DN311" s="71">
        <v>9731.651</v>
      </c>
      <c r="DO311" s="71">
        <v>9373</v>
      </c>
      <c r="DP311" s="71">
        <v>9027.433</v>
      </c>
      <c r="DQ311" s="71">
        <v>8744.931</v>
      </c>
      <c r="DR311" s="71">
        <v>8773.313</v>
      </c>
      <c r="DS311" s="71">
        <v>10007.67</v>
      </c>
      <c r="DT311" s="71">
        <v>4028.91</v>
      </c>
      <c r="DU311" s="71">
        <v>1351.694</v>
      </c>
      <c r="DV311" s="71">
        <v>1341.234</v>
      </c>
      <c r="DW311" s="71">
        <v>1341.99</v>
      </c>
      <c r="DX311" s="71">
        <v>1305.2</v>
      </c>
      <c r="DY311" s="71">
        <v>1370.521</v>
      </c>
      <c r="DZ311" s="71">
        <v>1303.855</v>
      </c>
      <c r="EA311" s="71">
        <v>1259.381</v>
      </c>
      <c r="EB311" s="71">
        <v>1216.776</v>
      </c>
      <c r="EC311" s="71">
        <v>1222.288</v>
      </c>
      <c r="ED311" s="71">
        <v>1274.021</v>
      </c>
      <c r="EE311" s="71">
        <v>1388.356</v>
      </c>
      <c r="EF311" s="71">
        <v>1457.964</v>
      </c>
      <c r="EG311" s="71">
        <v>1509.342</v>
      </c>
      <c r="EH311" s="71">
        <v>1543.393</v>
      </c>
      <c r="EI311" s="71">
        <v>4758.264</v>
      </c>
      <c r="EJ311" s="71">
        <v>11392.47</v>
      </c>
      <c r="EK311" s="71">
        <v>10241</v>
      </c>
      <c r="EL311" s="71">
        <v>9960.642</v>
      </c>
      <c r="EM311" s="71">
        <v>9593.55</v>
      </c>
      <c r="EN311" s="71">
        <v>9239.852</v>
      </c>
      <c r="EO311" s="71">
        <v>8950.702</v>
      </c>
      <c r="EP311" s="71">
        <v>8979.752</v>
      </c>
      <c r="EQ311" s="71">
        <v>10243.15</v>
      </c>
      <c r="ER311" s="71">
        <v>4373.929</v>
      </c>
      <c r="ES311" s="71">
        <v>1479.958</v>
      </c>
      <c r="ET311" s="71">
        <v>1468.505</v>
      </c>
      <c r="EU311" s="71">
        <v>1469.332</v>
      </c>
      <c r="EV311" s="71">
        <v>1429.052</v>
      </c>
      <c r="EW311" s="71">
        <v>1541.197</v>
      </c>
      <c r="EX311" s="71">
        <v>1466.23</v>
      </c>
      <c r="EY311" s="71">
        <v>1416.217</v>
      </c>
      <c r="EZ311" s="71">
        <v>1368.306</v>
      </c>
      <c r="FA311" s="71">
        <v>1374.504</v>
      </c>
      <c r="FB311" s="71">
        <v>1432.679</v>
      </c>
      <c r="FC311" s="71">
        <v>1561.253</v>
      </c>
      <c r="FD311" s="71">
        <v>1639.53</v>
      </c>
      <c r="FE311" s="71">
        <v>1697.307</v>
      </c>
      <c r="FF311" s="71">
        <v>1735.598</v>
      </c>
      <c r="FG311" s="71">
        <v>5292.813</v>
      </c>
      <c r="FH311" s="71">
        <v>11766.4</v>
      </c>
      <c r="FI311" s="71">
        <v>10577.14</v>
      </c>
      <c r="FJ311" s="71">
        <v>10287.58</v>
      </c>
      <c r="FK311" s="71">
        <v>9908.442</v>
      </c>
      <c r="FL311" s="71">
        <v>9543.134</v>
      </c>
      <c r="FM311" s="71">
        <v>9244.494</v>
      </c>
      <c r="FN311" s="71">
        <v>9274.497</v>
      </c>
      <c r="FO311" s="71">
        <v>10579.37</v>
      </c>
      <c r="FP311" s="71">
        <v>4865.3</v>
      </c>
      <c r="FQ311" s="71">
        <v>1664.262</v>
      </c>
      <c r="FR311" s="71">
        <v>1651.384</v>
      </c>
      <c r="FS311" s="71">
        <v>1652.314</v>
      </c>
      <c r="FT311" s="71">
        <v>1607.017</v>
      </c>
      <c r="FU311" s="71">
        <v>72.59572</v>
      </c>
      <c r="FV311" s="71">
        <v>69.26941</v>
      </c>
      <c r="FW311" s="71">
        <v>68.17995</v>
      </c>
      <c r="FX311" s="71">
        <v>66.4139</v>
      </c>
      <c r="FY311" s="71">
        <v>65.34337</v>
      </c>
      <c r="FZ311" s="71">
        <v>64.28845</v>
      </c>
      <c r="GA311" s="71">
        <v>65.21845</v>
      </c>
      <c r="GB311" s="71">
        <v>69.14139</v>
      </c>
      <c r="GC311" s="71">
        <v>75.24545</v>
      </c>
      <c r="GD311" s="71">
        <v>81.1262</v>
      </c>
      <c r="GE311" s="71">
        <v>87.4016</v>
      </c>
      <c r="GF311" s="71">
        <v>91.17487</v>
      </c>
      <c r="GG311" s="71">
        <v>94.82032</v>
      </c>
      <c r="GH311" s="71">
        <v>95.79626</v>
      </c>
      <c r="GI311" s="71">
        <v>96.31765</v>
      </c>
      <c r="GJ311" s="71">
        <v>95.8508</v>
      </c>
      <c r="GK311" s="71">
        <v>95.37166</v>
      </c>
      <c r="GL311" s="71">
        <v>94.18396</v>
      </c>
      <c r="GM311" s="71">
        <v>91.92727</v>
      </c>
      <c r="GN311" s="71">
        <v>87.4708</v>
      </c>
      <c r="GO311" s="71">
        <v>82.82492</v>
      </c>
      <c r="GP311" s="71">
        <v>79.42652</v>
      </c>
      <c r="GQ311" s="71">
        <v>77.08427</v>
      </c>
      <c r="GR311" s="71">
        <v>74.17657</v>
      </c>
    </row>
    <row r="312" spans="1:200" ht="12.75">
      <c r="A312" s="69" t="s">
        <v>245</v>
      </c>
      <c r="B312" s="69" t="s">
        <v>32</v>
      </c>
      <c r="C312" s="69">
        <v>2012</v>
      </c>
      <c r="D312" s="69" t="s">
        <v>6</v>
      </c>
      <c r="E312" s="69" t="s">
        <v>229</v>
      </c>
      <c r="F312" s="71">
        <v>485</v>
      </c>
      <c r="G312" s="71">
        <v>485</v>
      </c>
      <c r="H312" s="71">
        <v>485</v>
      </c>
      <c r="I312" s="71">
        <v>60191.95</v>
      </c>
      <c r="J312" s="71">
        <v>57904.29</v>
      </c>
      <c r="K312" s="71">
        <v>55131.6</v>
      </c>
      <c r="L312" s="71">
        <v>53378.75</v>
      </c>
      <c r="M312" s="71">
        <v>53971.04</v>
      </c>
      <c r="N312" s="71">
        <v>55863.56</v>
      </c>
      <c r="O312" s="71">
        <v>60412.82</v>
      </c>
      <c r="P312" s="71">
        <v>63321.31</v>
      </c>
      <c r="Q312" s="71">
        <v>65093.13</v>
      </c>
      <c r="R312" s="71">
        <v>66337.49</v>
      </c>
      <c r="S312" s="71">
        <v>67309.25</v>
      </c>
      <c r="T312" s="71">
        <v>64465.55</v>
      </c>
      <c r="U312" s="71">
        <v>57536.97</v>
      </c>
      <c r="V312" s="71">
        <v>56053.97</v>
      </c>
      <c r="W312" s="71">
        <v>54335.3</v>
      </c>
      <c r="X312" s="71">
        <v>52442.29</v>
      </c>
      <c r="Y312" s="71">
        <v>50868.3</v>
      </c>
      <c r="Z312" s="71">
        <v>51255.8</v>
      </c>
      <c r="AA312" s="71">
        <v>59687.08</v>
      </c>
      <c r="AB312" s="71">
        <v>64433.35</v>
      </c>
      <c r="AC312" s="71">
        <v>65476.22</v>
      </c>
      <c r="AD312" s="71">
        <v>64550.82</v>
      </c>
      <c r="AE312" s="71">
        <v>63695.46</v>
      </c>
      <c r="AF312" s="71">
        <v>62197</v>
      </c>
      <c r="AG312" s="71">
        <v>58764.75</v>
      </c>
      <c r="AH312" s="71">
        <v>56531.33</v>
      </c>
      <c r="AI312" s="71">
        <v>53824.39</v>
      </c>
      <c r="AJ312" s="71">
        <v>52113.1</v>
      </c>
      <c r="AK312" s="71">
        <v>52691.34</v>
      </c>
      <c r="AL312" s="71">
        <v>54538.99</v>
      </c>
      <c r="AM312" s="71">
        <v>58980.38</v>
      </c>
      <c r="AN312" s="71">
        <v>61819.91</v>
      </c>
      <c r="AO312" s="71">
        <v>63549.71</v>
      </c>
      <c r="AP312" s="71">
        <v>64764.57</v>
      </c>
      <c r="AQ312" s="71">
        <v>62472.29</v>
      </c>
      <c r="AR312" s="71">
        <v>52176.61</v>
      </c>
      <c r="AS312" s="71">
        <v>46568.8</v>
      </c>
      <c r="AT312" s="71">
        <v>45368.5</v>
      </c>
      <c r="AU312" s="71">
        <v>43977.46</v>
      </c>
      <c r="AV312" s="71">
        <v>42445.32</v>
      </c>
      <c r="AW312" s="71">
        <v>41171.36</v>
      </c>
      <c r="AX312" s="71">
        <v>41485</v>
      </c>
      <c r="AY312" s="71">
        <v>48309.04</v>
      </c>
      <c r="AZ312" s="71">
        <v>59803.07</v>
      </c>
      <c r="BA312" s="71">
        <v>63923.73</v>
      </c>
      <c r="BB312" s="71">
        <v>63020.27</v>
      </c>
      <c r="BC312" s="71">
        <v>62185.19</v>
      </c>
      <c r="BD312" s="71">
        <v>60722.25</v>
      </c>
      <c r="BE312" s="71">
        <v>1093.979</v>
      </c>
      <c r="BF312" s="71">
        <v>1052.401</v>
      </c>
      <c r="BG312" s="71">
        <v>1002.008</v>
      </c>
      <c r="BH312" s="71">
        <v>970.1501</v>
      </c>
      <c r="BI312" s="71">
        <v>980.9146</v>
      </c>
      <c r="BJ312" s="71">
        <v>1015.311</v>
      </c>
      <c r="BK312" s="71">
        <v>1097.993</v>
      </c>
      <c r="BL312" s="71">
        <v>1150.854</v>
      </c>
      <c r="BM312" s="71">
        <v>1183.057</v>
      </c>
      <c r="BN312" s="71">
        <v>1205.673</v>
      </c>
      <c r="BO312" s="71">
        <v>3804.712</v>
      </c>
      <c r="BP312" s="71">
        <v>11570.93</v>
      </c>
      <c r="BQ312" s="71">
        <v>10327.32</v>
      </c>
      <c r="BR312" s="71">
        <v>10061.13</v>
      </c>
      <c r="BS312" s="71">
        <v>9752.65</v>
      </c>
      <c r="BT312" s="71">
        <v>9412.874</v>
      </c>
      <c r="BU312" s="71">
        <v>9130.356</v>
      </c>
      <c r="BV312" s="71">
        <v>9199.909</v>
      </c>
      <c r="BW312" s="71">
        <v>10713.24</v>
      </c>
      <c r="BX312" s="71">
        <v>3642.15</v>
      </c>
      <c r="BY312" s="71">
        <v>1190.019</v>
      </c>
      <c r="BZ312" s="71">
        <v>1173.201</v>
      </c>
      <c r="CA312" s="71">
        <v>1157.655</v>
      </c>
      <c r="CB312" s="71">
        <v>1130.42</v>
      </c>
      <c r="CC312" s="71">
        <v>1291.238</v>
      </c>
      <c r="CD312" s="71">
        <v>1242.163</v>
      </c>
      <c r="CE312" s="71">
        <v>1182.683</v>
      </c>
      <c r="CF312" s="71">
        <v>1145.081</v>
      </c>
      <c r="CG312" s="71">
        <v>1157.787</v>
      </c>
      <c r="CH312" s="71">
        <v>1198.385</v>
      </c>
      <c r="CI312" s="71">
        <v>1295.976</v>
      </c>
      <c r="CJ312" s="71">
        <v>1358.369</v>
      </c>
      <c r="CK312" s="71">
        <v>1396.378</v>
      </c>
      <c r="CL312" s="71">
        <v>1423.072</v>
      </c>
      <c r="CM312" s="71">
        <v>4418.03</v>
      </c>
      <c r="CN312" s="71">
        <v>11997.11</v>
      </c>
      <c r="CO312" s="71">
        <v>10707.69</v>
      </c>
      <c r="CP312" s="71">
        <v>10431.7</v>
      </c>
      <c r="CQ312" s="71">
        <v>10111.86</v>
      </c>
      <c r="CR312" s="71">
        <v>9759.566</v>
      </c>
      <c r="CS312" s="71">
        <v>9466.645</v>
      </c>
      <c r="CT312" s="71">
        <v>9538.759</v>
      </c>
      <c r="CU312" s="71">
        <v>11107.83</v>
      </c>
      <c r="CV312" s="71">
        <v>4229.262</v>
      </c>
      <c r="CW312" s="71">
        <v>1404.596</v>
      </c>
      <c r="CX312" s="71">
        <v>1384.745</v>
      </c>
      <c r="CY312" s="71">
        <v>1366.396</v>
      </c>
      <c r="CZ312" s="71">
        <v>1334.25</v>
      </c>
      <c r="DA312" s="71">
        <v>1427.202</v>
      </c>
      <c r="DB312" s="71">
        <v>1372.959</v>
      </c>
      <c r="DC312" s="71">
        <v>1307.216</v>
      </c>
      <c r="DD312" s="71">
        <v>1265.655</v>
      </c>
      <c r="DE312" s="71">
        <v>1279.698</v>
      </c>
      <c r="DF312" s="71">
        <v>1324.572</v>
      </c>
      <c r="DG312" s="71">
        <v>1432.438</v>
      </c>
      <c r="DH312" s="71">
        <v>1501.401</v>
      </c>
      <c r="DI312" s="71">
        <v>1543.412</v>
      </c>
      <c r="DJ312" s="71">
        <v>1572.917</v>
      </c>
      <c r="DK312" s="71">
        <v>4836.95</v>
      </c>
      <c r="DL312" s="71">
        <v>12288.95</v>
      </c>
      <c r="DM312" s="71">
        <v>10968.17</v>
      </c>
      <c r="DN312" s="71">
        <v>10685.47</v>
      </c>
      <c r="DO312" s="71">
        <v>10357.84</v>
      </c>
      <c r="DP312" s="71">
        <v>9996.979</v>
      </c>
      <c r="DQ312" s="71">
        <v>9696.932</v>
      </c>
      <c r="DR312" s="71">
        <v>9770.8</v>
      </c>
      <c r="DS312" s="71">
        <v>11378.04</v>
      </c>
      <c r="DT312" s="71">
        <v>4630.283</v>
      </c>
      <c r="DU312" s="71">
        <v>1552.496</v>
      </c>
      <c r="DV312" s="71">
        <v>1530.554</v>
      </c>
      <c r="DW312" s="71">
        <v>1510.273</v>
      </c>
      <c r="DX312" s="71">
        <v>1474.743</v>
      </c>
      <c r="DY312" s="71">
        <v>1562.63</v>
      </c>
      <c r="DZ312" s="71">
        <v>1503.241</v>
      </c>
      <c r="EA312" s="71">
        <v>1431.26</v>
      </c>
      <c r="EB312" s="71">
        <v>1385.754</v>
      </c>
      <c r="EC312" s="71">
        <v>1401.13</v>
      </c>
      <c r="ED312" s="71">
        <v>1450.262</v>
      </c>
      <c r="EE312" s="71">
        <v>1568.364</v>
      </c>
      <c r="EF312" s="71">
        <v>1643.871</v>
      </c>
      <c r="EG312" s="71">
        <v>1689.868</v>
      </c>
      <c r="EH312" s="71">
        <v>1722.173</v>
      </c>
      <c r="EI312" s="71">
        <v>5251.166</v>
      </c>
      <c r="EJ312" s="71">
        <v>12578.12</v>
      </c>
      <c r="EK312" s="71">
        <v>11226.25</v>
      </c>
      <c r="EL312" s="71">
        <v>10936.9</v>
      </c>
      <c r="EM312" s="71">
        <v>10601.56</v>
      </c>
      <c r="EN312" s="71">
        <v>10232.21</v>
      </c>
      <c r="EO312" s="71">
        <v>9925.104</v>
      </c>
      <c r="EP312" s="71">
        <v>10000.71</v>
      </c>
      <c r="EQ312" s="71">
        <v>11645.77</v>
      </c>
      <c r="ER312" s="71">
        <v>5026.801</v>
      </c>
      <c r="ES312" s="71">
        <v>1699.814</v>
      </c>
      <c r="ET312" s="71">
        <v>1675.79</v>
      </c>
      <c r="EU312" s="71">
        <v>1653.584</v>
      </c>
      <c r="EV312" s="71">
        <v>1614.683</v>
      </c>
      <c r="EW312" s="71">
        <v>1757.231</v>
      </c>
      <c r="EX312" s="71">
        <v>1690.445</v>
      </c>
      <c r="EY312" s="71">
        <v>1609.5</v>
      </c>
      <c r="EZ312" s="71">
        <v>1558.328</v>
      </c>
      <c r="FA312" s="71">
        <v>1575.619</v>
      </c>
      <c r="FB312" s="71">
        <v>1630.869</v>
      </c>
      <c r="FC312" s="71">
        <v>1763.679</v>
      </c>
      <c r="FD312" s="71">
        <v>1848.589</v>
      </c>
      <c r="FE312" s="71">
        <v>1900.315</v>
      </c>
      <c r="FF312" s="71">
        <v>1936.642</v>
      </c>
      <c r="FG312" s="71">
        <v>5841.088</v>
      </c>
      <c r="FH312" s="71">
        <v>12990.97</v>
      </c>
      <c r="FI312" s="71">
        <v>11594.74</v>
      </c>
      <c r="FJ312" s="71">
        <v>11295.89</v>
      </c>
      <c r="FK312" s="71">
        <v>10949.54</v>
      </c>
      <c r="FL312" s="71">
        <v>10568.07</v>
      </c>
      <c r="FM312" s="71">
        <v>10250.88</v>
      </c>
      <c r="FN312" s="71">
        <v>10328.97</v>
      </c>
      <c r="FO312" s="71">
        <v>12028.02</v>
      </c>
      <c r="FP312" s="71">
        <v>5591.518</v>
      </c>
      <c r="FQ312" s="71">
        <v>1911.498</v>
      </c>
      <c r="FR312" s="71">
        <v>1884.483</v>
      </c>
      <c r="FS312" s="71">
        <v>1859.511</v>
      </c>
      <c r="FT312" s="71">
        <v>1815.766</v>
      </c>
      <c r="FU312" s="71">
        <v>78.01871</v>
      </c>
      <c r="FV312" s="71">
        <v>74.53743</v>
      </c>
      <c r="FW312" s="71">
        <v>71.27663</v>
      </c>
      <c r="FX312" s="71">
        <v>69.9531</v>
      </c>
      <c r="FY312" s="71">
        <v>69.07631</v>
      </c>
      <c r="FZ312" s="71">
        <v>67.64326</v>
      </c>
      <c r="GA312" s="71">
        <v>69.10625</v>
      </c>
      <c r="GB312" s="71">
        <v>73.38316</v>
      </c>
      <c r="GC312" s="71">
        <v>79.10641</v>
      </c>
      <c r="GD312" s="71">
        <v>85.33957</v>
      </c>
      <c r="GE312" s="71">
        <v>90.25188</v>
      </c>
      <c r="GF312" s="71">
        <v>93.3278</v>
      </c>
      <c r="GG312" s="71">
        <v>95.17861</v>
      </c>
      <c r="GH312" s="71">
        <v>96.64759</v>
      </c>
      <c r="GI312" s="71">
        <v>97.9615</v>
      </c>
      <c r="GJ312" s="71">
        <v>98.47807</v>
      </c>
      <c r="GK312" s="71">
        <v>98.7877</v>
      </c>
      <c r="GL312" s="71">
        <v>98.67861</v>
      </c>
      <c r="GM312" s="71">
        <v>97.10695</v>
      </c>
      <c r="GN312" s="71">
        <v>93.05722</v>
      </c>
      <c r="GO312" s="71">
        <v>88.4369</v>
      </c>
      <c r="GP312" s="71">
        <v>84.52193</v>
      </c>
      <c r="GQ312" s="71">
        <v>80.87914</v>
      </c>
      <c r="GR312" s="71">
        <v>79.04011</v>
      </c>
    </row>
    <row r="313" spans="1:200" ht="12.75">
      <c r="A313" s="69" t="s">
        <v>245</v>
      </c>
      <c r="B313" s="69" t="s">
        <v>33</v>
      </c>
      <c r="C313" s="69">
        <v>2012</v>
      </c>
      <c r="D313" s="69" t="s">
        <v>6</v>
      </c>
      <c r="E313" s="69" t="s">
        <v>229</v>
      </c>
      <c r="F313" s="71">
        <v>492</v>
      </c>
      <c r="G313" s="71">
        <v>492</v>
      </c>
      <c r="H313" s="71">
        <v>492</v>
      </c>
      <c r="I313" s="71">
        <v>59969.19</v>
      </c>
      <c r="J313" s="71">
        <v>57954.23</v>
      </c>
      <c r="K313" s="71">
        <v>55915.08</v>
      </c>
      <c r="L313" s="71">
        <v>54595.77</v>
      </c>
      <c r="M313" s="71">
        <v>54115.58</v>
      </c>
      <c r="N313" s="71">
        <v>56374.26</v>
      </c>
      <c r="O313" s="71">
        <v>60042.93</v>
      </c>
      <c r="P313" s="71">
        <v>63045.97</v>
      </c>
      <c r="Q313" s="71">
        <v>64546.2</v>
      </c>
      <c r="R313" s="71">
        <v>65658.2</v>
      </c>
      <c r="S313" s="71">
        <v>67083.41</v>
      </c>
      <c r="T313" s="71">
        <v>64905</v>
      </c>
      <c r="U313" s="71">
        <v>58412.75</v>
      </c>
      <c r="V313" s="71">
        <v>57117.74</v>
      </c>
      <c r="W313" s="71">
        <v>55421.27</v>
      </c>
      <c r="X313" s="71">
        <v>53207.2</v>
      </c>
      <c r="Y313" s="71">
        <v>51347.18</v>
      </c>
      <c r="Z313" s="71">
        <v>51459.5</v>
      </c>
      <c r="AA313" s="71">
        <v>59272.5</v>
      </c>
      <c r="AB313" s="71">
        <v>63564.76</v>
      </c>
      <c r="AC313" s="71">
        <v>65007.65</v>
      </c>
      <c r="AD313" s="71">
        <v>64393.65</v>
      </c>
      <c r="AE313" s="71">
        <v>63682.01</v>
      </c>
      <c r="AF313" s="71">
        <v>62116.63</v>
      </c>
      <c r="AG313" s="71">
        <v>58547.27</v>
      </c>
      <c r="AH313" s="71">
        <v>56580.08</v>
      </c>
      <c r="AI313" s="71">
        <v>54589.29</v>
      </c>
      <c r="AJ313" s="71">
        <v>53301.26</v>
      </c>
      <c r="AK313" s="71">
        <v>52832.46</v>
      </c>
      <c r="AL313" s="71">
        <v>55037.58</v>
      </c>
      <c r="AM313" s="71">
        <v>58619.26</v>
      </c>
      <c r="AN313" s="71">
        <v>61551.09</v>
      </c>
      <c r="AO313" s="71">
        <v>63015.75</v>
      </c>
      <c r="AP313" s="71">
        <v>64101.39</v>
      </c>
      <c r="AQ313" s="71">
        <v>62262.69</v>
      </c>
      <c r="AR313" s="71">
        <v>52532.28</v>
      </c>
      <c r="AS313" s="71">
        <v>47277.63</v>
      </c>
      <c r="AT313" s="71">
        <v>46229.49</v>
      </c>
      <c r="AU313" s="71">
        <v>44856.41</v>
      </c>
      <c r="AV313" s="71">
        <v>43064.41</v>
      </c>
      <c r="AW313" s="71">
        <v>41558.96</v>
      </c>
      <c r="AX313" s="71">
        <v>41649.87</v>
      </c>
      <c r="AY313" s="71">
        <v>47973.5</v>
      </c>
      <c r="AZ313" s="71">
        <v>58996.9</v>
      </c>
      <c r="BA313" s="71">
        <v>63466.26</v>
      </c>
      <c r="BB313" s="71">
        <v>62866.82</v>
      </c>
      <c r="BC313" s="71">
        <v>62172.06</v>
      </c>
      <c r="BD313" s="71">
        <v>60643.79</v>
      </c>
      <c r="BE313" s="71">
        <v>1089.93</v>
      </c>
      <c r="BF313" s="71">
        <v>1053.308</v>
      </c>
      <c r="BG313" s="71">
        <v>1016.247</v>
      </c>
      <c r="BH313" s="71">
        <v>992.2691</v>
      </c>
      <c r="BI313" s="71">
        <v>983.5417</v>
      </c>
      <c r="BJ313" s="71">
        <v>1024.593</v>
      </c>
      <c r="BK313" s="71">
        <v>1091.27</v>
      </c>
      <c r="BL313" s="71">
        <v>1145.85</v>
      </c>
      <c r="BM313" s="71">
        <v>1173.116</v>
      </c>
      <c r="BN313" s="71">
        <v>1193.327</v>
      </c>
      <c r="BO313" s="71">
        <v>3791.947</v>
      </c>
      <c r="BP313" s="71">
        <v>11649.81</v>
      </c>
      <c r="BQ313" s="71">
        <v>10484.51</v>
      </c>
      <c r="BR313" s="71">
        <v>10252.07</v>
      </c>
      <c r="BS313" s="71">
        <v>9947.569</v>
      </c>
      <c r="BT313" s="71">
        <v>9550.167</v>
      </c>
      <c r="BU313" s="71">
        <v>9216.312</v>
      </c>
      <c r="BV313" s="71">
        <v>9236.473</v>
      </c>
      <c r="BW313" s="71">
        <v>10638.83</v>
      </c>
      <c r="BX313" s="71">
        <v>3593.052</v>
      </c>
      <c r="BY313" s="71">
        <v>1181.503</v>
      </c>
      <c r="BZ313" s="71">
        <v>1170.344</v>
      </c>
      <c r="CA313" s="71">
        <v>1157.41</v>
      </c>
      <c r="CB313" s="71">
        <v>1128.959</v>
      </c>
      <c r="CC313" s="71">
        <v>1286.459</v>
      </c>
      <c r="CD313" s="71">
        <v>1243.234</v>
      </c>
      <c r="CE313" s="71">
        <v>1199.491</v>
      </c>
      <c r="CF313" s="71">
        <v>1171.189</v>
      </c>
      <c r="CG313" s="71">
        <v>1160.888</v>
      </c>
      <c r="CH313" s="71">
        <v>1209.341</v>
      </c>
      <c r="CI313" s="71">
        <v>1288.041</v>
      </c>
      <c r="CJ313" s="71">
        <v>1352.463</v>
      </c>
      <c r="CK313" s="71">
        <v>1384.645</v>
      </c>
      <c r="CL313" s="71">
        <v>1408.5</v>
      </c>
      <c r="CM313" s="71">
        <v>4403.206</v>
      </c>
      <c r="CN313" s="71">
        <v>12078.89</v>
      </c>
      <c r="CO313" s="71">
        <v>10870.67</v>
      </c>
      <c r="CP313" s="71">
        <v>10629.67</v>
      </c>
      <c r="CQ313" s="71">
        <v>10313.96</v>
      </c>
      <c r="CR313" s="71">
        <v>9901.917</v>
      </c>
      <c r="CS313" s="71">
        <v>9555.766</v>
      </c>
      <c r="CT313" s="71">
        <v>9576.668</v>
      </c>
      <c r="CU313" s="71">
        <v>11030.68</v>
      </c>
      <c r="CV313" s="71">
        <v>4172.25</v>
      </c>
      <c r="CW313" s="71">
        <v>1394.544</v>
      </c>
      <c r="CX313" s="71">
        <v>1381.373</v>
      </c>
      <c r="CY313" s="71">
        <v>1366.107</v>
      </c>
      <c r="CZ313" s="71">
        <v>1332.526</v>
      </c>
      <c r="DA313" s="71">
        <v>1421.92</v>
      </c>
      <c r="DB313" s="71">
        <v>1374.143</v>
      </c>
      <c r="DC313" s="71">
        <v>1325.793</v>
      </c>
      <c r="DD313" s="71">
        <v>1294.511</v>
      </c>
      <c r="DE313" s="71">
        <v>1283.126</v>
      </c>
      <c r="DF313" s="71">
        <v>1336.681</v>
      </c>
      <c r="DG313" s="71">
        <v>1423.668</v>
      </c>
      <c r="DH313" s="71">
        <v>1494.873</v>
      </c>
      <c r="DI313" s="71">
        <v>1530.444</v>
      </c>
      <c r="DJ313" s="71">
        <v>1556.811</v>
      </c>
      <c r="DK313" s="71">
        <v>4820.721</v>
      </c>
      <c r="DL313" s="71">
        <v>12372.72</v>
      </c>
      <c r="DM313" s="71">
        <v>11135.12</v>
      </c>
      <c r="DN313" s="71">
        <v>10888.25</v>
      </c>
      <c r="DO313" s="71">
        <v>10564.86</v>
      </c>
      <c r="DP313" s="71">
        <v>10142.79</v>
      </c>
      <c r="DQ313" s="71">
        <v>9788.22</v>
      </c>
      <c r="DR313" s="71">
        <v>9809.632</v>
      </c>
      <c r="DS313" s="71">
        <v>11299.01</v>
      </c>
      <c r="DT313" s="71">
        <v>4567.865</v>
      </c>
      <c r="DU313" s="71">
        <v>1541.386</v>
      </c>
      <c r="DV313" s="71">
        <v>1526.827</v>
      </c>
      <c r="DW313" s="71">
        <v>1509.954</v>
      </c>
      <c r="DX313" s="71">
        <v>1472.837</v>
      </c>
      <c r="DY313" s="71">
        <v>1556.847</v>
      </c>
      <c r="DZ313" s="71">
        <v>1504.537</v>
      </c>
      <c r="EA313" s="71">
        <v>1451.599</v>
      </c>
      <c r="EB313" s="71">
        <v>1417.349</v>
      </c>
      <c r="EC313" s="71">
        <v>1404.883</v>
      </c>
      <c r="ED313" s="71">
        <v>1463.52</v>
      </c>
      <c r="EE313" s="71">
        <v>1558.761</v>
      </c>
      <c r="EF313" s="71">
        <v>1636.723</v>
      </c>
      <c r="EG313" s="71">
        <v>1675.67</v>
      </c>
      <c r="EH313" s="71">
        <v>1704.538</v>
      </c>
      <c r="EI313" s="71">
        <v>5233.547</v>
      </c>
      <c r="EJ313" s="71">
        <v>12663.86</v>
      </c>
      <c r="EK313" s="71">
        <v>11397.13</v>
      </c>
      <c r="EL313" s="71">
        <v>11144.46</v>
      </c>
      <c r="EM313" s="71">
        <v>10813.45</v>
      </c>
      <c r="EN313" s="71">
        <v>10381.46</v>
      </c>
      <c r="EO313" s="71">
        <v>10018.54</v>
      </c>
      <c r="EP313" s="71">
        <v>10040.46</v>
      </c>
      <c r="EQ313" s="71">
        <v>11564.88</v>
      </c>
      <c r="ER313" s="71">
        <v>4959.038</v>
      </c>
      <c r="ES313" s="71">
        <v>1687.649</v>
      </c>
      <c r="ET313" s="71">
        <v>1671.71</v>
      </c>
      <c r="EU313" s="71">
        <v>1653.235</v>
      </c>
      <c r="EV313" s="71">
        <v>1612.596</v>
      </c>
      <c r="EW313" s="71">
        <v>1750.727</v>
      </c>
      <c r="EX313" s="71">
        <v>1691.903</v>
      </c>
      <c r="EY313" s="71">
        <v>1632.373</v>
      </c>
      <c r="EZ313" s="71">
        <v>1593.857</v>
      </c>
      <c r="FA313" s="71">
        <v>1579.839</v>
      </c>
      <c r="FB313" s="71">
        <v>1645.778</v>
      </c>
      <c r="FC313" s="71">
        <v>1752.88</v>
      </c>
      <c r="FD313" s="71">
        <v>1840.55</v>
      </c>
      <c r="FE313" s="71">
        <v>1884.348</v>
      </c>
      <c r="FF313" s="71">
        <v>1916.811</v>
      </c>
      <c r="FG313" s="71">
        <v>5821.489</v>
      </c>
      <c r="FH313" s="71">
        <v>13079.53</v>
      </c>
      <c r="FI313" s="71">
        <v>11771.22</v>
      </c>
      <c r="FJ313" s="71">
        <v>11510.25</v>
      </c>
      <c r="FK313" s="71">
        <v>11168.38</v>
      </c>
      <c r="FL313" s="71">
        <v>10722.21</v>
      </c>
      <c r="FM313" s="71">
        <v>10347.38</v>
      </c>
      <c r="FN313" s="71">
        <v>10370.02</v>
      </c>
      <c r="FO313" s="71">
        <v>11944.48</v>
      </c>
      <c r="FP313" s="71">
        <v>5516.142</v>
      </c>
      <c r="FQ313" s="71">
        <v>1897.819</v>
      </c>
      <c r="FR313" s="71">
        <v>1879.894</v>
      </c>
      <c r="FS313" s="71">
        <v>1859.119</v>
      </c>
      <c r="FT313" s="71">
        <v>1813.419</v>
      </c>
      <c r="FU313" s="71">
        <v>75.55566</v>
      </c>
      <c r="FV313" s="71">
        <v>73.12021</v>
      </c>
      <c r="FW313" s="71">
        <v>71.35358</v>
      </c>
      <c r="FX313" s="71">
        <v>70.58214</v>
      </c>
      <c r="FY313" s="71">
        <v>67.4761</v>
      </c>
      <c r="FZ313" s="71">
        <v>66.69524</v>
      </c>
      <c r="GA313" s="71">
        <v>65.65305</v>
      </c>
      <c r="GB313" s="71">
        <v>69.81637</v>
      </c>
      <c r="GC313" s="71">
        <v>74.99968</v>
      </c>
      <c r="GD313" s="71">
        <v>80.52673</v>
      </c>
      <c r="GE313" s="71">
        <v>86.54385</v>
      </c>
      <c r="GF313" s="71">
        <v>92.27113</v>
      </c>
      <c r="GG313" s="71">
        <v>96.3754</v>
      </c>
      <c r="GH313" s="71">
        <v>98.93208</v>
      </c>
      <c r="GI313" s="71">
        <v>100.5925</v>
      </c>
      <c r="GJ313" s="71">
        <v>99.84973</v>
      </c>
      <c r="GK313" s="71">
        <v>98.30054</v>
      </c>
      <c r="GL313" s="71">
        <v>96.67593</v>
      </c>
      <c r="GM313" s="71">
        <v>94.55829</v>
      </c>
      <c r="GN313" s="71">
        <v>90.31069</v>
      </c>
      <c r="GO313" s="71">
        <v>86.14171</v>
      </c>
      <c r="GP313" s="71">
        <v>82.57754</v>
      </c>
      <c r="GQ313" s="71">
        <v>79.15829</v>
      </c>
      <c r="GR313" s="71">
        <v>77.13262</v>
      </c>
    </row>
    <row r="314" spans="1:200" ht="12.75">
      <c r="A314" s="69" t="s">
        <v>245</v>
      </c>
      <c r="B314" s="69" t="s">
        <v>34</v>
      </c>
      <c r="C314" s="69">
        <v>2012</v>
      </c>
      <c r="D314" s="69" t="s">
        <v>6</v>
      </c>
      <c r="E314" s="69" t="s">
        <v>229</v>
      </c>
      <c r="F314" s="71">
        <v>498</v>
      </c>
      <c r="G314" s="71">
        <v>498</v>
      </c>
      <c r="H314" s="71">
        <v>498</v>
      </c>
      <c r="I314" s="71">
        <v>55712.34</v>
      </c>
      <c r="J314" s="71">
        <v>53310.07</v>
      </c>
      <c r="K314" s="71">
        <v>51691.14</v>
      </c>
      <c r="L314" s="71">
        <v>50876.58</v>
      </c>
      <c r="M314" s="71">
        <v>50061.46</v>
      </c>
      <c r="N314" s="71">
        <v>52047.91</v>
      </c>
      <c r="O314" s="71">
        <v>56100.96</v>
      </c>
      <c r="P314" s="71">
        <v>58634.57</v>
      </c>
      <c r="Q314" s="71">
        <v>61000.8</v>
      </c>
      <c r="R314" s="71">
        <v>62891.7</v>
      </c>
      <c r="S314" s="71">
        <v>64519.13</v>
      </c>
      <c r="T314" s="71">
        <v>62579.74</v>
      </c>
      <c r="U314" s="71">
        <v>56292.37</v>
      </c>
      <c r="V314" s="71">
        <v>54847.64</v>
      </c>
      <c r="W314" s="71">
        <v>52964.31</v>
      </c>
      <c r="X314" s="71">
        <v>50927.62</v>
      </c>
      <c r="Y314" s="71">
        <v>49406.08</v>
      </c>
      <c r="Z314" s="71">
        <v>49226.96</v>
      </c>
      <c r="AA314" s="71">
        <v>56407.54</v>
      </c>
      <c r="AB314" s="71">
        <v>61024.75</v>
      </c>
      <c r="AC314" s="71">
        <v>63039.21</v>
      </c>
      <c r="AD314" s="71">
        <v>62111.62</v>
      </c>
      <c r="AE314" s="71">
        <v>61215.39</v>
      </c>
      <c r="AF314" s="71">
        <v>59639.42</v>
      </c>
      <c r="AG314" s="71">
        <v>54391.35</v>
      </c>
      <c r="AH314" s="71">
        <v>52046.04</v>
      </c>
      <c r="AI314" s="71">
        <v>50465.5</v>
      </c>
      <c r="AJ314" s="71">
        <v>49670.26</v>
      </c>
      <c r="AK314" s="71">
        <v>48874.46</v>
      </c>
      <c r="AL314" s="71">
        <v>50813.81</v>
      </c>
      <c r="AM314" s="71">
        <v>54770.76</v>
      </c>
      <c r="AN314" s="71">
        <v>57244.29</v>
      </c>
      <c r="AO314" s="71">
        <v>59554.42</v>
      </c>
      <c r="AP314" s="71">
        <v>61400.48</v>
      </c>
      <c r="AQ314" s="71">
        <v>59882.68</v>
      </c>
      <c r="AR314" s="71">
        <v>50650.28</v>
      </c>
      <c r="AS314" s="71">
        <v>45561.46</v>
      </c>
      <c r="AT314" s="71">
        <v>44392.13</v>
      </c>
      <c r="AU314" s="71">
        <v>42867.82</v>
      </c>
      <c r="AV314" s="71">
        <v>41219.38</v>
      </c>
      <c r="AW314" s="71">
        <v>39987.89</v>
      </c>
      <c r="AX314" s="71">
        <v>39842.91</v>
      </c>
      <c r="AY314" s="71">
        <v>45654.67</v>
      </c>
      <c r="AZ314" s="71">
        <v>56639.42</v>
      </c>
      <c r="BA314" s="71">
        <v>61544.5</v>
      </c>
      <c r="BB314" s="71">
        <v>60638.9</v>
      </c>
      <c r="BC314" s="71">
        <v>59763.92</v>
      </c>
      <c r="BD314" s="71">
        <v>58225.32</v>
      </c>
      <c r="BE314" s="71">
        <v>1012.562</v>
      </c>
      <c r="BF314" s="71">
        <v>968.9017</v>
      </c>
      <c r="BG314" s="71">
        <v>939.478</v>
      </c>
      <c r="BH314" s="71">
        <v>924.6735</v>
      </c>
      <c r="BI314" s="71">
        <v>909.8587</v>
      </c>
      <c r="BJ314" s="71">
        <v>945.9621</v>
      </c>
      <c r="BK314" s="71">
        <v>1019.626</v>
      </c>
      <c r="BL314" s="71">
        <v>1065.673</v>
      </c>
      <c r="BM314" s="71">
        <v>1108.679</v>
      </c>
      <c r="BN314" s="71">
        <v>1143.046</v>
      </c>
      <c r="BO314" s="71">
        <v>3646.999</v>
      </c>
      <c r="BP314" s="71">
        <v>11232.45</v>
      </c>
      <c r="BQ314" s="71">
        <v>10103.92</v>
      </c>
      <c r="BR314" s="71">
        <v>9844.609</v>
      </c>
      <c r="BS314" s="71">
        <v>9506.571</v>
      </c>
      <c r="BT314" s="71">
        <v>9141.004</v>
      </c>
      <c r="BU314" s="71">
        <v>8867.902</v>
      </c>
      <c r="BV314" s="71">
        <v>8835.753</v>
      </c>
      <c r="BW314" s="71">
        <v>10124.6</v>
      </c>
      <c r="BX314" s="71">
        <v>3449.476</v>
      </c>
      <c r="BY314" s="71">
        <v>1145.727</v>
      </c>
      <c r="BZ314" s="71">
        <v>1128.868</v>
      </c>
      <c r="CA314" s="71">
        <v>1112.58</v>
      </c>
      <c r="CB314" s="71">
        <v>1083.937</v>
      </c>
      <c r="CC314" s="71">
        <v>1195.141</v>
      </c>
      <c r="CD314" s="71">
        <v>1143.608</v>
      </c>
      <c r="CE314" s="71">
        <v>1108.879</v>
      </c>
      <c r="CF314" s="71">
        <v>1091.405</v>
      </c>
      <c r="CG314" s="71">
        <v>1073.919</v>
      </c>
      <c r="CH314" s="71">
        <v>1116.532</v>
      </c>
      <c r="CI314" s="71">
        <v>1203.478</v>
      </c>
      <c r="CJ314" s="71">
        <v>1257.829</v>
      </c>
      <c r="CK314" s="71">
        <v>1308.589</v>
      </c>
      <c r="CL314" s="71">
        <v>1349.153</v>
      </c>
      <c r="CM314" s="71">
        <v>4234.893</v>
      </c>
      <c r="CN314" s="71">
        <v>11646.16</v>
      </c>
      <c r="CO314" s="71">
        <v>10476.07</v>
      </c>
      <c r="CP314" s="71">
        <v>10207.2</v>
      </c>
      <c r="CQ314" s="71">
        <v>9856.715</v>
      </c>
      <c r="CR314" s="71">
        <v>9477.684</v>
      </c>
      <c r="CS314" s="71">
        <v>9194.523</v>
      </c>
      <c r="CT314" s="71">
        <v>9161.189</v>
      </c>
      <c r="CU314" s="71">
        <v>10497.5</v>
      </c>
      <c r="CV314" s="71">
        <v>4005.53</v>
      </c>
      <c r="CW314" s="71">
        <v>1352.318</v>
      </c>
      <c r="CX314" s="71">
        <v>1332.419</v>
      </c>
      <c r="CY314" s="71">
        <v>1313.193</v>
      </c>
      <c r="CZ314" s="71">
        <v>1279.385</v>
      </c>
      <c r="DA314" s="71">
        <v>1320.986</v>
      </c>
      <c r="DB314" s="71">
        <v>1264.026</v>
      </c>
      <c r="DC314" s="71">
        <v>1225.64</v>
      </c>
      <c r="DD314" s="71">
        <v>1206.326</v>
      </c>
      <c r="DE314" s="71">
        <v>1186.999</v>
      </c>
      <c r="DF314" s="71">
        <v>1234.099</v>
      </c>
      <c r="DG314" s="71">
        <v>1330.201</v>
      </c>
      <c r="DH314" s="71">
        <v>1390.275</v>
      </c>
      <c r="DI314" s="71">
        <v>1446.38</v>
      </c>
      <c r="DJ314" s="71">
        <v>1491.215</v>
      </c>
      <c r="DK314" s="71">
        <v>4636.448</v>
      </c>
      <c r="DL314" s="71">
        <v>11929.46</v>
      </c>
      <c r="DM314" s="71">
        <v>10730.91</v>
      </c>
      <c r="DN314" s="71">
        <v>10455.51</v>
      </c>
      <c r="DO314" s="71">
        <v>10096.49</v>
      </c>
      <c r="DP314" s="71">
        <v>9708.238</v>
      </c>
      <c r="DQ314" s="71">
        <v>9418.19</v>
      </c>
      <c r="DR314" s="71">
        <v>9384.046</v>
      </c>
      <c r="DS314" s="71">
        <v>10752.87</v>
      </c>
      <c r="DT314" s="71">
        <v>4385.336</v>
      </c>
      <c r="DU314" s="71">
        <v>1494.713</v>
      </c>
      <c r="DV314" s="71">
        <v>1472.718</v>
      </c>
      <c r="DW314" s="71">
        <v>1451.468</v>
      </c>
      <c r="DX314" s="71">
        <v>1414.1</v>
      </c>
      <c r="DY314" s="71">
        <v>1446.336</v>
      </c>
      <c r="DZ314" s="71">
        <v>1383.971</v>
      </c>
      <c r="EA314" s="71">
        <v>1341.943</v>
      </c>
      <c r="EB314" s="71">
        <v>1320.796</v>
      </c>
      <c r="EC314" s="71">
        <v>1299.635</v>
      </c>
      <c r="ED314" s="71">
        <v>1351.204</v>
      </c>
      <c r="EE314" s="71">
        <v>1456.425</v>
      </c>
      <c r="EF314" s="71">
        <v>1522.199</v>
      </c>
      <c r="EG314" s="71">
        <v>1583.628</v>
      </c>
      <c r="EH314" s="71">
        <v>1632.718</v>
      </c>
      <c r="EI314" s="71">
        <v>5033.494</v>
      </c>
      <c r="EJ314" s="71">
        <v>12210.17</v>
      </c>
      <c r="EK314" s="71">
        <v>10983.42</v>
      </c>
      <c r="EL314" s="71">
        <v>10701.53</v>
      </c>
      <c r="EM314" s="71">
        <v>10334.07</v>
      </c>
      <c r="EN314" s="71">
        <v>9936.678</v>
      </c>
      <c r="EO314" s="71">
        <v>9639.805</v>
      </c>
      <c r="EP314" s="71">
        <v>9604.857</v>
      </c>
      <c r="EQ314" s="71">
        <v>11005.89</v>
      </c>
      <c r="ER314" s="71">
        <v>4760.878</v>
      </c>
      <c r="ES314" s="71">
        <v>1636.547</v>
      </c>
      <c r="ET314" s="71">
        <v>1612.466</v>
      </c>
      <c r="EU314" s="71">
        <v>1589.199</v>
      </c>
      <c r="EV314" s="71">
        <v>1548.286</v>
      </c>
      <c r="EW314" s="71">
        <v>1626.454</v>
      </c>
      <c r="EX314" s="71">
        <v>1556.323</v>
      </c>
      <c r="EY314" s="71">
        <v>1509.06</v>
      </c>
      <c r="EZ314" s="71">
        <v>1485.28</v>
      </c>
      <c r="FA314" s="71">
        <v>1461.483</v>
      </c>
      <c r="FB314" s="71">
        <v>1519.475</v>
      </c>
      <c r="FC314" s="71">
        <v>1637.799</v>
      </c>
      <c r="FD314" s="71">
        <v>1711.765</v>
      </c>
      <c r="FE314" s="71">
        <v>1780.844</v>
      </c>
      <c r="FF314" s="71">
        <v>1836.046</v>
      </c>
      <c r="FG314" s="71">
        <v>5598.962</v>
      </c>
      <c r="FH314" s="71">
        <v>12610.95</v>
      </c>
      <c r="FI314" s="71">
        <v>11343.93</v>
      </c>
      <c r="FJ314" s="71">
        <v>11052.79</v>
      </c>
      <c r="FK314" s="71">
        <v>10673.26</v>
      </c>
      <c r="FL314" s="71">
        <v>10262.83</v>
      </c>
      <c r="FM314" s="71">
        <v>9956.216</v>
      </c>
      <c r="FN314" s="71">
        <v>9920.12</v>
      </c>
      <c r="FO314" s="71">
        <v>11367.14</v>
      </c>
      <c r="FP314" s="71">
        <v>5295.72</v>
      </c>
      <c r="FQ314" s="71">
        <v>1840.353</v>
      </c>
      <c r="FR314" s="71">
        <v>1813.273</v>
      </c>
      <c r="FS314" s="71">
        <v>1787.109</v>
      </c>
      <c r="FT314" s="71">
        <v>1741.1</v>
      </c>
      <c r="FU314" s="71">
        <v>69.00599</v>
      </c>
      <c r="FV314" s="71">
        <v>66.18834</v>
      </c>
      <c r="FW314" s="71">
        <v>65.17326</v>
      </c>
      <c r="FX314" s="71">
        <v>65.50503</v>
      </c>
      <c r="FY314" s="71">
        <v>62.68166</v>
      </c>
      <c r="FZ314" s="71">
        <v>61.66225</v>
      </c>
      <c r="GA314" s="71">
        <v>61.40155</v>
      </c>
      <c r="GB314" s="71">
        <v>63.65882</v>
      </c>
      <c r="GC314" s="71">
        <v>70.13947</v>
      </c>
      <c r="GD314" s="71">
        <v>77.6115</v>
      </c>
      <c r="GE314" s="71">
        <v>84.61497</v>
      </c>
      <c r="GF314" s="71">
        <v>91.5123</v>
      </c>
      <c r="GG314" s="71">
        <v>95.25936</v>
      </c>
      <c r="GH314" s="71">
        <v>96.69572</v>
      </c>
      <c r="GI314" s="71">
        <v>97.93583</v>
      </c>
      <c r="GJ314" s="71">
        <v>97.76578</v>
      </c>
      <c r="GK314" s="71">
        <v>97.6123</v>
      </c>
      <c r="GL314" s="71">
        <v>95.83636</v>
      </c>
      <c r="GM314" s="71">
        <v>92.61069</v>
      </c>
      <c r="GN314" s="71">
        <v>89.33476</v>
      </c>
      <c r="GO314" s="71">
        <v>86.6647</v>
      </c>
      <c r="GP314" s="71">
        <v>82.99829</v>
      </c>
      <c r="GQ314" s="71">
        <v>79.8846</v>
      </c>
      <c r="GR314" s="71">
        <v>77.71914</v>
      </c>
    </row>
    <row r="315" spans="1:200" ht="12.75">
      <c r="A315" s="69" t="s">
        <v>245</v>
      </c>
      <c r="B315" s="69" t="s">
        <v>35</v>
      </c>
      <c r="C315" s="69">
        <v>2012</v>
      </c>
      <c r="D315" s="69" t="s">
        <v>6</v>
      </c>
      <c r="E315" s="69" t="s">
        <v>229</v>
      </c>
      <c r="F315" s="71">
        <v>500</v>
      </c>
      <c r="G315" s="71">
        <v>500</v>
      </c>
      <c r="H315" s="71">
        <v>500</v>
      </c>
      <c r="I315" s="71">
        <v>52172.8</v>
      </c>
      <c r="J315" s="71">
        <v>50749.29</v>
      </c>
      <c r="K315" s="71">
        <v>49454.34</v>
      </c>
      <c r="L315" s="71">
        <v>48192</v>
      </c>
      <c r="M315" s="71">
        <v>48916.58</v>
      </c>
      <c r="N315" s="71">
        <v>51725.45</v>
      </c>
      <c r="O315" s="71">
        <v>55346.49</v>
      </c>
      <c r="P315" s="71">
        <v>57293.92</v>
      </c>
      <c r="Q315" s="71">
        <v>58931.81</v>
      </c>
      <c r="R315" s="71">
        <v>60267.93</v>
      </c>
      <c r="S315" s="71">
        <v>61280.04</v>
      </c>
      <c r="T315" s="71">
        <v>59332.38</v>
      </c>
      <c r="U315" s="71">
        <v>55326.63</v>
      </c>
      <c r="V315" s="71">
        <v>53530.51</v>
      </c>
      <c r="W315" s="71">
        <v>51887.4</v>
      </c>
      <c r="X315" s="71">
        <v>50649.66</v>
      </c>
      <c r="Y315" s="71">
        <v>48913.53</v>
      </c>
      <c r="Z315" s="71">
        <v>48580.68</v>
      </c>
      <c r="AA315" s="71">
        <v>52548.61</v>
      </c>
      <c r="AB315" s="71">
        <v>54374.2</v>
      </c>
      <c r="AC315" s="71">
        <v>54668.6</v>
      </c>
      <c r="AD315" s="71">
        <v>54168.14</v>
      </c>
      <c r="AE315" s="71">
        <v>53607.04</v>
      </c>
      <c r="AF315" s="71">
        <v>52404.35</v>
      </c>
      <c r="AG315" s="71">
        <v>50935.74</v>
      </c>
      <c r="AH315" s="71">
        <v>49545.98</v>
      </c>
      <c r="AI315" s="71">
        <v>48281.73</v>
      </c>
      <c r="AJ315" s="71">
        <v>47049.33</v>
      </c>
      <c r="AK315" s="71">
        <v>47756.73</v>
      </c>
      <c r="AL315" s="71">
        <v>50498.99</v>
      </c>
      <c r="AM315" s="71">
        <v>54034.18</v>
      </c>
      <c r="AN315" s="71">
        <v>55935.43</v>
      </c>
      <c r="AO315" s="71">
        <v>57534.49</v>
      </c>
      <c r="AP315" s="71">
        <v>58838.93</v>
      </c>
      <c r="AQ315" s="71">
        <v>56876.36</v>
      </c>
      <c r="AR315" s="71">
        <v>48021.96</v>
      </c>
      <c r="AS315" s="71">
        <v>44779.82</v>
      </c>
      <c r="AT315" s="71">
        <v>43326.09</v>
      </c>
      <c r="AU315" s="71">
        <v>41996.2</v>
      </c>
      <c r="AV315" s="71">
        <v>40994.41</v>
      </c>
      <c r="AW315" s="71">
        <v>39589.23</v>
      </c>
      <c r="AX315" s="71">
        <v>39319.84</v>
      </c>
      <c r="AY315" s="71">
        <v>42531.36</v>
      </c>
      <c r="AZ315" s="71">
        <v>50466.79</v>
      </c>
      <c r="BA315" s="71">
        <v>53372.36</v>
      </c>
      <c r="BB315" s="71">
        <v>52883.77</v>
      </c>
      <c r="BC315" s="71">
        <v>52335.97</v>
      </c>
      <c r="BD315" s="71">
        <v>51161.8</v>
      </c>
      <c r="BE315" s="71">
        <v>948.2321</v>
      </c>
      <c r="BF315" s="71">
        <v>922.36</v>
      </c>
      <c r="BG315" s="71">
        <v>898.8244</v>
      </c>
      <c r="BH315" s="71">
        <v>875.8817</v>
      </c>
      <c r="BI315" s="71">
        <v>889.0507</v>
      </c>
      <c r="BJ315" s="71">
        <v>940.1014</v>
      </c>
      <c r="BK315" s="71">
        <v>1005.913</v>
      </c>
      <c r="BL315" s="71">
        <v>1041.307</v>
      </c>
      <c r="BM315" s="71">
        <v>1071.076</v>
      </c>
      <c r="BN315" s="71">
        <v>1095.36</v>
      </c>
      <c r="BO315" s="71">
        <v>3463.906</v>
      </c>
      <c r="BP315" s="71">
        <v>10649.58</v>
      </c>
      <c r="BQ315" s="71">
        <v>9930.584</v>
      </c>
      <c r="BR315" s="71">
        <v>9608.197</v>
      </c>
      <c r="BS315" s="71">
        <v>9313.275</v>
      </c>
      <c r="BT315" s="71">
        <v>9091.114</v>
      </c>
      <c r="BU315" s="71">
        <v>8779.496</v>
      </c>
      <c r="BV315" s="71">
        <v>8719.753</v>
      </c>
      <c r="BW315" s="71">
        <v>9431.955</v>
      </c>
      <c r="BX315" s="71">
        <v>3073.548</v>
      </c>
      <c r="BY315" s="71">
        <v>993.5927</v>
      </c>
      <c r="BZ315" s="71">
        <v>984.497</v>
      </c>
      <c r="CA315" s="71">
        <v>974.299</v>
      </c>
      <c r="CB315" s="71">
        <v>952.4403</v>
      </c>
      <c r="CC315" s="71">
        <v>1119.211</v>
      </c>
      <c r="CD315" s="71">
        <v>1088.674</v>
      </c>
      <c r="CE315" s="71">
        <v>1060.895</v>
      </c>
      <c r="CF315" s="71">
        <v>1033.815</v>
      </c>
      <c r="CG315" s="71">
        <v>1049.359</v>
      </c>
      <c r="CH315" s="71">
        <v>1109.615</v>
      </c>
      <c r="CI315" s="71">
        <v>1187.293</v>
      </c>
      <c r="CJ315" s="71">
        <v>1229.069</v>
      </c>
      <c r="CK315" s="71">
        <v>1264.206</v>
      </c>
      <c r="CL315" s="71">
        <v>1292.868</v>
      </c>
      <c r="CM315" s="71">
        <v>4022.286</v>
      </c>
      <c r="CN315" s="71">
        <v>11041.82</v>
      </c>
      <c r="CO315" s="71">
        <v>10296.35</v>
      </c>
      <c r="CP315" s="71">
        <v>9962.084</v>
      </c>
      <c r="CQ315" s="71">
        <v>9656.3</v>
      </c>
      <c r="CR315" s="71">
        <v>9425.956</v>
      </c>
      <c r="CS315" s="71">
        <v>9102.86</v>
      </c>
      <c r="CT315" s="71">
        <v>9040.917</v>
      </c>
      <c r="CU315" s="71">
        <v>9779.352</v>
      </c>
      <c r="CV315" s="71">
        <v>3569.002</v>
      </c>
      <c r="CW315" s="71">
        <v>1172.751</v>
      </c>
      <c r="CX315" s="71">
        <v>1162.015</v>
      </c>
      <c r="CY315" s="71">
        <v>1149.979</v>
      </c>
      <c r="CZ315" s="71">
        <v>1124.178</v>
      </c>
      <c r="DA315" s="71">
        <v>1237.061</v>
      </c>
      <c r="DB315" s="71">
        <v>1203.308</v>
      </c>
      <c r="DC315" s="71">
        <v>1172.604</v>
      </c>
      <c r="DD315" s="71">
        <v>1142.673</v>
      </c>
      <c r="DE315" s="71">
        <v>1159.853</v>
      </c>
      <c r="DF315" s="71">
        <v>1226.453</v>
      </c>
      <c r="DG315" s="71">
        <v>1312.312</v>
      </c>
      <c r="DH315" s="71">
        <v>1358.487</v>
      </c>
      <c r="DI315" s="71">
        <v>1397.323</v>
      </c>
      <c r="DJ315" s="71">
        <v>1429.003</v>
      </c>
      <c r="DK315" s="71">
        <v>4403.681</v>
      </c>
      <c r="DL315" s="71">
        <v>11310.42</v>
      </c>
      <c r="DM315" s="71">
        <v>10546.82</v>
      </c>
      <c r="DN315" s="71">
        <v>10204.42</v>
      </c>
      <c r="DO315" s="71">
        <v>9891.2</v>
      </c>
      <c r="DP315" s="71">
        <v>9655.253</v>
      </c>
      <c r="DQ315" s="71">
        <v>9324.298</v>
      </c>
      <c r="DR315" s="71">
        <v>9260.848</v>
      </c>
      <c r="DS315" s="71">
        <v>10017.25</v>
      </c>
      <c r="DT315" s="71">
        <v>3907.417</v>
      </c>
      <c r="DU315" s="71">
        <v>1296.238</v>
      </c>
      <c r="DV315" s="71">
        <v>1284.372</v>
      </c>
      <c r="DW315" s="71">
        <v>1271.068</v>
      </c>
      <c r="DX315" s="71">
        <v>1242.551</v>
      </c>
      <c r="DY315" s="71">
        <v>1354.447</v>
      </c>
      <c r="DZ315" s="71">
        <v>1317.491</v>
      </c>
      <c r="EA315" s="71">
        <v>1283.873</v>
      </c>
      <c r="EB315" s="71">
        <v>1251.102</v>
      </c>
      <c r="EC315" s="71">
        <v>1269.913</v>
      </c>
      <c r="ED315" s="71">
        <v>1342.833</v>
      </c>
      <c r="EE315" s="71">
        <v>1436.838</v>
      </c>
      <c r="EF315" s="71">
        <v>1487.395</v>
      </c>
      <c r="EG315" s="71">
        <v>1529.916</v>
      </c>
      <c r="EH315" s="71">
        <v>1564.603</v>
      </c>
      <c r="EI315" s="71">
        <v>4780.794</v>
      </c>
      <c r="EJ315" s="71">
        <v>11576.56</v>
      </c>
      <c r="EK315" s="71">
        <v>10794.99</v>
      </c>
      <c r="EL315" s="71">
        <v>10444.54</v>
      </c>
      <c r="EM315" s="71">
        <v>10123.94</v>
      </c>
      <c r="EN315" s="71">
        <v>9882.445</v>
      </c>
      <c r="EO315" s="71">
        <v>9543.703</v>
      </c>
      <c r="EP315" s="71">
        <v>9478.76</v>
      </c>
      <c r="EQ315" s="71">
        <v>10252.96</v>
      </c>
      <c r="ER315" s="71">
        <v>4242.032</v>
      </c>
      <c r="ES315" s="71">
        <v>1419.24</v>
      </c>
      <c r="ET315" s="71">
        <v>1406.247</v>
      </c>
      <c r="EU315" s="71">
        <v>1391.681</v>
      </c>
      <c r="EV315" s="71">
        <v>1360.458</v>
      </c>
      <c r="EW315" s="71">
        <v>1523.121</v>
      </c>
      <c r="EX315" s="71">
        <v>1481.564</v>
      </c>
      <c r="EY315" s="71">
        <v>1443.759</v>
      </c>
      <c r="EZ315" s="71">
        <v>1406.907</v>
      </c>
      <c r="FA315" s="71">
        <v>1428.06</v>
      </c>
      <c r="FB315" s="71">
        <v>1510.061</v>
      </c>
      <c r="FC315" s="71">
        <v>1615.773</v>
      </c>
      <c r="FD315" s="71">
        <v>1672.626</v>
      </c>
      <c r="FE315" s="71">
        <v>1720.442</v>
      </c>
      <c r="FF315" s="71">
        <v>1759.449</v>
      </c>
      <c r="FG315" s="71">
        <v>5317.874</v>
      </c>
      <c r="FH315" s="71">
        <v>11956.54</v>
      </c>
      <c r="FI315" s="71">
        <v>11149.31</v>
      </c>
      <c r="FJ315" s="71">
        <v>10787.36</v>
      </c>
      <c r="FK315" s="71">
        <v>10456.25</v>
      </c>
      <c r="FL315" s="71">
        <v>10206.82</v>
      </c>
      <c r="FM315" s="71">
        <v>9856.958</v>
      </c>
      <c r="FN315" s="71">
        <v>9789.884</v>
      </c>
      <c r="FO315" s="71">
        <v>10589.49</v>
      </c>
      <c r="FP315" s="71">
        <v>4718.586</v>
      </c>
      <c r="FQ315" s="71">
        <v>1595.983</v>
      </c>
      <c r="FR315" s="71">
        <v>1581.373</v>
      </c>
      <c r="FS315" s="71">
        <v>1564.992</v>
      </c>
      <c r="FT315" s="71">
        <v>1529.881</v>
      </c>
      <c r="FU315" s="71">
        <v>62.69759</v>
      </c>
      <c r="FV315" s="71">
        <v>62.63653</v>
      </c>
      <c r="FW315" s="71">
        <v>62.12492</v>
      </c>
      <c r="FX315" s="71">
        <v>61.22877</v>
      </c>
      <c r="FY315" s="71">
        <v>61.06107</v>
      </c>
      <c r="FZ315" s="71">
        <v>60.97802</v>
      </c>
      <c r="GA315" s="71">
        <v>60.51759</v>
      </c>
      <c r="GB315" s="71">
        <v>61.14888</v>
      </c>
      <c r="GC315" s="71">
        <v>65.45567</v>
      </c>
      <c r="GD315" s="71">
        <v>69.7747</v>
      </c>
      <c r="GE315" s="71">
        <v>73.79856</v>
      </c>
      <c r="GF315" s="71">
        <v>77.2538</v>
      </c>
      <c r="GG315" s="71">
        <v>79.4969</v>
      </c>
      <c r="GH315" s="71">
        <v>81.29498</v>
      </c>
      <c r="GI315" s="71">
        <v>82.46567</v>
      </c>
      <c r="GJ315" s="71">
        <v>83.35176</v>
      </c>
      <c r="GK315" s="71">
        <v>83.69155</v>
      </c>
      <c r="GL315" s="71">
        <v>83.02267</v>
      </c>
      <c r="GM315" s="71">
        <v>80.3578</v>
      </c>
      <c r="GN315" s="71">
        <v>75.73465</v>
      </c>
      <c r="GO315" s="71">
        <v>70.57214</v>
      </c>
      <c r="GP315" s="71">
        <v>66.60861</v>
      </c>
      <c r="GQ315" s="71">
        <v>63.55759</v>
      </c>
      <c r="GR315" s="71">
        <v>61.10701</v>
      </c>
    </row>
    <row r="316" spans="1:200" ht="12.75">
      <c r="A316" s="69" t="s">
        <v>245</v>
      </c>
      <c r="B316" s="69" t="s">
        <v>8</v>
      </c>
      <c r="C316" s="69">
        <v>2012</v>
      </c>
      <c r="D316" s="69" t="s">
        <v>6</v>
      </c>
      <c r="E316" s="69" t="s">
        <v>229</v>
      </c>
      <c r="F316" s="71">
        <v>492</v>
      </c>
      <c r="G316" s="71">
        <v>492</v>
      </c>
      <c r="H316" s="71">
        <v>492</v>
      </c>
      <c r="I316" s="71">
        <v>59371.07</v>
      </c>
      <c r="J316" s="71">
        <v>57051.91</v>
      </c>
      <c r="K316" s="71">
        <v>54985.13</v>
      </c>
      <c r="L316" s="71">
        <v>53584.43</v>
      </c>
      <c r="M316" s="71">
        <v>53499.96</v>
      </c>
      <c r="N316" s="71">
        <v>55561.88</v>
      </c>
      <c r="O316" s="71">
        <v>59749.83</v>
      </c>
      <c r="P316" s="71">
        <v>62578.95</v>
      </c>
      <c r="Q316" s="71">
        <v>64509.23</v>
      </c>
      <c r="R316" s="71">
        <v>65909.46</v>
      </c>
      <c r="S316" s="71">
        <v>67310.44</v>
      </c>
      <c r="T316" s="71">
        <v>64894.77</v>
      </c>
      <c r="U316" s="71">
        <v>58195.03</v>
      </c>
      <c r="V316" s="71">
        <v>56654.37</v>
      </c>
      <c r="W316" s="71">
        <v>54774.55</v>
      </c>
      <c r="X316" s="71">
        <v>52769.39</v>
      </c>
      <c r="Y316" s="71">
        <v>51159.69</v>
      </c>
      <c r="Z316" s="71">
        <v>51365.32</v>
      </c>
      <c r="AA316" s="71">
        <v>59186.34</v>
      </c>
      <c r="AB316" s="71">
        <v>63603.86</v>
      </c>
      <c r="AC316" s="71">
        <v>64898.96</v>
      </c>
      <c r="AD316" s="71">
        <v>64188.95</v>
      </c>
      <c r="AE316" s="71">
        <v>63549.76</v>
      </c>
      <c r="AF316" s="71">
        <v>61994.85</v>
      </c>
      <c r="AG316" s="71">
        <v>57963.34</v>
      </c>
      <c r="AH316" s="71">
        <v>55699.16</v>
      </c>
      <c r="AI316" s="71">
        <v>53681.38</v>
      </c>
      <c r="AJ316" s="71">
        <v>52313.9</v>
      </c>
      <c r="AK316" s="71">
        <v>52231.44</v>
      </c>
      <c r="AL316" s="71">
        <v>54244.46</v>
      </c>
      <c r="AM316" s="71">
        <v>58333.11</v>
      </c>
      <c r="AN316" s="71">
        <v>61095.15</v>
      </c>
      <c r="AO316" s="71">
        <v>62979.67</v>
      </c>
      <c r="AP316" s="71">
        <v>64346.7</v>
      </c>
      <c r="AQ316" s="71">
        <v>62473.4</v>
      </c>
      <c r="AR316" s="71">
        <v>52524</v>
      </c>
      <c r="AS316" s="71">
        <v>47101.41</v>
      </c>
      <c r="AT316" s="71">
        <v>45854.45</v>
      </c>
      <c r="AU316" s="71">
        <v>44332.98</v>
      </c>
      <c r="AV316" s="71">
        <v>42710.06</v>
      </c>
      <c r="AW316" s="71">
        <v>41407.21</v>
      </c>
      <c r="AX316" s="71">
        <v>41573.64</v>
      </c>
      <c r="AY316" s="71">
        <v>47903.75</v>
      </c>
      <c r="AZ316" s="71">
        <v>59033.18</v>
      </c>
      <c r="BA316" s="71">
        <v>63360.16</v>
      </c>
      <c r="BB316" s="71">
        <v>62666.97</v>
      </c>
      <c r="BC316" s="71">
        <v>62042.95</v>
      </c>
      <c r="BD316" s="71">
        <v>60524.9</v>
      </c>
      <c r="BE316" s="71">
        <v>1079.059</v>
      </c>
      <c r="BF316" s="71">
        <v>1036.909</v>
      </c>
      <c r="BG316" s="71">
        <v>999.3457</v>
      </c>
      <c r="BH316" s="71">
        <v>973.8882</v>
      </c>
      <c r="BI316" s="71">
        <v>972.353</v>
      </c>
      <c r="BJ316" s="71">
        <v>1009.828</v>
      </c>
      <c r="BK316" s="71">
        <v>1085.943</v>
      </c>
      <c r="BL316" s="71">
        <v>1137.362</v>
      </c>
      <c r="BM316" s="71">
        <v>1172.445</v>
      </c>
      <c r="BN316" s="71">
        <v>1197.894</v>
      </c>
      <c r="BO316" s="71">
        <v>3804.78</v>
      </c>
      <c r="BP316" s="71">
        <v>11647.97</v>
      </c>
      <c r="BQ316" s="71">
        <v>10445.43</v>
      </c>
      <c r="BR316" s="71">
        <v>10168.9</v>
      </c>
      <c r="BS316" s="71">
        <v>9831.491</v>
      </c>
      <c r="BT316" s="71">
        <v>9471.585</v>
      </c>
      <c r="BU316" s="71">
        <v>9182.658</v>
      </c>
      <c r="BV316" s="71">
        <v>9219.567</v>
      </c>
      <c r="BW316" s="71">
        <v>10623.36</v>
      </c>
      <c r="BX316" s="71">
        <v>3595.262</v>
      </c>
      <c r="BY316" s="71">
        <v>1179.528</v>
      </c>
      <c r="BZ316" s="71">
        <v>1166.623</v>
      </c>
      <c r="CA316" s="71">
        <v>1155.006</v>
      </c>
      <c r="CB316" s="71">
        <v>1126.746</v>
      </c>
      <c r="CC316" s="71">
        <v>1273.629</v>
      </c>
      <c r="CD316" s="71">
        <v>1223.878</v>
      </c>
      <c r="CE316" s="71">
        <v>1179.541</v>
      </c>
      <c r="CF316" s="71">
        <v>1149.494</v>
      </c>
      <c r="CG316" s="71">
        <v>1147.682</v>
      </c>
      <c r="CH316" s="71">
        <v>1191.914</v>
      </c>
      <c r="CI316" s="71">
        <v>1281.754</v>
      </c>
      <c r="CJ316" s="71">
        <v>1342.444</v>
      </c>
      <c r="CK316" s="71">
        <v>1383.853</v>
      </c>
      <c r="CL316" s="71">
        <v>1413.89</v>
      </c>
      <c r="CM316" s="71">
        <v>4418.108</v>
      </c>
      <c r="CN316" s="71">
        <v>12076.99</v>
      </c>
      <c r="CO316" s="71">
        <v>10830.16</v>
      </c>
      <c r="CP316" s="71">
        <v>10543.44</v>
      </c>
      <c r="CQ316" s="71">
        <v>10193.6</v>
      </c>
      <c r="CR316" s="71">
        <v>9820.439</v>
      </c>
      <c r="CS316" s="71">
        <v>9520.872</v>
      </c>
      <c r="CT316" s="71">
        <v>9559.142</v>
      </c>
      <c r="CU316" s="71">
        <v>11014.64</v>
      </c>
      <c r="CV316" s="71">
        <v>4174.816</v>
      </c>
      <c r="CW316" s="71">
        <v>1392.213</v>
      </c>
      <c r="CX316" s="71">
        <v>1376.982</v>
      </c>
      <c r="CY316" s="71">
        <v>1363.27</v>
      </c>
      <c r="CZ316" s="71">
        <v>1329.914</v>
      </c>
      <c r="DA316" s="71">
        <v>1407.738</v>
      </c>
      <c r="DB316" s="71">
        <v>1352.749</v>
      </c>
      <c r="DC316" s="71">
        <v>1303.743</v>
      </c>
      <c r="DD316" s="71">
        <v>1270.532</v>
      </c>
      <c r="DE316" s="71">
        <v>1268.529</v>
      </c>
      <c r="DF316" s="71">
        <v>1317.418</v>
      </c>
      <c r="DG316" s="71">
        <v>1416.718</v>
      </c>
      <c r="DH316" s="71">
        <v>1483.799</v>
      </c>
      <c r="DI316" s="71">
        <v>1529.568</v>
      </c>
      <c r="DJ316" s="71">
        <v>1562.768</v>
      </c>
      <c r="DK316" s="71">
        <v>4837.035</v>
      </c>
      <c r="DL316" s="71">
        <v>12370.77</v>
      </c>
      <c r="DM316" s="71">
        <v>11093.61</v>
      </c>
      <c r="DN316" s="71">
        <v>10799.92</v>
      </c>
      <c r="DO316" s="71">
        <v>10441.57</v>
      </c>
      <c r="DP316" s="71">
        <v>10059.33</v>
      </c>
      <c r="DQ316" s="71">
        <v>9752.478</v>
      </c>
      <c r="DR316" s="71">
        <v>9791.678</v>
      </c>
      <c r="DS316" s="71">
        <v>11282.58</v>
      </c>
      <c r="DT316" s="71">
        <v>4570.675</v>
      </c>
      <c r="DU316" s="71">
        <v>1538.809</v>
      </c>
      <c r="DV316" s="71">
        <v>1521.973</v>
      </c>
      <c r="DW316" s="71">
        <v>1506.818</v>
      </c>
      <c r="DX316" s="71">
        <v>1469.95</v>
      </c>
      <c r="DY316" s="71">
        <v>1541.319</v>
      </c>
      <c r="DZ316" s="71">
        <v>1481.112</v>
      </c>
      <c r="EA316" s="71">
        <v>1427.457</v>
      </c>
      <c r="EB316" s="71">
        <v>1391.094</v>
      </c>
      <c r="EC316" s="71">
        <v>1388.901</v>
      </c>
      <c r="ED316" s="71">
        <v>1442.43</v>
      </c>
      <c r="EE316" s="71">
        <v>1551.152</v>
      </c>
      <c r="EF316" s="71">
        <v>1624.599</v>
      </c>
      <c r="EG316" s="71">
        <v>1674.71</v>
      </c>
      <c r="EH316" s="71">
        <v>1711.061</v>
      </c>
      <c r="EI316" s="71">
        <v>5251.259</v>
      </c>
      <c r="EJ316" s="71">
        <v>12661.86</v>
      </c>
      <c r="EK316" s="71">
        <v>11354.65</v>
      </c>
      <c r="EL316" s="71">
        <v>11054.05</v>
      </c>
      <c r="EM316" s="71">
        <v>10687.27</v>
      </c>
      <c r="EN316" s="71">
        <v>10296.03</v>
      </c>
      <c r="EO316" s="71">
        <v>9981.958</v>
      </c>
      <c r="EP316" s="71">
        <v>10022.08</v>
      </c>
      <c r="EQ316" s="71">
        <v>11548.07</v>
      </c>
      <c r="ER316" s="71">
        <v>4962.088</v>
      </c>
      <c r="ES316" s="71">
        <v>1684.828</v>
      </c>
      <c r="ET316" s="71">
        <v>1666.395</v>
      </c>
      <c r="EU316" s="71">
        <v>1649.802</v>
      </c>
      <c r="EV316" s="71">
        <v>1609.435</v>
      </c>
      <c r="EW316" s="71">
        <v>1733.266</v>
      </c>
      <c r="EX316" s="71">
        <v>1665.561</v>
      </c>
      <c r="EY316" s="71">
        <v>1605.224</v>
      </c>
      <c r="EZ316" s="71">
        <v>1564.332</v>
      </c>
      <c r="FA316" s="71">
        <v>1561.866</v>
      </c>
      <c r="FB316" s="71">
        <v>1622.061</v>
      </c>
      <c r="FC316" s="71">
        <v>1744.323</v>
      </c>
      <c r="FD316" s="71">
        <v>1826.916</v>
      </c>
      <c r="FE316" s="71">
        <v>1883.268</v>
      </c>
      <c r="FF316" s="71">
        <v>1924.146</v>
      </c>
      <c r="FG316" s="71">
        <v>5841.191</v>
      </c>
      <c r="FH316" s="71">
        <v>13077.47</v>
      </c>
      <c r="FI316" s="71">
        <v>11727.35</v>
      </c>
      <c r="FJ316" s="71">
        <v>11416.88</v>
      </c>
      <c r="FK316" s="71">
        <v>11038.06</v>
      </c>
      <c r="FL316" s="71">
        <v>10633.98</v>
      </c>
      <c r="FM316" s="71">
        <v>10309.6</v>
      </c>
      <c r="FN316" s="71">
        <v>10351.04</v>
      </c>
      <c r="FO316" s="71">
        <v>11927.11</v>
      </c>
      <c r="FP316" s="71">
        <v>5519.535</v>
      </c>
      <c r="FQ316" s="71">
        <v>1894.646</v>
      </c>
      <c r="FR316" s="71">
        <v>1873.918</v>
      </c>
      <c r="FS316" s="71">
        <v>1855.258</v>
      </c>
      <c r="FT316" s="71">
        <v>1809.864</v>
      </c>
      <c r="FU316" s="71">
        <v>73.79402</v>
      </c>
      <c r="FV316" s="71">
        <v>70.77885</v>
      </c>
      <c r="FW316" s="71">
        <v>68.99586</v>
      </c>
      <c r="FX316" s="71">
        <v>68.11354</v>
      </c>
      <c r="FY316" s="71">
        <v>66.14436</v>
      </c>
      <c r="FZ316" s="71">
        <v>65.0723</v>
      </c>
      <c r="GA316" s="71">
        <v>65.34483</v>
      </c>
      <c r="GB316" s="71">
        <v>68.99993</v>
      </c>
      <c r="GC316" s="71">
        <v>74.87276</v>
      </c>
      <c r="GD316" s="71">
        <v>81.151</v>
      </c>
      <c r="GE316" s="71">
        <v>87.20308</v>
      </c>
      <c r="GF316" s="71">
        <v>92.07152</v>
      </c>
      <c r="GG316" s="71">
        <v>95.40842</v>
      </c>
      <c r="GH316" s="71">
        <v>97.01791</v>
      </c>
      <c r="GI316" s="71">
        <v>98.20187</v>
      </c>
      <c r="GJ316" s="71">
        <v>97.9861</v>
      </c>
      <c r="GK316" s="71">
        <v>97.51805</v>
      </c>
      <c r="GL316" s="71">
        <v>96.34372</v>
      </c>
      <c r="GM316" s="71">
        <v>94.0508</v>
      </c>
      <c r="GN316" s="71">
        <v>90.04337</v>
      </c>
      <c r="GO316" s="71">
        <v>86.01706</v>
      </c>
      <c r="GP316" s="71">
        <v>82.38107</v>
      </c>
      <c r="GQ316" s="71">
        <v>79.25158</v>
      </c>
      <c r="GR316" s="71">
        <v>77.01711</v>
      </c>
    </row>
    <row r="317" spans="1:200" ht="12.75">
      <c r="A317" s="69" t="s">
        <v>245</v>
      </c>
      <c r="B317" s="69" t="s">
        <v>30</v>
      </c>
      <c r="C317" s="69">
        <v>2012</v>
      </c>
      <c r="D317" s="69" t="s">
        <v>7</v>
      </c>
      <c r="E317" s="69" t="s">
        <v>229</v>
      </c>
      <c r="F317" s="71">
        <v>344</v>
      </c>
      <c r="G317" s="71">
        <v>344</v>
      </c>
      <c r="H317" s="71">
        <v>344</v>
      </c>
      <c r="I317" s="71">
        <v>40110.24</v>
      </c>
      <c r="J317" s="71">
        <v>38948.5</v>
      </c>
      <c r="K317" s="71">
        <v>37760.25</v>
      </c>
      <c r="L317" s="71">
        <v>36221.12</v>
      </c>
      <c r="M317" s="71">
        <v>36371.95</v>
      </c>
      <c r="N317" s="71">
        <v>38027.76</v>
      </c>
      <c r="O317" s="71">
        <v>40886.4</v>
      </c>
      <c r="P317" s="71">
        <v>43163.35</v>
      </c>
      <c r="Q317" s="71">
        <v>44365.31</v>
      </c>
      <c r="R317" s="71">
        <v>45145.87</v>
      </c>
      <c r="S317" s="71">
        <v>45877.36</v>
      </c>
      <c r="T317" s="71">
        <v>44007.71</v>
      </c>
      <c r="U317" s="71">
        <v>40054.4</v>
      </c>
      <c r="V317" s="71">
        <v>38989.77</v>
      </c>
      <c r="W317" s="71">
        <v>37421.61</v>
      </c>
      <c r="X317" s="71">
        <v>35893.16</v>
      </c>
      <c r="Y317" s="71">
        <v>34647.58</v>
      </c>
      <c r="Z317" s="71">
        <v>34593.03</v>
      </c>
      <c r="AA317" s="71">
        <v>38363.8</v>
      </c>
      <c r="AB317" s="71">
        <v>40472.33</v>
      </c>
      <c r="AC317" s="71">
        <v>41377.38</v>
      </c>
      <c r="AD317" s="71">
        <v>41172.71</v>
      </c>
      <c r="AE317" s="71">
        <v>40973.85</v>
      </c>
      <c r="AF317" s="71">
        <v>40071.07</v>
      </c>
      <c r="AG317" s="71">
        <v>39159.19</v>
      </c>
      <c r="AH317" s="71">
        <v>38025</v>
      </c>
      <c r="AI317" s="71">
        <v>36864.92</v>
      </c>
      <c r="AJ317" s="71">
        <v>35362.29</v>
      </c>
      <c r="AK317" s="71">
        <v>35509.54</v>
      </c>
      <c r="AL317" s="71">
        <v>37126.09</v>
      </c>
      <c r="AM317" s="71">
        <v>39916.95</v>
      </c>
      <c r="AN317" s="71">
        <v>42139.91</v>
      </c>
      <c r="AO317" s="71">
        <v>43313.38</v>
      </c>
      <c r="AP317" s="71">
        <v>44075.43</v>
      </c>
      <c r="AQ317" s="71">
        <v>42580.54</v>
      </c>
      <c r="AR317" s="71">
        <v>35618.6</v>
      </c>
      <c r="AS317" s="71">
        <v>32418.9</v>
      </c>
      <c r="AT317" s="71">
        <v>31557.22</v>
      </c>
      <c r="AU317" s="71">
        <v>30287.99</v>
      </c>
      <c r="AV317" s="71">
        <v>29050.91</v>
      </c>
      <c r="AW317" s="71">
        <v>28042.77</v>
      </c>
      <c r="AX317" s="71">
        <v>27998.62</v>
      </c>
      <c r="AY317" s="71">
        <v>31050.58</v>
      </c>
      <c r="AZ317" s="71">
        <v>37563.93</v>
      </c>
      <c r="BA317" s="71">
        <v>40396.29</v>
      </c>
      <c r="BB317" s="71">
        <v>40196.48</v>
      </c>
      <c r="BC317" s="71">
        <v>40002.33</v>
      </c>
      <c r="BD317" s="71">
        <v>39120.95</v>
      </c>
      <c r="BE317" s="71">
        <v>728.9969</v>
      </c>
      <c r="BF317" s="71">
        <v>707.8826</v>
      </c>
      <c r="BG317" s="71">
        <v>686.2863</v>
      </c>
      <c r="BH317" s="71">
        <v>658.3129</v>
      </c>
      <c r="BI317" s="71">
        <v>661.0542</v>
      </c>
      <c r="BJ317" s="71">
        <v>691.1483</v>
      </c>
      <c r="BK317" s="71">
        <v>743.1036</v>
      </c>
      <c r="BL317" s="71">
        <v>784.4868</v>
      </c>
      <c r="BM317" s="71">
        <v>806.3323</v>
      </c>
      <c r="BN317" s="71">
        <v>820.5187</v>
      </c>
      <c r="BO317" s="71">
        <v>2593.257</v>
      </c>
      <c r="BP317" s="71">
        <v>7898.949</v>
      </c>
      <c r="BQ317" s="71">
        <v>7189.369</v>
      </c>
      <c r="BR317" s="71">
        <v>6998.278</v>
      </c>
      <c r="BS317" s="71">
        <v>6716.809</v>
      </c>
      <c r="BT317" s="71">
        <v>6442.467</v>
      </c>
      <c r="BU317" s="71">
        <v>6218.898</v>
      </c>
      <c r="BV317" s="71">
        <v>6209.106</v>
      </c>
      <c r="BW317" s="71">
        <v>6885.924</v>
      </c>
      <c r="BX317" s="71">
        <v>2287.733</v>
      </c>
      <c r="BY317" s="71">
        <v>752.027</v>
      </c>
      <c r="BZ317" s="71">
        <v>748.3073</v>
      </c>
      <c r="CA317" s="71">
        <v>744.693</v>
      </c>
      <c r="CB317" s="71">
        <v>728.285</v>
      </c>
      <c r="CC317" s="71">
        <v>860.445</v>
      </c>
      <c r="CD317" s="71">
        <v>835.5236</v>
      </c>
      <c r="CE317" s="71">
        <v>810.0331</v>
      </c>
      <c r="CF317" s="71">
        <v>777.0157</v>
      </c>
      <c r="CG317" s="71">
        <v>780.2513</v>
      </c>
      <c r="CH317" s="71">
        <v>815.7717</v>
      </c>
      <c r="CI317" s="71">
        <v>877.0953</v>
      </c>
      <c r="CJ317" s="71">
        <v>925.9404</v>
      </c>
      <c r="CK317" s="71">
        <v>951.725</v>
      </c>
      <c r="CL317" s="71">
        <v>968.4694</v>
      </c>
      <c r="CM317" s="71">
        <v>3011.288</v>
      </c>
      <c r="CN317" s="71">
        <v>8189.881</v>
      </c>
      <c r="CO317" s="71">
        <v>7454.166</v>
      </c>
      <c r="CP317" s="71">
        <v>7256.038</v>
      </c>
      <c r="CQ317" s="71">
        <v>6964.201</v>
      </c>
      <c r="CR317" s="71">
        <v>6679.755</v>
      </c>
      <c r="CS317" s="71">
        <v>6447.951</v>
      </c>
      <c r="CT317" s="71">
        <v>6437.799</v>
      </c>
      <c r="CU317" s="71">
        <v>7139.545</v>
      </c>
      <c r="CV317" s="71">
        <v>2656.514</v>
      </c>
      <c r="CW317" s="71">
        <v>887.6277</v>
      </c>
      <c r="CX317" s="71">
        <v>883.2374</v>
      </c>
      <c r="CY317" s="71">
        <v>878.9714</v>
      </c>
      <c r="CZ317" s="71">
        <v>859.6047</v>
      </c>
      <c r="DA317" s="71">
        <v>951.0472</v>
      </c>
      <c r="DB317" s="71">
        <v>923.5016</v>
      </c>
      <c r="DC317" s="71">
        <v>895.327</v>
      </c>
      <c r="DD317" s="71">
        <v>858.8331</v>
      </c>
      <c r="DE317" s="71">
        <v>862.4094</v>
      </c>
      <c r="DF317" s="71">
        <v>901.6699</v>
      </c>
      <c r="DG317" s="71">
        <v>969.4507</v>
      </c>
      <c r="DH317" s="71">
        <v>1023.439</v>
      </c>
      <c r="DI317" s="71">
        <v>1051.939</v>
      </c>
      <c r="DJ317" s="71">
        <v>1070.446</v>
      </c>
      <c r="DK317" s="71">
        <v>3296.82</v>
      </c>
      <c r="DL317" s="71">
        <v>8389.109</v>
      </c>
      <c r="DM317" s="71">
        <v>7635.497</v>
      </c>
      <c r="DN317" s="71">
        <v>7432.549</v>
      </c>
      <c r="DO317" s="71">
        <v>7133.613</v>
      </c>
      <c r="DP317" s="71">
        <v>6842.248</v>
      </c>
      <c r="DQ317" s="71">
        <v>6604.805</v>
      </c>
      <c r="DR317" s="71">
        <v>6594.406</v>
      </c>
      <c r="DS317" s="71">
        <v>7313.223</v>
      </c>
      <c r="DT317" s="71">
        <v>2908.406</v>
      </c>
      <c r="DU317" s="71">
        <v>981.0922</v>
      </c>
      <c r="DV317" s="71">
        <v>976.2394</v>
      </c>
      <c r="DW317" s="71">
        <v>971.5243</v>
      </c>
      <c r="DX317" s="71">
        <v>950.1185</v>
      </c>
      <c r="DY317" s="71">
        <v>1041.293</v>
      </c>
      <c r="DZ317" s="71">
        <v>1011.134</v>
      </c>
      <c r="EA317" s="71">
        <v>980.2856</v>
      </c>
      <c r="EB317" s="71">
        <v>940.3287</v>
      </c>
      <c r="EC317" s="71">
        <v>944.2443</v>
      </c>
      <c r="ED317" s="71">
        <v>987.2304</v>
      </c>
      <c r="EE317" s="71">
        <v>1061.443</v>
      </c>
      <c r="EF317" s="71">
        <v>1120.554</v>
      </c>
      <c r="EG317" s="71">
        <v>1151.758</v>
      </c>
      <c r="EH317" s="71">
        <v>1172.022</v>
      </c>
      <c r="EI317" s="71">
        <v>3579.146</v>
      </c>
      <c r="EJ317" s="71">
        <v>8586.509</v>
      </c>
      <c r="EK317" s="71">
        <v>7815.164</v>
      </c>
      <c r="EL317" s="71">
        <v>7607.44</v>
      </c>
      <c r="EM317" s="71">
        <v>7301.47</v>
      </c>
      <c r="EN317" s="71">
        <v>7003.249</v>
      </c>
      <c r="EO317" s="71">
        <v>6760.219</v>
      </c>
      <c r="EP317" s="71">
        <v>6749.576</v>
      </c>
      <c r="EQ317" s="71">
        <v>7485.306</v>
      </c>
      <c r="ER317" s="71">
        <v>3157.47</v>
      </c>
      <c r="ES317" s="71">
        <v>1074.189</v>
      </c>
      <c r="ET317" s="71">
        <v>1068.876</v>
      </c>
      <c r="EU317" s="71">
        <v>1063.713</v>
      </c>
      <c r="EV317" s="71">
        <v>1040.276</v>
      </c>
      <c r="EW317" s="71">
        <v>1170.969</v>
      </c>
      <c r="EX317" s="71">
        <v>1137.054</v>
      </c>
      <c r="EY317" s="71">
        <v>1102.364</v>
      </c>
      <c r="EZ317" s="71">
        <v>1057.432</v>
      </c>
      <c r="FA317" s="71">
        <v>1061.835</v>
      </c>
      <c r="FB317" s="71">
        <v>1110.174</v>
      </c>
      <c r="FC317" s="71">
        <v>1193.629</v>
      </c>
      <c r="FD317" s="71">
        <v>1260.101</v>
      </c>
      <c r="FE317" s="71">
        <v>1295.191</v>
      </c>
      <c r="FF317" s="71">
        <v>1317.979</v>
      </c>
      <c r="FG317" s="71">
        <v>3981.231</v>
      </c>
      <c r="FH317" s="71">
        <v>8868.347</v>
      </c>
      <c r="FI317" s="71">
        <v>8071.683</v>
      </c>
      <c r="FJ317" s="71">
        <v>7857.142</v>
      </c>
      <c r="FK317" s="71">
        <v>7541.129</v>
      </c>
      <c r="FL317" s="71">
        <v>7233.118</v>
      </c>
      <c r="FM317" s="71">
        <v>6982.112</v>
      </c>
      <c r="FN317" s="71">
        <v>6971.119</v>
      </c>
      <c r="FO317" s="71">
        <v>7730.999</v>
      </c>
      <c r="FP317" s="71">
        <v>3512.184</v>
      </c>
      <c r="FQ317" s="71">
        <v>1207.962</v>
      </c>
      <c r="FR317" s="71">
        <v>1201.987</v>
      </c>
      <c r="FS317" s="71">
        <v>1196.182</v>
      </c>
      <c r="FT317" s="71">
        <v>1169.826</v>
      </c>
      <c r="FU317" s="71">
        <v>73.69701</v>
      </c>
      <c r="FV317" s="71">
        <v>72.06754</v>
      </c>
      <c r="FW317" s="71">
        <v>71.14449</v>
      </c>
      <c r="FX317" s="71">
        <v>69.0569</v>
      </c>
      <c r="FY317" s="71">
        <v>67.92117</v>
      </c>
      <c r="FZ317" s="71">
        <v>67.53433</v>
      </c>
      <c r="GA317" s="71">
        <v>67.51</v>
      </c>
      <c r="GB317" s="71">
        <v>72.59219</v>
      </c>
      <c r="GC317" s="71">
        <v>77.87594</v>
      </c>
      <c r="GD317" s="71">
        <v>83.3861</v>
      </c>
      <c r="GE317" s="71">
        <v>88.13957</v>
      </c>
      <c r="GF317" s="71">
        <v>92.31337</v>
      </c>
      <c r="GG317" s="71">
        <v>95.36738</v>
      </c>
      <c r="GH317" s="71">
        <v>96.45989</v>
      </c>
      <c r="GI317" s="71">
        <v>95.68235</v>
      </c>
      <c r="GJ317" s="71">
        <v>93.90588</v>
      </c>
      <c r="GK317" s="71">
        <v>92.99358</v>
      </c>
      <c r="GL317" s="71">
        <v>91.39679</v>
      </c>
      <c r="GM317" s="71">
        <v>88.08096</v>
      </c>
      <c r="GN317" s="71">
        <v>82.64823</v>
      </c>
      <c r="GO317" s="71">
        <v>78.86877</v>
      </c>
      <c r="GP317" s="71">
        <v>75.74513</v>
      </c>
      <c r="GQ317" s="71">
        <v>73.5</v>
      </c>
      <c r="GR317" s="71">
        <v>71.63091</v>
      </c>
    </row>
    <row r="318" spans="1:200" ht="12.75">
      <c r="A318" s="69" t="s">
        <v>245</v>
      </c>
      <c r="B318" s="69" t="s">
        <v>31</v>
      </c>
      <c r="C318" s="69">
        <v>2012</v>
      </c>
      <c r="D318" s="69" t="s">
        <v>7</v>
      </c>
      <c r="E318" s="69" t="s">
        <v>229</v>
      </c>
      <c r="F318" s="71">
        <v>478</v>
      </c>
      <c r="G318" s="71">
        <v>478</v>
      </c>
      <c r="H318" s="71">
        <v>478</v>
      </c>
      <c r="I318" s="71">
        <v>55850.94</v>
      </c>
      <c r="J318" s="71">
        <v>54139.82</v>
      </c>
      <c r="K318" s="71">
        <v>51749.42</v>
      </c>
      <c r="L318" s="71">
        <v>50036.55</v>
      </c>
      <c r="M318" s="71">
        <v>50523.49</v>
      </c>
      <c r="N318" s="71">
        <v>52504.98</v>
      </c>
      <c r="O318" s="71">
        <v>57445.39</v>
      </c>
      <c r="P318" s="71">
        <v>58653.07</v>
      </c>
      <c r="Q318" s="71">
        <v>61067.89</v>
      </c>
      <c r="R318" s="71">
        <v>62435.29</v>
      </c>
      <c r="S318" s="71">
        <v>63576.63</v>
      </c>
      <c r="T318" s="71">
        <v>60665.13</v>
      </c>
      <c r="U318" s="71">
        <v>54170.92</v>
      </c>
      <c r="V318" s="71">
        <v>52957.96</v>
      </c>
      <c r="W318" s="71">
        <v>50805.19</v>
      </c>
      <c r="X318" s="71">
        <v>48537.48</v>
      </c>
      <c r="Y318" s="71">
        <v>46923.19</v>
      </c>
      <c r="Z318" s="71">
        <v>47045.99</v>
      </c>
      <c r="AA318" s="71">
        <v>54224.46</v>
      </c>
      <c r="AB318" s="71">
        <v>58712.6</v>
      </c>
      <c r="AC318" s="71">
        <v>59393.88</v>
      </c>
      <c r="AD318" s="71">
        <v>58681.96</v>
      </c>
      <c r="AE318" s="71">
        <v>59026.3</v>
      </c>
      <c r="AF318" s="71">
        <v>57298.41</v>
      </c>
      <c r="AG318" s="71">
        <v>54526.66</v>
      </c>
      <c r="AH318" s="71">
        <v>52856.13</v>
      </c>
      <c r="AI318" s="71">
        <v>50522.39</v>
      </c>
      <c r="AJ318" s="71">
        <v>48850.15</v>
      </c>
      <c r="AK318" s="71">
        <v>49325.54</v>
      </c>
      <c r="AL318" s="71">
        <v>51260.04</v>
      </c>
      <c r="AM318" s="71">
        <v>56083.31</v>
      </c>
      <c r="AN318" s="71">
        <v>57262.36</v>
      </c>
      <c r="AO318" s="71">
        <v>59619.92</v>
      </c>
      <c r="AP318" s="71">
        <v>60954.9</v>
      </c>
      <c r="AQ318" s="71">
        <v>59007.91</v>
      </c>
      <c r="AR318" s="71">
        <v>49100.64</v>
      </c>
      <c r="AS318" s="71">
        <v>43844.41</v>
      </c>
      <c r="AT318" s="71">
        <v>42862.68</v>
      </c>
      <c r="AU318" s="71">
        <v>41120.29</v>
      </c>
      <c r="AV318" s="71">
        <v>39284.87</v>
      </c>
      <c r="AW318" s="71">
        <v>37978.3</v>
      </c>
      <c r="AX318" s="71">
        <v>38077.7</v>
      </c>
      <c r="AY318" s="71">
        <v>43887.75</v>
      </c>
      <c r="AZ318" s="71">
        <v>54493.42</v>
      </c>
      <c r="BA318" s="71">
        <v>57985.6</v>
      </c>
      <c r="BB318" s="71">
        <v>57290.56</v>
      </c>
      <c r="BC318" s="71">
        <v>57626.73</v>
      </c>
      <c r="BD318" s="71">
        <v>55939.82</v>
      </c>
      <c r="BE318" s="71">
        <v>1015.081</v>
      </c>
      <c r="BF318" s="71">
        <v>983.9823</v>
      </c>
      <c r="BG318" s="71">
        <v>940.5371</v>
      </c>
      <c r="BH318" s="71">
        <v>909.4061</v>
      </c>
      <c r="BI318" s="71">
        <v>918.256</v>
      </c>
      <c r="BJ318" s="71">
        <v>954.2693</v>
      </c>
      <c r="BK318" s="71">
        <v>1044.061</v>
      </c>
      <c r="BL318" s="71">
        <v>1066.01</v>
      </c>
      <c r="BM318" s="71">
        <v>1109.899</v>
      </c>
      <c r="BN318" s="71">
        <v>1134.751</v>
      </c>
      <c r="BO318" s="71">
        <v>3593.723</v>
      </c>
      <c r="BP318" s="71">
        <v>10888.79</v>
      </c>
      <c r="BQ318" s="71">
        <v>9723.145</v>
      </c>
      <c r="BR318" s="71">
        <v>9505.432</v>
      </c>
      <c r="BS318" s="71">
        <v>9119.029</v>
      </c>
      <c r="BT318" s="71">
        <v>8711.998</v>
      </c>
      <c r="BU318" s="71">
        <v>8422.248</v>
      </c>
      <c r="BV318" s="71">
        <v>8444.291</v>
      </c>
      <c r="BW318" s="71">
        <v>9732.755</v>
      </c>
      <c r="BX318" s="71">
        <v>3318.78</v>
      </c>
      <c r="BY318" s="71">
        <v>1079.474</v>
      </c>
      <c r="BZ318" s="71">
        <v>1066.535</v>
      </c>
      <c r="CA318" s="71">
        <v>1072.793</v>
      </c>
      <c r="CB318" s="71">
        <v>1041.389</v>
      </c>
      <c r="CC318" s="71">
        <v>1198.115</v>
      </c>
      <c r="CD318" s="71">
        <v>1161.408</v>
      </c>
      <c r="CE318" s="71">
        <v>1110.129</v>
      </c>
      <c r="CF318" s="71">
        <v>1073.385</v>
      </c>
      <c r="CG318" s="71">
        <v>1083.83</v>
      </c>
      <c r="CH318" s="71">
        <v>1126.337</v>
      </c>
      <c r="CI318" s="71">
        <v>1232.319</v>
      </c>
      <c r="CJ318" s="71">
        <v>1258.226</v>
      </c>
      <c r="CK318" s="71">
        <v>1310.029</v>
      </c>
      <c r="CL318" s="71">
        <v>1339.362</v>
      </c>
      <c r="CM318" s="71">
        <v>4173.029</v>
      </c>
      <c r="CN318" s="71">
        <v>11289.85</v>
      </c>
      <c r="CO318" s="71">
        <v>10081.27</v>
      </c>
      <c r="CP318" s="71">
        <v>9855.533</v>
      </c>
      <c r="CQ318" s="71">
        <v>9454.899</v>
      </c>
      <c r="CR318" s="71">
        <v>9032.877</v>
      </c>
      <c r="CS318" s="71">
        <v>8732.455</v>
      </c>
      <c r="CT318" s="71">
        <v>8755.309</v>
      </c>
      <c r="CU318" s="71">
        <v>10091.23</v>
      </c>
      <c r="CV318" s="71">
        <v>3853.765</v>
      </c>
      <c r="CW318" s="71">
        <v>1274.118</v>
      </c>
      <c r="CX318" s="71">
        <v>1258.846</v>
      </c>
      <c r="CY318" s="71">
        <v>1266.232</v>
      </c>
      <c r="CZ318" s="71">
        <v>1229.166</v>
      </c>
      <c r="DA318" s="71">
        <v>1324.272</v>
      </c>
      <c r="DB318" s="71">
        <v>1283.7</v>
      </c>
      <c r="DC318" s="71">
        <v>1227.022</v>
      </c>
      <c r="DD318" s="71">
        <v>1186.409</v>
      </c>
      <c r="DE318" s="71">
        <v>1197.954</v>
      </c>
      <c r="DF318" s="71">
        <v>1244.937</v>
      </c>
      <c r="DG318" s="71">
        <v>1362.078</v>
      </c>
      <c r="DH318" s="71">
        <v>1390.713</v>
      </c>
      <c r="DI318" s="71">
        <v>1447.971</v>
      </c>
      <c r="DJ318" s="71">
        <v>1480.393</v>
      </c>
      <c r="DK318" s="71">
        <v>4568.718</v>
      </c>
      <c r="DL318" s="71">
        <v>11564.48</v>
      </c>
      <c r="DM318" s="71">
        <v>10326.5</v>
      </c>
      <c r="DN318" s="71">
        <v>10095.28</v>
      </c>
      <c r="DO318" s="71">
        <v>9684.901</v>
      </c>
      <c r="DP318" s="71">
        <v>9252.611</v>
      </c>
      <c r="DQ318" s="71">
        <v>8944.882</v>
      </c>
      <c r="DR318" s="71">
        <v>8968.292</v>
      </c>
      <c r="DS318" s="71">
        <v>10336.71</v>
      </c>
      <c r="DT318" s="71">
        <v>4219.181</v>
      </c>
      <c r="DU318" s="71">
        <v>1408.279</v>
      </c>
      <c r="DV318" s="71">
        <v>1391.398</v>
      </c>
      <c r="DW318" s="71">
        <v>1399.563</v>
      </c>
      <c r="DX318" s="71">
        <v>1358.593</v>
      </c>
      <c r="DY318" s="71">
        <v>1449.934</v>
      </c>
      <c r="DZ318" s="71">
        <v>1405.512</v>
      </c>
      <c r="EA318" s="71">
        <v>1343.455</v>
      </c>
      <c r="EB318" s="71">
        <v>1298.988</v>
      </c>
      <c r="EC318" s="71">
        <v>1311.629</v>
      </c>
      <c r="ED318" s="71">
        <v>1363.07</v>
      </c>
      <c r="EE318" s="71">
        <v>1491.327</v>
      </c>
      <c r="EF318" s="71">
        <v>1522.68</v>
      </c>
      <c r="EG318" s="71">
        <v>1585.37</v>
      </c>
      <c r="EH318" s="71">
        <v>1620.869</v>
      </c>
      <c r="EI318" s="71">
        <v>4959.963</v>
      </c>
      <c r="EJ318" s="71">
        <v>11836.6</v>
      </c>
      <c r="EK318" s="71">
        <v>10569.49</v>
      </c>
      <c r="EL318" s="71">
        <v>10332.83</v>
      </c>
      <c r="EM318" s="71">
        <v>9912.791</v>
      </c>
      <c r="EN318" s="71">
        <v>9470.329</v>
      </c>
      <c r="EO318" s="71">
        <v>9155.359</v>
      </c>
      <c r="EP318" s="71">
        <v>9179.32</v>
      </c>
      <c r="EQ318" s="71">
        <v>10579.94</v>
      </c>
      <c r="ER318" s="71">
        <v>4580.495</v>
      </c>
      <c r="ES318" s="71">
        <v>1541.912</v>
      </c>
      <c r="ET318" s="71">
        <v>1523.43</v>
      </c>
      <c r="EU318" s="71">
        <v>1532.369</v>
      </c>
      <c r="EV318" s="71">
        <v>1487.512</v>
      </c>
      <c r="EW318" s="71">
        <v>1630.5</v>
      </c>
      <c r="EX318" s="71">
        <v>1580.546</v>
      </c>
      <c r="EY318" s="71">
        <v>1510.761</v>
      </c>
      <c r="EZ318" s="71">
        <v>1460.756</v>
      </c>
      <c r="FA318" s="71">
        <v>1474.972</v>
      </c>
      <c r="FB318" s="71">
        <v>1532.819</v>
      </c>
      <c r="FC318" s="71">
        <v>1677.048</v>
      </c>
      <c r="FD318" s="71">
        <v>1712.305</v>
      </c>
      <c r="FE318" s="71">
        <v>1782.803</v>
      </c>
      <c r="FF318" s="71">
        <v>1822.722</v>
      </c>
      <c r="FG318" s="71">
        <v>5517.171</v>
      </c>
      <c r="FH318" s="71">
        <v>12225.12</v>
      </c>
      <c r="FI318" s="71">
        <v>10916.42</v>
      </c>
      <c r="FJ318" s="71">
        <v>10671.98</v>
      </c>
      <c r="FK318" s="71">
        <v>10238.16</v>
      </c>
      <c r="FL318" s="71">
        <v>9781.178</v>
      </c>
      <c r="FM318" s="71">
        <v>9455.869</v>
      </c>
      <c r="FN318" s="71">
        <v>9480.615</v>
      </c>
      <c r="FO318" s="71">
        <v>10927.21</v>
      </c>
      <c r="FP318" s="71">
        <v>5095.072</v>
      </c>
      <c r="FQ318" s="71">
        <v>1733.932</v>
      </c>
      <c r="FR318" s="71">
        <v>1713.148</v>
      </c>
      <c r="FS318" s="71">
        <v>1723.201</v>
      </c>
      <c r="FT318" s="71">
        <v>1672.757</v>
      </c>
      <c r="FU318" s="71">
        <v>79.03529</v>
      </c>
      <c r="FV318" s="71">
        <v>77.51498</v>
      </c>
      <c r="FW318" s="71">
        <v>75.07855</v>
      </c>
      <c r="FX318" s="71">
        <v>73.96925</v>
      </c>
      <c r="FY318" s="71">
        <v>73.37765</v>
      </c>
      <c r="FZ318" s="71">
        <v>72.34283</v>
      </c>
      <c r="GA318" s="71">
        <v>74.53792</v>
      </c>
      <c r="GB318" s="71">
        <v>75.4931</v>
      </c>
      <c r="GC318" s="71">
        <v>82.38776</v>
      </c>
      <c r="GD318" s="71">
        <v>89.36364</v>
      </c>
      <c r="GE318" s="71">
        <v>94.2401</v>
      </c>
      <c r="GF318" s="71">
        <v>98.28556</v>
      </c>
      <c r="GG318" s="71">
        <v>100.9214</v>
      </c>
      <c r="GH318" s="71">
        <v>102.446</v>
      </c>
      <c r="GI318" s="71">
        <v>102.1476</v>
      </c>
      <c r="GJ318" s="71">
        <v>101.0086</v>
      </c>
      <c r="GK318" s="71">
        <v>100.1701</v>
      </c>
      <c r="GL318" s="71">
        <v>98.58663</v>
      </c>
      <c r="GM318" s="71">
        <v>95.86791</v>
      </c>
      <c r="GN318" s="71">
        <v>92.22994</v>
      </c>
      <c r="GO318" s="71">
        <v>87.17647</v>
      </c>
      <c r="GP318" s="71">
        <v>83.54385</v>
      </c>
      <c r="GQ318" s="71">
        <v>82.03583</v>
      </c>
      <c r="GR318" s="71">
        <v>80.08182</v>
      </c>
    </row>
    <row r="319" spans="1:200" ht="12.75">
      <c r="A319" s="69" t="s">
        <v>245</v>
      </c>
      <c r="B319" s="69" t="s">
        <v>32</v>
      </c>
      <c r="C319" s="69">
        <v>2012</v>
      </c>
      <c r="D319" s="69" t="s">
        <v>7</v>
      </c>
      <c r="E319" s="69" t="s">
        <v>229</v>
      </c>
      <c r="F319" s="71">
        <v>485</v>
      </c>
      <c r="G319" s="71">
        <v>485</v>
      </c>
      <c r="H319" s="71">
        <v>485</v>
      </c>
      <c r="I319" s="71">
        <v>61560.96</v>
      </c>
      <c r="J319" s="71">
        <v>59818.95</v>
      </c>
      <c r="K319" s="71">
        <v>58051.88</v>
      </c>
      <c r="L319" s="71">
        <v>56407.29</v>
      </c>
      <c r="M319" s="71">
        <v>56663.7</v>
      </c>
      <c r="N319" s="71">
        <v>58949.15</v>
      </c>
      <c r="O319" s="71">
        <v>63360.76</v>
      </c>
      <c r="P319" s="71">
        <v>65519.91</v>
      </c>
      <c r="Q319" s="71">
        <v>66579.88</v>
      </c>
      <c r="R319" s="71">
        <v>67019.18</v>
      </c>
      <c r="S319" s="71">
        <v>68089.03</v>
      </c>
      <c r="T319" s="71">
        <v>65317.05</v>
      </c>
      <c r="U319" s="71">
        <v>58171.13</v>
      </c>
      <c r="V319" s="71">
        <v>56863.83</v>
      </c>
      <c r="W319" s="71">
        <v>54926.88</v>
      </c>
      <c r="X319" s="71">
        <v>52592.26</v>
      </c>
      <c r="Y319" s="71">
        <v>50798.5</v>
      </c>
      <c r="Z319" s="71">
        <v>50806.73</v>
      </c>
      <c r="AA319" s="71">
        <v>58803.14</v>
      </c>
      <c r="AB319" s="71">
        <v>63422.66</v>
      </c>
      <c r="AC319" s="71">
        <v>65232.05</v>
      </c>
      <c r="AD319" s="71">
        <v>65164.84</v>
      </c>
      <c r="AE319" s="71">
        <v>64820.71</v>
      </c>
      <c r="AF319" s="71">
        <v>63061.82</v>
      </c>
      <c r="AG319" s="71">
        <v>60101.3</v>
      </c>
      <c r="AH319" s="71">
        <v>58400.59</v>
      </c>
      <c r="AI319" s="71">
        <v>56675.42</v>
      </c>
      <c r="AJ319" s="71">
        <v>55069.82</v>
      </c>
      <c r="AK319" s="71">
        <v>55320.16</v>
      </c>
      <c r="AL319" s="71">
        <v>57551.41</v>
      </c>
      <c r="AM319" s="71">
        <v>61858.43</v>
      </c>
      <c r="AN319" s="71">
        <v>63966.38</v>
      </c>
      <c r="AO319" s="71">
        <v>65001.21</v>
      </c>
      <c r="AP319" s="71">
        <v>65430.09</v>
      </c>
      <c r="AQ319" s="71">
        <v>63196.04</v>
      </c>
      <c r="AR319" s="71">
        <v>52865.78</v>
      </c>
      <c r="AS319" s="71">
        <v>47082.08</v>
      </c>
      <c r="AT319" s="71">
        <v>46023.98</v>
      </c>
      <c r="AU319" s="71">
        <v>44456.27</v>
      </c>
      <c r="AV319" s="71">
        <v>42566.69</v>
      </c>
      <c r="AW319" s="71">
        <v>41114.87</v>
      </c>
      <c r="AX319" s="71">
        <v>41121.54</v>
      </c>
      <c r="AY319" s="71">
        <v>47593.61</v>
      </c>
      <c r="AZ319" s="71">
        <v>58865.01</v>
      </c>
      <c r="BA319" s="71">
        <v>63685.35</v>
      </c>
      <c r="BB319" s="71">
        <v>63619.73</v>
      </c>
      <c r="BC319" s="71">
        <v>63283.76</v>
      </c>
      <c r="BD319" s="71">
        <v>61566.57</v>
      </c>
      <c r="BE319" s="71">
        <v>1118.86</v>
      </c>
      <c r="BF319" s="71">
        <v>1087.199</v>
      </c>
      <c r="BG319" s="71">
        <v>1055.083</v>
      </c>
      <c r="BH319" s="71">
        <v>1025.193</v>
      </c>
      <c r="BI319" s="71">
        <v>1029.853</v>
      </c>
      <c r="BJ319" s="71">
        <v>1071.391</v>
      </c>
      <c r="BK319" s="71">
        <v>1151.571</v>
      </c>
      <c r="BL319" s="71">
        <v>1190.813</v>
      </c>
      <c r="BM319" s="71">
        <v>1210.078</v>
      </c>
      <c r="BN319" s="71">
        <v>1218.062</v>
      </c>
      <c r="BO319" s="71">
        <v>3848.791</v>
      </c>
      <c r="BP319" s="71">
        <v>11723.77</v>
      </c>
      <c r="BQ319" s="71">
        <v>10441.14</v>
      </c>
      <c r="BR319" s="71">
        <v>10206.5</v>
      </c>
      <c r="BS319" s="71">
        <v>9858.833</v>
      </c>
      <c r="BT319" s="71">
        <v>9439.791</v>
      </c>
      <c r="BU319" s="71">
        <v>9117.828</v>
      </c>
      <c r="BV319" s="71">
        <v>9119.306</v>
      </c>
      <c r="BW319" s="71">
        <v>10554.58</v>
      </c>
      <c r="BX319" s="71">
        <v>3585.02</v>
      </c>
      <c r="BY319" s="71">
        <v>1185.582</v>
      </c>
      <c r="BZ319" s="71">
        <v>1184.36</v>
      </c>
      <c r="CA319" s="71">
        <v>1178.106</v>
      </c>
      <c r="CB319" s="71">
        <v>1146.138</v>
      </c>
      <c r="CC319" s="71">
        <v>1320.606</v>
      </c>
      <c r="CD319" s="71">
        <v>1283.237</v>
      </c>
      <c r="CE319" s="71">
        <v>1245.329</v>
      </c>
      <c r="CF319" s="71">
        <v>1210.05</v>
      </c>
      <c r="CG319" s="71">
        <v>1215.55</v>
      </c>
      <c r="CH319" s="71">
        <v>1264.578</v>
      </c>
      <c r="CI319" s="71">
        <v>1359.215</v>
      </c>
      <c r="CJ319" s="71">
        <v>1405.533</v>
      </c>
      <c r="CK319" s="71">
        <v>1428.272</v>
      </c>
      <c r="CL319" s="71">
        <v>1437.696</v>
      </c>
      <c r="CM319" s="71">
        <v>4469.213</v>
      </c>
      <c r="CN319" s="71">
        <v>12155.57</v>
      </c>
      <c r="CO319" s="71">
        <v>10825.71</v>
      </c>
      <c r="CP319" s="71">
        <v>10582.42</v>
      </c>
      <c r="CQ319" s="71">
        <v>10221.95</v>
      </c>
      <c r="CR319" s="71">
        <v>9787.475</v>
      </c>
      <c r="CS319" s="71">
        <v>9453.654</v>
      </c>
      <c r="CT319" s="71">
        <v>9455.187</v>
      </c>
      <c r="CU319" s="71">
        <v>10943.33</v>
      </c>
      <c r="CV319" s="71">
        <v>4162.923</v>
      </c>
      <c r="CW319" s="71">
        <v>1399.358</v>
      </c>
      <c r="CX319" s="71">
        <v>1397.917</v>
      </c>
      <c r="CY319" s="71">
        <v>1390.534</v>
      </c>
      <c r="CZ319" s="71">
        <v>1352.802</v>
      </c>
      <c r="DA319" s="71">
        <v>1459.662</v>
      </c>
      <c r="DB319" s="71">
        <v>1418.357</v>
      </c>
      <c r="DC319" s="71">
        <v>1376.459</v>
      </c>
      <c r="DD319" s="71">
        <v>1337.464</v>
      </c>
      <c r="DE319" s="71">
        <v>1343.544</v>
      </c>
      <c r="DF319" s="71">
        <v>1397.734</v>
      </c>
      <c r="DG319" s="71">
        <v>1502.337</v>
      </c>
      <c r="DH319" s="71">
        <v>1553.532</v>
      </c>
      <c r="DI319" s="71">
        <v>1578.664</v>
      </c>
      <c r="DJ319" s="71">
        <v>1589.081</v>
      </c>
      <c r="DK319" s="71">
        <v>4892.986</v>
      </c>
      <c r="DL319" s="71">
        <v>12451.27</v>
      </c>
      <c r="DM319" s="71">
        <v>11089.06</v>
      </c>
      <c r="DN319" s="71">
        <v>10839.85</v>
      </c>
      <c r="DO319" s="71">
        <v>10470.61</v>
      </c>
      <c r="DP319" s="71">
        <v>10025.57</v>
      </c>
      <c r="DQ319" s="71">
        <v>9683.625</v>
      </c>
      <c r="DR319" s="71">
        <v>9685.194</v>
      </c>
      <c r="DS319" s="71">
        <v>11209.54</v>
      </c>
      <c r="DT319" s="71">
        <v>4557.653</v>
      </c>
      <c r="DU319" s="71">
        <v>1546.707</v>
      </c>
      <c r="DV319" s="71">
        <v>1545.113</v>
      </c>
      <c r="DW319" s="71">
        <v>1536.953</v>
      </c>
      <c r="DX319" s="71">
        <v>1495.248</v>
      </c>
      <c r="DY319" s="71">
        <v>1598.171</v>
      </c>
      <c r="DZ319" s="71">
        <v>1552.947</v>
      </c>
      <c r="EA319" s="71">
        <v>1507.072</v>
      </c>
      <c r="EB319" s="71">
        <v>1464.377</v>
      </c>
      <c r="EC319" s="71">
        <v>1471.034</v>
      </c>
      <c r="ED319" s="71">
        <v>1530.366</v>
      </c>
      <c r="EE319" s="71">
        <v>1644.895</v>
      </c>
      <c r="EF319" s="71">
        <v>1700.948</v>
      </c>
      <c r="EG319" s="71">
        <v>1728.466</v>
      </c>
      <c r="EH319" s="71">
        <v>1739.87</v>
      </c>
      <c r="EI319" s="71">
        <v>5312.001</v>
      </c>
      <c r="EJ319" s="71">
        <v>12744.25</v>
      </c>
      <c r="EK319" s="71">
        <v>11349.99</v>
      </c>
      <c r="EL319" s="71">
        <v>11094.91</v>
      </c>
      <c r="EM319" s="71">
        <v>10716.99</v>
      </c>
      <c r="EN319" s="71">
        <v>10261.47</v>
      </c>
      <c r="EO319" s="71">
        <v>9911.484</v>
      </c>
      <c r="EP319" s="71">
        <v>9913.091</v>
      </c>
      <c r="EQ319" s="71">
        <v>11473.3</v>
      </c>
      <c r="ER319" s="71">
        <v>4947.952</v>
      </c>
      <c r="ES319" s="71">
        <v>1693.475</v>
      </c>
      <c r="ET319" s="71">
        <v>1691.73</v>
      </c>
      <c r="EU319" s="71">
        <v>1682.797</v>
      </c>
      <c r="EV319" s="71">
        <v>1637.134</v>
      </c>
      <c r="EW319" s="71">
        <v>1797.197</v>
      </c>
      <c r="EX319" s="71">
        <v>1746.341</v>
      </c>
      <c r="EY319" s="71">
        <v>1694.754</v>
      </c>
      <c r="EZ319" s="71">
        <v>1646.742</v>
      </c>
      <c r="FA319" s="71">
        <v>1654.228</v>
      </c>
      <c r="FB319" s="71">
        <v>1720.949</v>
      </c>
      <c r="FC319" s="71">
        <v>1849.74</v>
      </c>
      <c r="FD319" s="71">
        <v>1912.774</v>
      </c>
      <c r="FE319" s="71">
        <v>1943.718</v>
      </c>
      <c r="FF319" s="71">
        <v>1956.543</v>
      </c>
      <c r="FG319" s="71">
        <v>5908.757</v>
      </c>
      <c r="FH319" s="71">
        <v>13162.56</v>
      </c>
      <c r="FI319" s="71">
        <v>11722.53</v>
      </c>
      <c r="FJ319" s="71">
        <v>11459.09</v>
      </c>
      <c r="FK319" s="71">
        <v>11068.76</v>
      </c>
      <c r="FL319" s="71">
        <v>10598.29</v>
      </c>
      <c r="FM319" s="71">
        <v>10236.81</v>
      </c>
      <c r="FN319" s="71">
        <v>10238.47</v>
      </c>
      <c r="FO319" s="71">
        <v>11849.89</v>
      </c>
      <c r="FP319" s="71">
        <v>5503.811</v>
      </c>
      <c r="FQ319" s="71">
        <v>1904.37</v>
      </c>
      <c r="FR319" s="71">
        <v>1902.408</v>
      </c>
      <c r="FS319" s="71">
        <v>1892.362</v>
      </c>
      <c r="FT319" s="71">
        <v>1841.013</v>
      </c>
      <c r="FU319" s="71">
        <v>79.68128</v>
      </c>
      <c r="FV319" s="71">
        <v>78.1508</v>
      </c>
      <c r="FW319" s="71">
        <v>77.38984</v>
      </c>
      <c r="FX319" s="71">
        <v>76.64545</v>
      </c>
      <c r="FY319" s="71">
        <v>74.89481</v>
      </c>
      <c r="FZ319" s="71">
        <v>74.3508</v>
      </c>
      <c r="GA319" s="71">
        <v>75.20396</v>
      </c>
      <c r="GB319" s="71">
        <v>78.48502</v>
      </c>
      <c r="GC319" s="71">
        <v>82.50535</v>
      </c>
      <c r="GD319" s="71">
        <v>86.49037</v>
      </c>
      <c r="GE319" s="71">
        <v>91.50802</v>
      </c>
      <c r="GF319" s="71">
        <v>95.9984</v>
      </c>
      <c r="GG319" s="71">
        <v>98.4016</v>
      </c>
      <c r="GH319" s="71">
        <v>99.87059</v>
      </c>
      <c r="GI319" s="71">
        <v>100.515</v>
      </c>
      <c r="GJ319" s="71">
        <v>99.72567</v>
      </c>
      <c r="GK319" s="71">
        <v>98.70748</v>
      </c>
      <c r="GL319" s="71">
        <v>97.07327</v>
      </c>
      <c r="GM319" s="71">
        <v>95.42834</v>
      </c>
      <c r="GN319" s="71">
        <v>91.89037</v>
      </c>
      <c r="GO319" s="71">
        <v>88.34492</v>
      </c>
      <c r="GP319" s="71">
        <v>86.02728</v>
      </c>
      <c r="GQ319" s="71">
        <v>83.56952</v>
      </c>
      <c r="GR319" s="71">
        <v>81.48663</v>
      </c>
    </row>
    <row r="320" spans="1:200" ht="12.75">
      <c r="A320" s="69" t="s">
        <v>245</v>
      </c>
      <c r="B320" s="69" t="s">
        <v>33</v>
      </c>
      <c r="C320" s="69">
        <v>2012</v>
      </c>
      <c r="D320" s="69" t="s">
        <v>7</v>
      </c>
      <c r="E320" s="69" t="s">
        <v>229</v>
      </c>
      <c r="F320" s="71">
        <v>492</v>
      </c>
      <c r="G320" s="71">
        <v>492</v>
      </c>
      <c r="H320" s="71">
        <v>492</v>
      </c>
      <c r="I320" s="71">
        <v>61358.21</v>
      </c>
      <c r="J320" s="71">
        <v>59598.88</v>
      </c>
      <c r="K320" s="71">
        <v>57958.17</v>
      </c>
      <c r="L320" s="71">
        <v>56109.6</v>
      </c>
      <c r="M320" s="71">
        <v>56689.64</v>
      </c>
      <c r="N320" s="71">
        <v>58863.96</v>
      </c>
      <c r="O320" s="71">
        <v>62558.93</v>
      </c>
      <c r="P320" s="71">
        <v>64396.6</v>
      </c>
      <c r="Q320" s="71">
        <v>66737.58</v>
      </c>
      <c r="R320" s="71">
        <v>67963.98</v>
      </c>
      <c r="S320" s="71">
        <v>69139.99</v>
      </c>
      <c r="T320" s="71">
        <v>66161.65</v>
      </c>
      <c r="U320" s="71">
        <v>58917.73</v>
      </c>
      <c r="V320" s="71">
        <v>57658.2</v>
      </c>
      <c r="W320" s="71">
        <v>55549.84</v>
      </c>
      <c r="X320" s="71">
        <v>53435.32</v>
      </c>
      <c r="Y320" s="71">
        <v>51534.45</v>
      </c>
      <c r="Z320" s="71">
        <v>51647.94</v>
      </c>
      <c r="AA320" s="71">
        <v>59477.93</v>
      </c>
      <c r="AB320" s="71">
        <v>63938.33</v>
      </c>
      <c r="AC320" s="71">
        <v>65324.43</v>
      </c>
      <c r="AD320" s="71">
        <v>65533.71</v>
      </c>
      <c r="AE320" s="71">
        <v>65052.94</v>
      </c>
      <c r="AF320" s="71">
        <v>63324.27</v>
      </c>
      <c r="AG320" s="71">
        <v>59903.36</v>
      </c>
      <c r="AH320" s="71">
        <v>58185.74</v>
      </c>
      <c r="AI320" s="71">
        <v>56583.93</v>
      </c>
      <c r="AJ320" s="71">
        <v>54779.19</v>
      </c>
      <c r="AK320" s="71">
        <v>55345.48</v>
      </c>
      <c r="AL320" s="71">
        <v>57468.24</v>
      </c>
      <c r="AM320" s="71">
        <v>61075.6</v>
      </c>
      <c r="AN320" s="71">
        <v>62869.7</v>
      </c>
      <c r="AO320" s="71">
        <v>65155.17</v>
      </c>
      <c r="AP320" s="71">
        <v>66352.49</v>
      </c>
      <c r="AQ320" s="71">
        <v>64171.48</v>
      </c>
      <c r="AR320" s="71">
        <v>53549.38</v>
      </c>
      <c r="AS320" s="71">
        <v>47686.35</v>
      </c>
      <c r="AT320" s="71">
        <v>46666.92</v>
      </c>
      <c r="AU320" s="71">
        <v>44960.47</v>
      </c>
      <c r="AV320" s="71">
        <v>43249.05</v>
      </c>
      <c r="AW320" s="71">
        <v>41710.53</v>
      </c>
      <c r="AX320" s="71">
        <v>41802.39</v>
      </c>
      <c r="AY320" s="71">
        <v>48139.76</v>
      </c>
      <c r="AZ320" s="71">
        <v>59343.61</v>
      </c>
      <c r="BA320" s="71">
        <v>63775.53</v>
      </c>
      <c r="BB320" s="71">
        <v>63979.85</v>
      </c>
      <c r="BC320" s="71">
        <v>63510.48</v>
      </c>
      <c r="BD320" s="71">
        <v>61822.79</v>
      </c>
      <c r="BE320" s="71">
        <v>1115.176</v>
      </c>
      <c r="BF320" s="71">
        <v>1083.2</v>
      </c>
      <c r="BG320" s="71">
        <v>1053.38</v>
      </c>
      <c r="BH320" s="71">
        <v>1019.783</v>
      </c>
      <c r="BI320" s="71">
        <v>1030.325</v>
      </c>
      <c r="BJ320" s="71">
        <v>1069.843</v>
      </c>
      <c r="BK320" s="71">
        <v>1136.998</v>
      </c>
      <c r="BL320" s="71">
        <v>1170.397</v>
      </c>
      <c r="BM320" s="71">
        <v>1212.944</v>
      </c>
      <c r="BN320" s="71">
        <v>1235.234</v>
      </c>
      <c r="BO320" s="71">
        <v>3908.197</v>
      </c>
      <c r="BP320" s="71">
        <v>11875.36</v>
      </c>
      <c r="BQ320" s="71">
        <v>10575.15</v>
      </c>
      <c r="BR320" s="71">
        <v>10349.08</v>
      </c>
      <c r="BS320" s="71">
        <v>9970.647</v>
      </c>
      <c r="BT320" s="71">
        <v>9591.112</v>
      </c>
      <c r="BU320" s="71">
        <v>9249.925</v>
      </c>
      <c r="BV320" s="71">
        <v>9270.296</v>
      </c>
      <c r="BW320" s="71">
        <v>10675.7</v>
      </c>
      <c r="BX320" s="71">
        <v>3614.168</v>
      </c>
      <c r="BY320" s="71">
        <v>1187.261</v>
      </c>
      <c r="BZ320" s="71">
        <v>1191.064</v>
      </c>
      <c r="CA320" s="71">
        <v>1182.326</v>
      </c>
      <c r="CB320" s="71">
        <v>1150.908</v>
      </c>
      <c r="CC320" s="71">
        <v>1316.257</v>
      </c>
      <c r="CD320" s="71">
        <v>1278.516</v>
      </c>
      <c r="CE320" s="71">
        <v>1243.319</v>
      </c>
      <c r="CF320" s="71">
        <v>1203.663</v>
      </c>
      <c r="CG320" s="71">
        <v>1216.107</v>
      </c>
      <c r="CH320" s="71">
        <v>1262.75</v>
      </c>
      <c r="CI320" s="71">
        <v>1342.014</v>
      </c>
      <c r="CJ320" s="71">
        <v>1381.436</v>
      </c>
      <c r="CK320" s="71">
        <v>1431.655</v>
      </c>
      <c r="CL320" s="71">
        <v>1457.964</v>
      </c>
      <c r="CM320" s="71">
        <v>4538.196</v>
      </c>
      <c r="CN320" s="71">
        <v>12312.75</v>
      </c>
      <c r="CO320" s="71">
        <v>10964.65</v>
      </c>
      <c r="CP320" s="71">
        <v>10730.25</v>
      </c>
      <c r="CQ320" s="71">
        <v>10337.88</v>
      </c>
      <c r="CR320" s="71">
        <v>9944.37</v>
      </c>
      <c r="CS320" s="71">
        <v>9590.616</v>
      </c>
      <c r="CT320" s="71">
        <v>9611.737</v>
      </c>
      <c r="CU320" s="71">
        <v>11068.91</v>
      </c>
      <c r="CV320" s="71">
        <v>4196.77</v>
      </c>
      <c r="CW320" s="71">
        <v>1401.34</v>
      </c>
      <c r="CX320" s="71">
        <v>1405.829</v>
      </c>
      <c r="CY320" s="71">
        <v>1395.516</v>
      </c>
      <c r="CZ320" s="71">
        <v>1358.432</v>
      </c>
      <c r="DA320" s="71">
        <v>1454.855</v>
      </c>
      <c r="DB320" s="71">
        <v>1413.139</v>
      </c>
      <c r="DC320" s="71">
        <v>1374.237</v>
      </c>
      <c r="DD320" s="71">
        <v>1330.405</v>
      </c>
      <c r="DE320" s="71">
        <v>1344.159</v>
      </c>
      <c r="DF320" s="71">
        <v>1395.714</v>
      </c>
      <c r="DG320" s="71">
        <v>1483.324</v>
      </c>
      <c r="DH320" s="71">
        <v>1526.897</v>
      </c>
      <c r="DI320" s="71">
        <v>1582.404</v>
      </c>
      <c r="DJ320" s="71">
        <v>1611.483</v>
      </c>
      <c r="DK320" s="71">
        <v>4968.51</v>
      </c>
      <c r="DL320" s="71">
        <v>12612.28</v>
      </c>
      <c r="DM320" s="71">
        <v>11231.38</v>
      </c>
      <c r="DN320" s="71">
        <v>10991.28</v>
      </c>
      <c r="DO320" s="71">
        <v>10589.37</v>
      </c>
      <c r="DP320" s="71">
        <v>10186.28</v>
      </c>
      <c r="DQ320" s="71">
        <v>9823.919</v>
      </c>
      <c r="DR320" s="71">
        <v>9845.554</v>
      </c>
      <c r="DS320" s="71">
        <v>11338.17</v>
      </c>
      <c r="DT320" s="71">
        <v>4594.71</v>
      </c>
      <c r="DU320" s="71">
        <v>1548.897</v>
      </c>
      <c r="DV320" s="71">
        <v>1553.859</v>
      </c>
      <c r="DW320" s="71">
        <v>1542.459</v>
      </c>
      <c r="DX320" s="71">
        <v>1501.471</v>
      </c>
      <c r="DY320" s="71">
        <v>1592.907</v>
      </c>
      <c r="DZ320" s="71">
        <v>1547.234</v>
      </c>
      <c r="EA320" s="71">
        <v>1504.639</v>
      </c>
      <c r="EB320" s="71">
        <v>1456.649</v>
      </c>
      <c r="EC320" s="71">
        <v>1471.708</v>
      </c>
      <c r="ED320" s="71">
        <v>1528.154</v>
      </c>
      <c r="EE320" s="71">
        <v>1624.079</v>
      </c>
      <c r="EF320" s="71">
        <v>1671.786</v>
      </c>
      <c r="EG320" s="71">
        <v>1732.56</v>
      </c>
      <c r="EH320" s="71">
        <v>1764.398</v>
      </c>
      <c r="EI320" s="71">
        <v>5393.993</v>
      </c>
      <c r="EJ320" s="71">
        <v>12909.05</v>
      </c>
      <c r="EK320" s="71">
        <v>11495.66</v>
      </c>
      <c r="EL320" s="71">
        <v>11249.91</v>
      </c>
      <c r="EM320" s="71">
        <v>10838.54</v>
      </c>
      <c r="EN320" s="71">
        <v>10425.97</v>
      </c>
      <c r="EO320" s="71">
        <v>10055.08</v>
      </c>
      <c r="EP320" s="71">
        <v>10077.22</v>
      </c>
      <c r="EQ320" s="71">
        <v>11604.96</v>
      </c>
      <c r="ER320" s="71">
        <v>4988.182</v>
      </c>
      <c r="ES320" s="71">
        <v>1695.873</v>
      </c>
      <c r="ET320" s="71">
        <v>1701.306</v>
      </c>
      <c r="EU320" s="71">
        <v>1688.825</v>
      </c>
      <c r="EV320" s="71">
        <v>1643.948</v>
      </c>
      <c r="EW320" s="71">
        <v>1791.278</v>
      </c>
      <c r="EX320" s="71">
        <v>1739.917</v>
      </c>
      <c r="EY320" s="71">
        <v>1692.018</v>
      </c>
      <c r="EZ320" s="71">
        <v>1638.051</v>
      </c>
      <c r="FA320" s="71">
        <v>1654.985</v>
      </c>
      <c r="FB320" s="71">
        <v>1718.461</v>
      </c>
      <c r="FC320" s="71">
        <v>1826.332</v>
      </c>
      <c r="FD320" s="71">
        <v>1879.98</v>
      </c>
      <c r="FE320" s="71">
        <v>1948.322</v>
      </c>
      <c r="FF320" s="71">
        <v>1984.125</v>
      </c>
      <c r="FG320" s="71">
        <v>5999.959</v>
      </c>
      <c r="FH320" s="71">
        <v>13332.77</v>
      </c>
      <c r="FI320" s="71">
        <v>11872.98</v>
      </c>
      <c r="FJ320" s="71">
        <v>11619.17</v>
      </c>
      <c r="FK320" s="71">
        <v>11194.29</v>
      </c>
      <c r="FL320" s="71">
        <v>10768.18</v>
      </c>
      <c r="FM320" s="71">
        <v>10385.12</v>
      </c>
      <c r="FN320" s="71">
        <v>10407.99</v>
      </c>
      <c r="FO320" s="71">
        <v>11985.88</v>
      </c>
      <c r="FP320" s="71">
        <v>5548.56</v>
      </c>
      <c r="FQ320" s="71">
        <v>1907.067</v>
      </c>
      <c r="FR320" s="71">
        <v>1913.177</v>
      </c>
      <c r="FS320" s="71">
        <v>1899.141</v>
      </c>
      <c r="FT320" s="71">
        <v>1848.675</v>
      </c>
      <c r="FU320" s="71">
        <v>77.99593</v>
      </c>
      <c r="FV320" s="71">
        <v>76.5846</v>
      </c>
      <c r="FW320" s="71">
        <v>75.60685</v>
      </c>
      <c r="FX320" s="71">
        <v>74.29636</v>
      </c>
      <c r="FY320" s="71">
        <v>73.1524</v>
      </c>
      <c r="FZ320" s="71">
        <v>72.3754</v>
      </c>
      <c r="GA320" s="71">
        <v>71.61401</v>
      </c>
      <c r="GB320" s="71">
        <v>73.9339</v>
      </c>
      <c r="GC320" s="71">
        <v>80.48824</v>
      </c>
      <c r="GD320" s="71">
        <v>86.55829</v>
      </c>
      <c r="GE320" s="71">
        <v>92.08395</v>
      </c>
      <c r="GF320" s="71">
        <v>96.07326</v>
      </c>
      <c r="GG320" s="71">
        <v>98.65615</v>
      </c>
      <c r="GH320" s="71">
        <v>100.3658</v>
      </c>
      <c r="GI320" s="71">
        <v>100.8219</v>
      </c>
      <c r="GJ320" s="71">
        <v>100.5973</v>
      </c>
      <c r="GK320" s="71">
        <v>98.84118</v>
      </c>
      <c r="GL320" s="71">
        <v>97.4123</v>
      </c>
      <c r="GM320" s="71">
        <v>95.29733</v>
      </c>
      <c r="GN320" s="71">
        <v>91.11871</v>
      </c>
      <c r="GO320" s="71">
        <v>87.1246</v>
      </c>
      <c r="GP320" s="71">
        <v>85.26578</v>
      </c>
      <c r="GQ320" s="71">
        <v>82.45882</v>
      </c>
      <c r="GR320" s="71">
        <v>80.3262</v>
      </c>
    </row>
    <row r="321" spans="1:200" ht="12.75">
      <c r="A321" s="69" t="s">
        <v>245</v>
      </c>
      <c r="B321" s="69" t="s">
        <v>34</v>
      </c>
      <c r="C321" s="69">
        <v>2012</v>
      </c>
      <c r="D321" s="69" t="s">
        <v>7</v>
      </c>
      <c r="E321" s="69" t="s">
        <v>229</v>
      </c>
      <c r="F321" s="71">
        <v>498</v>
      </c>
      <c r="G321" s="71">
        <v>498</v>
      </c>
      <c r="H321" s="71">
        <v>498</v>
      </c>
      <c r="I321" s="71">
        <v>62254.78</v>
      </c>
      <c r="J321" s="71">
        <v>60199.43</v>
      </c>
      <c r="K321" s="71">
        <v>57697.54</v>
      </c>
      <c r="L321" s="71">
        <v>55813.39</v>
      </c>
      <c r="M321" s="71">
        <v>56814.38</v>
      </c>
      <c r="N321" s="71">
        <v>58623.32</v>
      </c>
      <c r="O321" s="71">
        <v>62396.77</v>
      </c>
      <c r="P321" s="71">
        <v>63841.68</v>
      </c>
      <c r="Q321" s="71">
        <v>64924.64</v>
      </c>
      <c r="R321" s="71">
        <v>65551.91</v>
      </c>
      <c r="S321" s="71">
        <v>66671.8</v>
      </c>
      <c r="T321" s="71">
        <v>63277.18</v>
      </c>
      <c r="U321" s="71">
        <v>56205.32</v>
      </c>
      <c r="V321" s="71">
        <v>54562.42</v>
      </c>
      <c r="W321" s="71">
        <v>52532.56</v>
      </c>
      <c r="X321" s="71">
        <v>50512.47</v>
      </c>
      <c r="Y321" s="71">
        <v>48733.37</v>
      </c>
      <c r="Z321" s="71">
        <v>48532.62</v>
      </c>
      <c r="AA321" s="71">
        <v>55101.52</v>
      </c>
      <c r="AB321" s="71">
        <v>58490.66</v>
      </c>
      <c r="AC321" s="71">
        <v>60303.64</v>
      </c>
      <c r="AD321" s="71">
        <v>59870.59</v>
      </c>
      <c r="AE321" s="71">
        <v>60015.32</v>
      </c>
      <c r="AF321" s="71">
        <v>59099.61</v>
      </c>
      <c r="AG321" s="71">
        <v>60778.66</v>
      </c>
      <c r="AH321" s="71">
        <v>58772.05</v>
      </c>
      <c r="AI321" s="71">
        <v>56329.49</v>
      </c>
      <c r="AJ321" s="71">
        <v>54490.01</v>
      </c>
      <c r="AK321" s="71">
        <v>55467.26</v>
      </c>
      <c r="AL321" s="71">
        <v>57233.32</v>
      </c>
      <c r="AM321" s="71">
        <v>60917.29</v>
      </c>
      <c r="AN321" s="71">
        <v>62327.95</v>
      </c>
      <c r="AO321" s="71">
        <v>63385.23</v>
      </c>
      <c r="AP321" s="71">
        <v>63997.62</v>
      </c>
      <c r="AQ321" s="71">
        <v>61880.65</v>
      </c>
      <c r="AR321" s="71">
        <v>51214.76</v>
      </c>
      <c r="AS321" s="71">
        <v>45491</v>
      </c>
      <c r="AT321" s="71">
        <v>44161.29</v>
      </c>
      <c r="AU321" s="71">
        <v>42518.38</v>
      </c>
      <c r="AV321" s="71">
        <v>40883.37</v>
      </c>
      <c r="AW321" s="71">
        <v>39443.42</v>
      </c>
      <c r="AX321" s="71">
        <v>39280.93</v>
      </c>
      <c r="AY321" s="71">
        <v>44597.62</v>
      </c>
      <c r="AZ321" s="71">
        <v>54287.43</v>
      </c>
      <c r="BA321" s="71">
        <v>58873.8</v>
      </c>
      <c r="BB321" s="71">
        <v>58451.01</v>
      </c>
      <c r="BC321" s="71">
        <v>58592.3</v>
      </c>
      <c r="BD321" s="71">
        <v>57698.31</v>
      </c>
      <c r="BE321" s="71">
        <v>1131.47</v>
      </c>
      <c r="BF321" s="71">
        <v>1094.115</v>
      </c>
      <c r="BG321" s="71">
        <v>1048.643</v>
      </c>
      <c r="BH321" s="71">
        <v>1014.399</v>
      </c>
      <c r="BI321" s="71">
        <v>1032.592</v>
      </c>
      <c r="BJ321" s="71">
        <v>1065.469</v>
      </c>
      <c r="BK321" s="71">
        <v>1134.051</v>
      </c>
      <c r="BL321" s="71">
        <v>1160.312</v>
      </c>
      <c r="BM321" s="71">
        <v>1179.995</v>
      </c>
      <c r="BN321" s="71">
        <v>1191.395</v>
      </c>
      <c r="BO321" s="71">
        <v>3768.68</v>
      </c>
      <c r="BP321" s="71">
        <v>11357.63</v>
      </c>
      <c r="BQ321" s="71">
        <v>10088.3</v>
      </c>
      <c r="BR321" s="71">
        <v>9793.415</v>
      </c>
      <c r="BS321" s="71">
        <v>9429.076</v>
      </c>
      <c r="BT321" s="71">
        <v>9066.49</v>
      </c>
      <c r="BU321" s="71">
        <v>8747.158</v>
      </c>
      <c r="BV321" s="71">
        <v>8711.126</v>
      </c>
      <c r="BW321" s="71">
        <v>9890.179</v>
      </c>
      <c r="BX321" s="71">
        <v>3306.235</v>
      </c>
      <c r="BY321" s="71">
        <v>1096.009</v>
      </c>
      <c r="BZ321" s="71">
        <v>1088.138</v>
      </c>
      <c r="CA321" s="71">
        <v>1090.768</v>
      </c>
      <c r="CB321" s="71">
        <v>1074.126</v>
      </c>
      <c r="CC321" s="71">
        <v>1335.49</v>
      </c>
      <c r="CD321" s="71">
        <v>1291.399</v>
      </c>
      <c r="CE321" s="71">
        <v>1237.728</v>
      </c>
      <c r="CF321" s="71">
        <v>1197.309</v>
      </c>
      <c r="CG321" s="71">
        <v>1218.782</v>
      </c>
      <c r="CH321" s="71">
        <v>1257.588</v>
      </c>
      <c r="CI321" s="71">
        <v>1338.536</v>
      </c>
      <c r="CJ321" s="71">
        <v>1369.532</v>
      </c>
      <c r="CK321" s="71">
        <v>1392.764</v>
      </c>
      <c r="CL321" s="71">
        <v>1406.22</v>
      </c>
      <c r="CM321" s="71">
        <v>4376.188</v>
      </c>
      <c r="CN321" s="71">
        <v>11775.95</v>
      </c>
      <c r="CO321" s="71">
        <v>10459.87</v>
      </c>
      <c r="CP321" s="71">
        <v>10154.12</v>
      </c>
      <c r="CQ321" s="71">
        <v>9776.365</v>
      </c>
      <c r="CR321" s="71">
        <v>9400.426</v>
      </c>
      <c r="CS321" s="71">
        <v>9069.333</v>
      </c>
      <c r="CT321" s="71">
        <v>9031.972</v>
      </c>
      <c r="CU321" s="71">
        <v>10254.45</v>
      </c>
      <c r="CV321" s="71">
        <v>3839.197</v>
      </c>
      <c r="CW321" s="71">
        <v>1293.634</v>
      </c>
      <c r="CX321" s="71">
        <v>1284.344</v>
      </c>
      <c r="CY321" s="71">
        <v>1287.449</v>
      </c>
      <c r="CZ321" s="71">
        <v>1267.805</v>
      </c>
      <c r="DA321" s="71">
        <v>1476.113</v>
      </c>
      <c r="DB321" s="71">
        <v>1427.379</v>
      </c>
      <c r="DC321" s="71">
        <v>1368.057</v>
      </c>
      <c r="DD321" s="71">
        <v>1323.382</v>
      </c>
      <c r="DE321" s="71">
        <v>1347.116</v>
      </c>
      <c r="DF321" s="71">
        <v>1390.008</v>
      </c>
      <c r="DG321" s="71">
        <v>1479.48</v>
      </c>
      <c r="DH321" s="71">
        <v>1513.74</v>
      </c>
      <c r="DI321" s="71">
        <v>1539.417</v>
      </c>
      <c r="DJ321" s="71">
        <v>1554.291</v>
      </c>
      <c r="DK321" s="71">
        <v>4791.141</v>
      </c>
      <c r="DL321" s="71">
        <v>12062.41</v>
      </c>
      <c r="DM321" s="71">
        <v>10714.32</v>
      </c>
      <c r="DN321" s="71">
        <v>10401.13</v>
      </c>
      <c r="DO321" s="71">
        <v>10014.19</v>
      </c>
      <c r="DP321" s="71">
        <v>9629.102</v>
      </c>
      <c r="DQ321" s="71">
        <v>9289.955</v>
      </c>
      <c r="DR321" s="71">
        <v>9251.685</v>
      </c>
      <c r="DS321" s="71">
        <v>10503.9</v>
      </c>
      <c r="DT321" s="71">
        <v>4203.232</v>
      </c>
      <c r="DU321" s="71">
        <v>1429.85</v>
      </c>
      <c r="DV321" s="71">
        <v>1419.582</v>
      </c>
      <c r="DW321" s="71">
        <v>1423.013</v>
      </c>
      <c r="DX321" s="71">
        <v>1401.301</v>
      </c>
      <c r="DY321" s="71">
        <v>1616.183</v>
      </c>
      <c r="DZ321" s="71">
        <v>1562.824</v>
      </c>
      <c r="EA321" s="71">
        <v>1497.873</v>
      </c>
      <c r="EB321" s="71">
        <v>1448.959</v>
      </c>
      <c r="EC321" s="71">
        <v>1474.946</v>
      </c>
      <c r="ED321" s="71">
        <v>1521.907</v>
      </c>
      <c r="EE321" s="71">
        <v>1619.869</v>
      </c>
      <c r="EF321" s="71">
        <v>1657.38</v>
      </c>
      <c r="EG321" s="71">
        <v>1685.495</v>
      </c>
      <c r="EH321" s="71">
        <v>1701.779</v>
      </c>
      <c r="EI321" s="71">
        <v>5201.435</v>
      </c>
      <c r="EJ321" s="71">
        <v>12346.25</v>
      </c>
      <c r="EK321" s="71">
        <v>10966.43</v>
      </c>
      <c r="EL321" s="71">
        <v>10645.88</v>
      </c>
      <c r="EM321" s="71">
        <v>10249.83</v>
      </c>
      <c r="EN321" s="71">
        <v>9855.678</v>
      </c>
      <c r="EO321" s="71">
        <v>9508.551</v>
      </c>
      <c r="EP321" s="71">
        <v>9469.382</v>
      </c>
      <c r="EQ321" s="71">
        <v>10751.06</v>
      </c>
      <c r="ER321" s="71">
        <v>4563.179</v>
      </c>
      <c r="ES321" s="71">
        <v>1565.53</v>
      </c>
      <c r="ET321" s="71">
        <v>1554.287</v>
      </c>
      <c r="EU321" s="71">
        <v>1558.045</v>
      </c>
      <c r="EV321" s="71">
        <v>1534.272</v>
      </c>
      <c r="EW321" s="71">
        <v>1817.452</v>
      </c>
      <c r="EX321" s="71">
        <v>1757.449</v>
      </c>
      <c r="EY321" s="71">
        <v>1684.409</v>
      </c>
      <c r="EZ321" s="71">
        <v>1629.404</v>
      </c>
      <c r="FA321" s="71">
        <v>1658.626</v>
      </c>
      <c r="FB321" s="71">
        <v>1711.437</v>
      </c>
      <c r="FC321" s="71">
        <v>1821.598</v>
      </c>
      <c r="FD321" s="71">
        <v>1863.78</v>
      </c>
      <c r="FE321" s="71">
        <v>1895.396</v>
      </c>
      <c r="FF321" s="71">
        <v>1913.708</v>
      </c>
      <c r="FG321" s="71">
        <v>5785.77</v>
      </c>
      <c r="FH321" s="71">
        <v>12751.49</v>
      </c>
      <c r="FI321" s="71">
        <v>11326.38</v>
      </c>
      <c r="FJ321" s="71">
        <v>10995.31</v>
      </c>
      <c r="FK321" s="71">
        <v>10586.26</v>
      </c>
      <c r="FL321" s="71">
        <v>10179.17</v>
      </c>
      <c r="FM321" s="71">
        <v>9820.652</v>
      </c>
      <c r="FN321" s="71">
        <v>9780.197</v>
      </c>
      <c r="FO321" s="71">
        <v>11103.95</v>
      </c>
      <c r="FP321" s="71">
        <v>5075.812</v>
      </c>
      <c r="FQ321" s="71">
        <v>1760.491</v>
      </c>
      <c r="FR321" s="71">
        <v>1747.849</v>
      </c>
      <c r="FS321" s="71">
        <v>1752.074</v>
      </c>
      <c r="FT321" s="71">
        <v>1725.341</v>
      </c>
      <c r="FU321" s="71">
        <v>84.62086</v>
      </c>
      <c r="FV321" s="71">
        <v>82.98396</v>
      </c>
      <c r="FW321" s="71">
        <v>81.23315</v>
      </c>
      <c r="FX321" s="71">
        <v>79.56685</v>
      </c>
      <c r="FY321" s="71">
        <v>78.69947</v>
      </c>
      <c r="FZ321" s="71">
        <v>76.93594</v>
      </c>
      <c r="GA321" s="71">
        <v>76.19546</v>
      </c>
      <c r="GB321" s="71">
        <v>78.00107</v>
      </c>
      <c r="GC321" s="71">
        <v>81.98129</v>
      </c>
      <c r="GD321" s="71">
        <v>86.71497</v>
      </c>
      <c r="GE321" s="71">
        <v>91.01818</v>
      </c>
      <c r="GF321" s="71">
        <v>93.29679</v>
      </c>
      <c r="GG321" s="71">
        <v>94.79786</v>
      </c>
      <c r="GH321" s="71">
        <v>95.56577</v>
      </c>
      <c r="GI321" s="71">
        <v>96.05027</v>
      </c>
      <c r="GJ321" s="71">
        <v>95.57647</v>
      </c>
      <c r="GK321" s="71">
        <v>94.32995</v>
      </c>
      <c r="GL321" s="71">
        <v>92.44599</v>
      </c>
      <c r="GM321" s="71">
        <v>88.98022</v>
      </c>
      <c r="GN321" s="71">
        <v>84.75037</v>
      </c>
      <c r="GO321" s="71">
        <v>82.12128</v>
      </c>
      <c r="GP321" s="71">
        <v>78.93647</v>
      </c>
      <c r="GQ321" s="71">
        <v>77.42973</v>
      </c>
      <c r="GR321" s="71">
        <v>77.04845</v>
      </c>
    </row>
    <row r="322" spans="1:200" ht="12.75">
      <c r="A322" s="69" t="s">
        <v>245</v>
      </c>
      <c r="B322" s="69" t="s">
        <v>35</v>
      </c>
      <c r="C322" s="69">
        <v>2012</v>
      </c>
      <c r="D322" s="69" t="s">
        <v>7</v>
      </c>
      <c r="E322" s="69" t="s">
        <v>229</v>
      </c>
      <c r="F322" s="71">
        <v>500</v>
      </c>
      <c r="G322" s="71">
        <v>500</v>
      </c>
      <c r="H322" s="71">
        <v>500</v>
      </c>
      <c r="I322" s="71">
        <v>54564.12</v>
      </c>
      <c r="J322" s="71">
        <v>52566.45</v>
      </c>
      <c r="K322" s="71">
        <v>50812.7</v>
      </c>
      <c r="L322" s="71">
        <v>49268</v>
      </c>
      <c r="M322" s="71">
        <v>49135.38</v>
      </c>
      <c r="N322" s="71">
        <v>51053.1</v>
      </c>
      <c r="O322" s="71">
        <v>55338.28</v>
      </c>
      <c r="P322" s="71">
        <v>57146.63</v>
      </c>
      <c r="Q322" s="71">
        <v>59008.75</v>
      </c>
      <c r="R322" s="71">
        <v>60991.91</v>
      </c>
      <c r="S322" s="71">
        <v>63020.41</v>
      </c>
      <c r="T322" s="71">
        <v>61506.34</v>
      </c>
      <c r="U322" s="71">
        <v>57076.32</v>
      </c>
      <c r="V322" s="71">
        <v>55602.46</v>
      </c>
      <c r="W322" s="71">
        <v>53799.35</v>
      </c>
      <c r="X322" s="71">
        <v>52165.36</v>
      </c>
      <c r="Y322" s="71">
        <v>50282.84</v>
      </c>
      <c r="Z322" s="71">
        <v>49841.52</v>
      </c>
      <c r="AA322" s="71">
        <v>54520.7</v>
      </c>
      <c r="AB322" s="71">
        <v>56644.63</v>
      </c>
      <c r="AC322" s="71">
        <v>57506.07</v>
      </c>
      <c r="AD322" s="71">
        <v>56981.32</v>
      </c>
      <c r="AE322" s="71">
        <v>57315.92</v>
      </c>
      <c r="AF322" s="71">
        <v>56082.41</v>
      </c>
      <c r="AG322" s="71">
        <v>53270.36</v>
      </c>
      <c r="AH322" s="71">
        <v>51320.05</v>
      </c>
      <c r="AI322" s="71">
        <v>49607.89</v>
      </c>
      <c r="AJ322" s="71">
        <v>48099.81</v>
      </c>
      <c r="AK322" s="71">
        <v>47970.34</v>
      </c>
      <c r="AL322" s="71">
        <v>49842.59</v>
      </c>
      <c r="AM322" s="71">
        <v>54026.16</v>
      </c>
      <c r="AN322" s="71">
        <v>55791.63</v>
      </c>
      <c r="AO322" s="71">
        <v>57609.61</v>
      </c>
      <c r="AP322" s="71">
        <v>59545.73</v>
      </c>
      <c r="AQ322" s="71">
        <v>58491.66</v>
      </c>
      <c r="AR322" s="71">
        <v>49781.5</v>
      </c>
      <c r="AS322" s="71">
        <v>46195.97</v>
      </c>
      <c r="AT322" s="71">
        <v>45003.06</v>
      </c>
      <c r="AU322" s="71">
        <v>43543.68</v>
      </c>
      <c r="AV322" s="71">
        <v>42221.17</v>
      </c>
      <c r="AW322" s="71">
        <v>40697.51</v>
      </c>
      <c r="AX322" s="71">
        <v>40340.32</v>
      </c>
      <c r="AY322" s="71">
        <v>44127.52</v>
      </c>
      <c r="AZ322" s="71">
        <v>52574.06</v>
      </c>
      <c r="BA322" s="71">
        <v>56142.55</v>
      </c>
      <c r="BB322" s="71">
        <v>55630.25</v>
      </c>
      <c r="BC322" s="71">
        <v>55956.91</v>
      </c>
      <c r="BD322" s="71">
        <v>54752.64</v>
      </c>
      <c r="BE322" s="71">
        <v>991.6938</v>
      </c>
      <c r="BF322" s="71">
        <v>955.3864</v>
      </c>
      <c r="BG322" s="71">
        <v>923.5125</v>
      </c>
      <c r="BH322" s="71">
        <v>895.4377</v>
      </c>
      <c r="BI322" s="71">
        <v>893.0275</v>
      </c>
      <c r="BJ322" s="71">
        <v>927.8817</v>
      </c>
      <c r="BK322" s="71">
        <v>1005.764</v>
      </c>
      <c r="BL322" s="71">
        <v>1038.63</v>
      </c>
      <c r="BM322" s="71">
        <v>1072.474</v>
      </c>
      <c r="BN322" s="71">
        <v>1108.518</v>
      </c>
      <c r="BO322" s="71">
        <v>3562.282</v>
      </c>
      <c r="BP322" s="71">
        <v>11039.78</v>
      </c>
      <c r="BQ322" s="71">
        <v>10244.64</v>
      </c>
      <c r="BR322" s="71">
        <v>9980.092</v>
      </c>
      <c r="BS322" s="71">
        <v>9656.451</v>
      </c>
      <c r="BT322" s="71">
        <v>9363.166</v>
      </c>
      <c r="BU322" s="71">
        <v>9025.273</v>
      </c>
      <c r="BV322" s="71">
        <v>8946.06</v>
      </c>
      <c r="BW322" s="71">
        <v>9785.926</v>
      </c>
      <c r="BX322" s="71">
        <v>3201.886</v>
      </c>
      <c r="BY322" s="71">
        <v>1045.163</v>
      </c>
      <c r="BZ322" s="71">
        <v>1035.626</v>
      </c>
      <c r="CA322" s="71">
        <v>1041.707</v>
      </c>
      <c r="CB322" s="71">
        <v>1019.288</v>
      </c>
      <c r="CC322" s="71">
        <v>1170.51</v>
      </c>
      <c r="CD322" s="71">
        <v>1127.656</v>
      </c>
      <c r="CE322" s="71">
        <v>1090.034</v>
      </c>
      <c r="CF322" s="71">
        <v>1056.897</v>
      </c>
      <c r="CG322" s="71">
        <v>1054.053</v>
      </c>
      <c r="CH322" s="71">
        <v>1095.191</v>
      </c>
      <c r="CI322" s="71">
        <v>1187.117</v>
      </c>
      <c r="CJ322" s="71">
        <v>1225.91</v>
      </c>
      <c r="CK322" s="71">
        <v>1265.856</v>
      </c>
      <c r="CL322" s="71">
        <v>1308.399</v>
      </c>
      <c r="CM322" s="71">
        <v>4136.52</v>
      </c>
      <c r="CN322" s="71">
        <v>11446.39</v>
      </c>
      <c r="CO322" s="71">
        <v>10621.96</v>
      </c>
      <c r="CP322" s="71">
        <v>10347.68</v>
      </c>
      <c r="CQ322" s="71">
        <v>10012.12</v>
      </c>
      <c r="CR322" s="71">
        <v>9708.028</v>
      </c>
      <c r="CS322" s="71">
        <v>9357.689</v>
      </c>
      <c r="CT322" s="71">
        <v>9275.559</v>
      </c>
      <c r="CU322" s="71">
        <v>10146.36</v>
      </c>
      <c r="CV322" s="71">
        <v>3718.028</v>
      </c>
      <c r="CW322" s="71">
        <v>1233.621</v>
      </c>
      <c r="CX322" s="71">
        <v>1222.364</v>
      </c>
      <c r="CY322" s="71">
        <v>1229.541</v>
      </c>
      <c r="CZ322" s="71">
        <v>1203.08</v>
      </c>
      <c r="DA322" s="71">
        <v>1293.761</v>
      </c>
      <c r="DB322" s="71">
        <v>1246.394</v>
      </c>
      <c r="DC322" s="71">
        <v>1204.812</v>
      </c>
      <c r="DD322" s="71">
        <v>1168.185</v>
      </c>
      <c r="DE322" s="71">
        <v>1165.041</v>
      </c>
      <c r="DF322" s="71">
        <v>1210.512</v>
      </c>
      <c r="DG322" s="71">
        <v>1312.117</v>
      </c>
      <c r="DH322" s="71">
        <v>1354.994</v>
      </c>
      <c r="DI322" s="71">
        <v>1399.147</v>
      </c>
      <c r="DJ322" s="71">
        <v>1446.169</v>
      </c>
      <c r="DK322" s="71">
        <v>4528.747</v>
      </c>
      <c r="DL322" s="71">
        <v>11724.84</v>
      </c>
      <c r="DM322" s="71">
        <v>10880.36</v>
      </c>
      <c r="DN322" s="71">
        <v>10599.4</v>
      </c>
      <c r="DO322" s="71">
        <v>10255.67</v>
      </c>
      <c r="DP322" s="71">
        <v>9944.188</v>
      </c>
      <c r="DQ322" s="71">
        <v>9585.327</v>
      </c>
      <c r="DR322" s="71">
        <v>9501.198</v>
      </c>
      <c r="DS322" s="71">
        <v>10393.18</v>
      </c>
      <c r="DT322" s="71">
        <v>4070.574</v>
      </c>
      <c r="DU322" s="71">
        <v>1363.517</v>
      </c>
      <c r="DV322" s="71">
        <v>1351.075</v>
      </c>
      <c r="DW322" s="71">
        <v>1359.008</v>
      </c>
      <c r="DX322" s="71">
        <v>1329.761</v>
      </c>
      <c r="DY322" s="71">
        <v>1416.527</v>
      </c>
      <c r="DZ322" s="71">
        <v>1364.666</v>
      </c>
      <c r="EA322" s="71">
        <v>1319.137</v>
      </c>
      <c r="EB322" s="71">
        <v>1279.036</v>
      </c>
      <c r="EC322" s="71">
        <v>1275.593</v>
      </c>
      <c r="ED322" s="71">
        <v>1325.378</v>
      </c>
      <c r="EE322" s="71">
        <v>1436.625</v>
      </c>
      <c r="EF322" s="71">
        <v>1483.571</v>
      </c>
      <c r="EG322" s="71">
        <v>1531.913</v>
      </c>
      <c r="EH322" s="71">
        <v>1583.398</v>
      </c>
      <c r="EI322" s="71">
        <v>4916.57</v>
      </c>
      <c r="EJ322" s="71">
        <v>12000.73</v>
      </c>
      <c r="EK322" s="71">
        <v>11136.38</v>
      </c>
      <c r="EL322" s="71">
        <v>10848.8</v>
      </c>
      <c r="EM322" s="71">
        <v>10496.99</v>
      </c>
      <c r="EN322" s="71">
        <v>10178.18</v>
      </c>
      <c r="EO322" s="71">
        <v>9810.874</v>
      </c>
      <c r="EP322" s="71">
        <v>9724.765</v>
      </c>
      <c r="EQ322" s="71">
        <v>10637.74</v>
      </c>
      <c r="ER322" s="71">
        <v>4419.161</v>
      </c>
      <c r="ES322" s="71">
        <v>1492.903</v>
      </c>
      <c r="ET322" s="71">
        <v>1479.28</v>
      </c>
      <c r="EU322" s="71">
        <v>1487.966</v>
      </c>
      <c r="EV322" s="71">
        <v>1455.943</v>
      </c>
      <c r="EW322" s="71">
        <v>1592.933</v>
      </c>
      <c r="EX322" s="71">
        <v>1534.613</v>
      </c>
      <c r="EY322" s="71">
        <v>1483.415</v>
      </c>
      <c r="EZ322" s="71">
        <v>1438.319</v>
      </c>
      <c r="FA322" s="71">
        <v>1434.448</v>
      </c>
      <c r="FB322" s="71">
        <v>1490.433</v>
      </c>
      <c r="FC322" s="71">
        <v>1615.534</v>
      </c>
      <c r="FD322" s="71">
        <v>1668.326</v>
      </c>
      <c r="FE322" s="71">
        <v>1722.689</v>
      </c>
      <c r="FF322" s="71">
        <v>1780.584</v>
      </c>
      <c r="FG322" s="71">
        <v>5468.903</v>
      </c>
      <c r="FH322" s="71">
        <v>12394.64</v>
      </c>
      <c r="FI322" s="71">
        <v>11501.91</v>
      </c>
      <c r="FJ322" s="71">
        <v>11204.9</v>
      </c>
      <c r="FK322" s="71">
        <v>10841.54</v>
      </c>
      <c r="FL322" s="71">
        <v>10512.26</v>
      </c>
      <c r="FM322" s="71">
        <v>10132.9</v>
      </c>
      <c r="FN322" s="71">
        <v>10043.96</v>
      </c>
      <c r="FO322" s="71">
        <v>10986.9</v>
      </c>
      <c r="FP322" s="71">
        <v>4915.614</v>
      </c>
      <c r="FQ322" s="71">
        <v>1678.82</v>
      </c>
      <c r="FR322" s="71">
        <v>1663.5</v>
      </c>
      <c r="FS322" s="71">
        <v>1673.268</v>
      </c>
      <c r="FT322" s="71">
        <v>1637.257</v>
      </c>
      <c r="FU322" s="71">
        <v>65.2531</v>
      </c>
      <c r="FV322" s="71">
        <v>62.93904</v>
      </c>
      <c r="FW322" s="71">
        <v>61.15866</v>
      </c>
      <c r="FX322" s="71">
        <v>60.25711</v>
      </c>
      <c r="FY322" s="71">
        <v>58.88904</v>
      </c>
      <c r="FZ322" s="71">
        <v>57.56454</v>
      </c>
      <c r="GA322" s="71">
        <v>57.6869</v>
      </c>
      <c r="GB322" s="71">
        <v>57.55973</v>
      </c>
      <c r="GC322" s="71">
        <v>62.47203</v>
      </c>
      <c r="GD322" s="71">
        <v>69.52299</v>
      </c>
      <c r="GE322" s="71">
        <v>77.81775</v>
      </c>
      <c r="GF322" s="71">
        <v>84.88556</v>
      </c>
      <c r="GG322" s="71">
        <v>90.27166</v>
      </c>
      <c r="GH322" s="71">
        <v>92.32727</v>
      </c>
      <c r="GI322" s="71">
        <v>93.70748</v>
      </c>
      <c r="GJ322" s="71">
        <v>94.4262</v>
      </c>
      <c r="GK322" s="71">
        <v>93.01658</v>
      </c>
      <c r="GL322" s="71">
        <v>90.18824</v>
      </c>
      <c r="GM322" s="71">
        <v>84.85593</v>
      </c>
      <c r="GN322" s="71">
        <v>78.85166</v>
      </c>
      <c r="GO322" s="71">
        <v>74.81818</v>
      </c>
      <c r="GP322" s="71">
        <v>70.96899</v>
      </c>
      <c r="GQ322" s="71">
        <v>69.56973</v>
      </c>
      <c r="GR322" s="71">
        <v>67.67706</v>
      </c>
    </row>
    <row r="323" spans="1:200" ht="12.75">
      <c r="A323" s="69" t="s">
        <v>245</v>
      </c>
      <c r="B323" s="69" t="s">
        <v>8</v>
      </c>
      <c r="C323" s="69">
        <v>2012</v>
      </c>
      <c r="D323" s="69" t="s">
        <v>7</v>
      </c>
      <c r="E323" s="69" t="s">
        <v>229</v>
      </c>
      <c r="F323" s="71">
        <v>492</v>
      </c>
      <c r="G323" s="71">
        <v>492</v>
      </c>
      <c r="H323" s="71">
        <v>492</v>
      </c>
      <c r="I323" s="71">
        <v>62525.73</v>
      </c>
      <c r="J323" s="71">
        <v>60688.74</v>
      </c>
      <c r="K323" s="71">
        <v>58565.07</v>
      </c>
      <c r="L323" s="71">
        <v>56800.17</v>
      </c>
      <c r="M323" s="71">
        <v>57418.49</v>
      </c>
      <c r="N323" s="71">
        <v>59482.56</v>
      </c>
      <c r="O323" s="71">
        <v>63744.13</v>
      </c>
      <c r="P323" s="71">
        <v>65405.09</v>
      </c>
      <c r="Q323" s="71">
        <v>67186.43</v>
      </c>
      <c r="R323" s="71">
        <v>68105.52</v>
      </c>
      <c r="S323" s="71">
        <v>69225.7</v>
      </c>
      <c r="T323" s="71">
        <v>66152.52</v>
      </c>
      <c r="U323" s="71">
        <v>58819.32</v>
      </c>
      <c r="V323" s="71">
        <v>57418.54</v>
      </c>
      <c r="W323" s="71">
        <v>55323.67</v>
      </c>
      <c r="X323" s="71">
        <v>53104.57</v>
      </c>
      <c r="Y323" s="71">
        <v>51308.51</v>
      </c>
      <c r="Z323" s="71">
        <v>51379.75</v>
      </c>
      <c r="AA323" s="71">
        <v>59116.97</v>
      </c>
      <c r="AB323" s="71">
        <v>63487.73</v>
      </c>
      <c r="AC323" s="71">
        <v>64850.99</v>
      </c>
      <c r="AD323" s="71">
        <v>64618.92</v>
      </c>
      <c r="AE323" s="71">
        <v>64525.59</v>
      </c>
      <c r="AF323" s="71">
        <v>62954.23</v>
      </c>
      <c r="AG323" s="71">
        <v>61043.19</v>
      </c>
      <c r="AH323" s="71">
        <v>59249.76</v>
      </c>
      <c r="AI323" s="71">
        <v>57176.45</v>
      </c>
      <c r="AJ323" s="71">
        <v>55453.39</v>
      </c>
      <c r="AK323" s="71">
        <v>56057.05</v>
      </c>
      <c r="AL323" s="71">
        <v>58072.18</v>
      </c>
      <c r="AM323" s="71">
        <v>62232.7</v>
      </c>
      <c r="AN323" s="71">
        <v>63854.28</v>
      </c>
      <c r="AO323" s="71">
        <v>65593.38</v>
      </c>
      <c r="AP323" s="71">
        <v>66490.67</v>
      </c>
      <c r="AQ323" s="71">
        <v>64251.04</v>
      </c>
      <c r="AR323" s="71">
        <v>53541.98</v>
      </c>
      <c r="AS323" s="71">
        <v>47606.7</v>
      </c>
      <c r="AT323" s="71">
        <v>46472.95</v>
      </c>
      <c r="AU323" s="71">
        <v>44777.42</v>
      </c>
      <c r="AV323" s="71">
        <v>42981.34</v>
      </c>
      <c r="AW323" s="71">
        <v>41527.66</v>
      </c>
      <c r="AX323" s="71">
        <v>41585.32</v>
      </c>
      <c r="AY323" s="71">
        <v>47847.61</v>
      </c>
      <c r="AZ323" s="71">
        <v>58925.4</v>
      </c>
      <c r="BA323" s="71">
        <v>63313.32</v>
      </c>
      <c r="BB323" s="71">
        <v>63086.75</v>
      </c>
      <c r="BC323" s="71">
        <v>62995.64</v>
      </c>
      <c r="BD323" s="71">
        <v>61461.54</v>
      </c>
      <c r="BE323" s="71">
        <v>1136.395</v>
      </c>
      <c r="BF323" s="71">
        <v>1103.008</v>
      </c>
      <c r="BG323" s="71">
        <v>1064.411</v>
      </c>
      <c r="BH323" s="71">
        <v>1032.334</v>
      </c>
      <c r="BI323" s="71">
        <v>1043.572</v>
      </c>
      <c r="BJ323" s="71">
        <v>1081.086</v>
      </c>
      <c r="BK323" s="71">
        <v>1158.539</v>
      </c>
      <c r="BL323" s="71">
        <v>1188.727</v>
      </c>
      <c r="BM323" s="71">
        <v>1221.102</v>
      </c>
      <c r="BN323" s="71">
        <v>1237.806</v>
      </c>
      <c r="BO323" s="71">
        <v>3913.042</v>
      </c>
      <c r="BP323" s="71">
        <v>11873.72</v>
      </c>
      <c r="BQ323" s="71">
        <v>10557.49</v>
      </c>
      <c r="BR323" s="71">
        <v>10306.06</v>
      </c>
      <c r="BS323" s="71">
        <v>9930.052</v>
      </c>
      <c r="BT323" s="71">
        <v>9531.744</v>
      </c>
      <c r="BU323" s="71">
        <v>9209.371</v>
      </c>
      <c r="BV323" s="71">
        <v>9222.156</v>
      </c>
      <c r="BW323" s="71">
        <v>10610.91</v>
      </c>
      <c r="BX323" s="71">
        <v>3588.698</v>
      </c>
      <c r="BY323" s="71">
        <v>1178.656</v>
      </c>
      <c r="BZ323" s="71">
        <v>1174.438</v>
      </c>
      <c r="CA323" s="71">
        <v>1172.742</v>
      </c>
      <c r="CB323" s="71">
        <v>1144.183</v>
      </c>
      <c r="CC323" s="71">
        <v>1341.302</v>
      </c>
      <c r="CD323" s="71">
        <v>1301.895</v>
      </c>
      <c r="CE323" s="71">
        <v>1256.338</v>
      </c>
      <c r="CF323" s="71">
        <v>1218.478</v>
      </c>
      <c r="CG323" s="71">
        <v>1231.742</v>
      </c>
      <c r="CH323" s="71">
        <v>1276.02</v>
      </c>
      <c r="CI323" s="71">
        <v>1367.439</v>
      </c>
      <c r="CJ323" s="71">
        <v>1403.07</v>
      </c>
      <c r="CK323" s="71">
        <v>1441.284</v>
      </c>
      <c r="CL323" s="71">
        <v>1461</v>
      </c>
      <c r="CM323" s="71">
        <v>4543.822</v>
      </c>
      <c r="CN323" s="71">
        <v>12311.05</v>
      </c>
      <c r="CO323" s="71">
        <v>10946.34</v>
      </c>
      <c r="CP323" s="71">
        <v>10685.65</v>
      </c>
      <c r="CQ323" s="71">
        <v>10295.79</v>
      </c>
      <c r="CR323" s="71">
        <v>9882.816</v>
      </c>
      <c r="CS323" s="71">
        <v>9548.568</v>
      </c>
      <c r="CT323" s="71">
        <v>9561.825</v>
      </c>
      <c r="CU323" s="71">
        <v>11001.73</v>
      </c>
      <c r="CV323" s="71">
        <v>4167.194</v>
      </c>
      <c r="CW323" s="71">
        <v>1391.184</v>
      </c>
      <c r="CX323" s="71">
        <v>1386.205</v>
      </c>
      <c r="CY323" s="71">
        <v>1384.203</v>
      </c>
      <c r="CZ323" s="71">
        <v>1350.495</v>
      </c>
      <c r="DA323" s="71">
        <v>1482.537</v>
      </c>
      <c r="DB323" s="71">
        <v>1438.981</v>
      </c>
      <c r="DC323" s="71">
        <v>1388.627</v>
      </c>
      <c r="DD323" s="71">
        <v>1346.779</v>
      </c>
      <c r="DE323" s="71">
        <v>1361.44</v>
      </c>
      <c r="DF323" s="71">
        <v>1410.381</v>
      </c>
      <c r="DG323" s="71">
        <v>1511.427</v>
      </c>
      <c r="DH323" s="71">
        <v>1550.809</v>
      </c>
      <c r="DI323" s="71">
        <v>1593.047</v>
      </c>
      <c r="DJ323" s="71">
        <v>1614.839</v>
      </c>
      <c r="DK323" s="71">
        <v>4974.67</v>
      </c>
      <c r="DL323" s="71">
        <v>12610.53</v>
      </c>
      <c r="DM323" s="71">
        <v>11212.62</v>
      </c>
      <c r="DN323" s="71">
        <v>10945.59</v>
      </c>
      <c r="DO323" s="71">
        <v>10546.25</v>
      </c>
      <c r="DP323" s="71">
        <v>10123.23</v>
      </c>
      <c r="DQ323" s="71">
        <v>9780.848</v>
      </c>
      <c r="DR323" s="71">
        <v>9794.428</v>
      </c>
      <c r="DS323" s="71">
        <v>11269.36</v>
      </c>
      <c r="DT323" s="71">
        <v>4562.33</v>
      </c>
      <c r="DU323" s="71">
        <v>1537.671</v>
      </c>
      <c r="DV323" s="71">
        <v>1532.168</v>
      </c>
      <c r="DW323" s="71">
        <v>1529.956</v>
      </c>
      <c r="DX323" s="71">
        <v>1492.698</v>
      </c>
      <c r="DY323" s="71">
        <v>1623.217</v>
      </c>
      <c r="DZ323" s="71">
        <v>1575.527</v>
      </c>
      <c r="EA323" s="71">
        <v>1520.395</v>
      </c>
      <c r="EB323" s="71">
        <v>1474.577</v>
      </c>
      <c r="EC323" s="71">
        <v>1490.629</v>
      </c>
      <c r="ED323" s="71">
        <v>1544.214</v>
      </c>
      <c r="EE323" s="71">
        <v>1654.847</v>
      </c>
      <c r="EF323" s="71">
        <v>1697.967</v>
      </c>
      <c r="EG323" s="71">
        <v>1744.212</v>
      </c>
      <c r="EH323" s="71">
        <v>1768.073</v>
      </c>
      <c r="EI323" s="71">
        <v>5400.679</v>
      </c>
      <c r="EJ323" s="71">
        <v>12907.26</v>
      </c>
      <c r="EK323" s="71">
        <v>11476.46</v>
      </c>
      <c r="EL323" s="71">
        <v>11203.15</v>
      </c>
      <c r="EM323" s="71">
        <v>10794.41</v>
      </c>
      <c r="EN323" s="71">
        <v>10361.43</v>
      </c>
      <c r="EO323" s="71">
        <v>10011</v>
      </c>
      <c r="EP323" s="71">
        <v>10024.9</v>
      </c>
      <c r="EQ323" s="71">
        <v>11534.53</v>
      </c>
      <c r="ER323" s="71">
        <v>4953.028</v>
      </c>
      <c r="ES323" s="71">
        <v>1683.582</v>
      </c>
      <c r="ET323" s="71">
        <v>1677.558</v>
      </c>
      <c r="EU323" s="71">
        <v>1675.135</v>
      </c>
      <c r="EV323" s="71">
        <v>1634.341</v>
      </c>
      <c r="EW323" s="71">
        <v>1825.362</v>
      </c>
      <c r="EX323" s="71">
        <v>1771.734</v>
      </c>
      <c r="EY323" s="71">
        <v>1709.736</v>
      </c>
      <c r="EZ323" s="71">
        <v>1658.212</v>
      </c>
      <c r="FA323" s="71">
        <v>1676.263</v>
      </c>
      <c r="FB323" s="71">
        <v>1736.521</v>
      </c>
      <c r="FC323" s="71">
        <v>1860.932</v>
      </c>
      <c r="FD323" s="71">
        <v>1909.422</v>
      </c>
      <c r="FE323" s="71">
        <v>1961.426</v>
      </c>
      <c r="FF323" s="71">
        <v>1988.258</v>
      </c>
      <c r="FG323" s="71">
        <v>6007.397</v>
      </c>
      <c r="FH323" s="71">
        <v>13330.92</v>
      </c>
      <c r="FI323" s="71">
        <v>11853.15</v>
      </c>
      <c r="FJ323" s="71">
        <v>11570.87</v>
      </c>
      <c r="FK323" s="71">
        <v>11148.72</v>
      </c>
      <c r="FL323" s="71">
        <v>10701.53</v>
      </c>
      <c r="FM323" s="71">
        <v>10339.59</v>
      </c>
      <c r="FN323" s="71">
        <v>10353.95</v>
      </c>
      <c r="FO323" s="71">
        <v>11913.14</v>
      </c>
      <c r="FP323" s="71">
        <v>5509.457</v>
      </c>
      <c r="FQ323" s="71">
        <v>1893.246</v>
      </c>
      <c r="FR323" s="71">
        <v>1886.471</v>
      </c>
      <c r="FS323" s="71">
        <v>1883.746</v>
      </c>
      <c r="FT323" s="71">
        <v>1837.872</v>
      </c>
      <c r="FU323" s="71">
        <v>80.33334</v>
      </c>
      <c r="FV323" s="71">
        <v>78.80859</v>
      </c>
      <c r="FW323" s="71">
        <v>77.3271</v>
      </c>
      <c r="FX323" s="71">
        <v>76.11948</v>
      </c>
      <c r="FY323" s="71">
        <v>75.03108</v>
      </c>
      <c r="FZ323" s="71">
        <v>74.00124</v>
      </c>
      <c r="GA323" s="71">
        <v>74.38784</v>
      </c>
      <c r="GB323" s="71">
        <v>76.47828</v>
      </c>
      <c r="GC323" s="71">
        <v>81.84065</v>
      </c>
      <c r="GD323" s="71">
        <v>87.28182</v>
      </c>
      <c r="GE323" s="71">
        <v>92.21257</v>
      </c>
      <c r="GF323" s="71">
        <v>95.91351</v>
      </c>
      <c r="GG323" s="71">
        <v>98.19425</v>
      </c>
      <c r="GH323" s="71">
        <v>99.56203</v>
      </c>
      <c r="GI323" s="71">
        <v>99.88369</v>
      </c>
      <c r="GJ323" s="71">
        <v>99.22701</v>
      </c>
      <c r="GK323" s="71">
        <v>98.01216</v>
      </c>
      <c r="GL323" s="71">
        <v>96.37955</v>
      </c>
      <c r="GM323" s="71">
        <v>93.89345</v>
      </c>
      <c r="GN323" s="71">
        <v>89.99735</v>
      </c>
      <c r="GO323" s="71">
        <v>86.19182</v>
      </c>
      <c r="GP323" s="71">
        <v>83.44334</v>
      </c>
      <c r="GQ323" s="71">
        <v>81.37347</v>
      </c>
      <c r="GR323" s="71">
        <v>79.73578</v>
      </c>
    </row>
    <row r="324" spans="1:200" ht="12.75">
      <c r="A324" s="69" t="s">
        <v>246</v>
      </c>
      <c r="B324" s="69" t="s">
        <v>30</v>
      </c>
      <c r="C324" s="69">
        <v>2012</v>
      </c>
      <c r="D324" s="69" t="s">
        <v>6</v>
      </c>
      <c r="E324" s="69" t="s">
        <v>229</v>
      </c>
      <c r="F324" s="71">
        <v>167</v>
      </c>
      <c r="G324" s="71">
        <v>167</v>
      </c>
      <c r="H324" s="71">
        <v>167</v>
      </c>
      <c r="I324" s="71">
        <v>83612.84</v>
      </c>
      <c r="J324" s="71">
        <v>82104.45</v>
      </c>
      <c r="K324" s="71">
        <v>80252.64</v>
      </c>
      <c r="L324" s="71">
        <v>79002.72</v>
      </c>
      <c r="M324" s="71">
        <v>78268.65</v>
      </c>
      <c r="N324" s="71">
        <v>78732.25</v>
      </c>
      <c r="O324" s="71">
        <v>81983.19</v>
      </c>
      <c r="P324" s="71">
        <v>85907.14</v>
      </c>
      <c r="Q324" s="71">
        <v>89602.4</v>
      </c>
      <c r="R324" s="71">
        <v>92677.21</v>
      </c>
      <c r="S324" s="71">
        <v>95558.08</v>
      </c>
      <c r="T324" s="71">
        <v>96443.37</v>
      </c>
      <c r="U324" s="71">
        <v>96556.24</v>
      </c>
      <c r="V324" s="71">
        <v>97493.35</v>
      </c>
      <c r="W324" s="71">
        <v>98496.28</v>
      </c>
      <c r="X324" s="71">
        <v>98850.63</v>
      </c>
      <c r="Y324" s="71">
        <v>98081.58</v>
      </c>
      <c r="Z324" s="71">
        <v>97126.23</v>
      </c>
      <c r="AA324" s="71">
        <v>96119.17</v>
      </c>
      <c r="AB324" s="71">
        <v>95341.61</v>
      </c>
      <c r="AC324" s="71">
        <v>94800.23</v>
      </c>
      <c r="AD324" s="71">
        <v>93045.2</v>
      </c>
      <c r="AE324" s="71">
        <v>90259.96</v>
      </c>
      <c r="AF324" s="71">
        <v>87981.86</v>
      </c>
      <c r="AG324" s="71">
        <v>81630.3</v>
      </c>
      <c r="AH324" s="71">
        <v>80157.68</v>
      </c>
      <c r="AI324" s="71">
        <v>78349.78</v>
      </c>
      <c r="AJ324" s="71">
        <v>77129.5</v>
      </c>
      <c r="AK324" s="71">
        <v>76412.83</v>
      </c>
      <c r="AL324" s="71">
        <v>76865.44</v>
      </c>
      <c r="AM324" s="71">
        <v>80039.3</v>
      </c>
      <c r="AN324" s="71">
        <v>83870.21</v>
      </c>
      <c r="AO324" s="71">
        <v>87477.85</v>
      </c>
      <c r="AP324" s="71">
        <v>90479.77</v>
      </c>
      <c r="AQ324" s="71">
        <v>88691.12</v>
      </c>
      <c r="AR324" s="71">
        <v>78058.54</v>
      </c>
      <c r="AS324" s="71">
        <v>78149.9</v>
      </c>
      <c r="AT324" s="71">
        <v>78908.38</v>
      </c>
      <c r="AU324" s="71">
        <v>79720.12</v>
      </c>
      <c r="AV324" s="71">
        <v>80006.91</v>
      </c>
      <c r="AW324" s="71">
        <v>79384.46</v>
      </c>
      <c r="AX324" s="71">
        <v>78611.24</v>
      </c>
      <c r="AY324" s="71">
        <v>77796.15</v>
      </c>
      <c r="AZ324" s="71">
        <v>88490.2</v>
      </c>
      <c r="BA324" s="71">
        <v>92552.45</v>
      </c>
      <c r="BB324" s="71">
        <v>90839.02</v>
      </c>
      <c r="BC324" s="71">
        <v>88119.83</v>
      </c>
      <c r="BD324" s="71">
        <v>85895.73</v>
      </c>
      <c r="BE324" s="71">
        <v>1519.649</v>
      </c>
      <c r="BF324" s="71">
        <v>1492.235</v>
      </c>
      <c r="BG324" s="71">
        <v>1458.578</v>
      </c>
      <c r="BH324" s="71">
        <v>1435.861</v>
      </c>
      <c r="BI324" s="71">
        <v>1422.52</v>
      </c>
      <c r="BJ324" s="71">
        <v>1430.946</v>
      </c>
      <c r="BK324" s="71">
        <v>1490.031</v>
      </c>
      <c r="BL324" s="71">
        <v>1561.348</v>
      </c>
      <c r="BM324" s="71">
        <v>1628.509</v>
      </c>
      <c r="BN324" s="71">
        <v>1684.393</v>
      </c>
      <c r="BO324" s="71">
        <v>5401.502</v>
      </c>
      <c r="BP324" s="71">
        <v>17310.63</v>
      </c>
      <c r="BQ324" s="71">
        <v>17330.89</v>
      </c>
      <c r="BR324" s="71">
        <v>17499.09</v>
      </c>
      <c r="BS324" s="71">
        <v>17679.11</v>
      </c>
      <c r="BT324" s="71">
        <v>17742.71</v>
      </c>
      <c r="BU324" s="71">
        <v>17604.67</v>
      </c>
      <c r="BV324" s="71">
        <v>17433.2</v>
      </c>
      <c r="BW324" s="71">
        <v>17252.44</v>
      </c>
      <c r="BX324" s="71">
        <v>5389.266</v>
      </c>
      <c r="BY324" s="71">
        <v>1722.979</v>
      </c>
      <c r="BZ324" s="71">
        <v>1691.081</v>
      </c>
      <c r="CA324" s="71">
        <v>1640.46</v>
      </c>
      <c r="CB324" s="71">
        <v>1599.056</v>
      </c>
      <c r="CC324" s="71">
        <v>1793.663</v>
      </c>
      <c r="CD324" s="71">
        <v>1761.305</v>
      </c>
      <c r="CE324" s="71">
        <v>1721.58</v>
      </c>
      <c r="CF324" s="71">
        <v>1694.767</v>
      </c>
      <c r="CG324" s="71">
        <v>1679.019</v>
      </c>
      <c r="CH324" s="71">
        <v>1688.965</v>
      </c>
      <c r="CI324" s="71">
        <v>1758.704</v>
      </c>
      <c r="CJ324" s="71">
        <v>1842.88</v>
      </c>
      <c r="CK324" s="71">
        <v>1922.151</v>
      </c>
      <c r="CL324" s="71">
        <v>1988.112</v>
      </c>
      <c r="CM324" s="71">
        <v>6272.22</v>
      </c>
      <c r="CN324" s="71">
        <v>17948.21</v>
      </c>
      <c r="CO324" s="71">
        <v>17969.22</v>
      </c>
      <c r="CP324" s="71">
        <v>18143.62</v>
      </c>
      <c r="CQ324" s="71">
        <v>18330.26</v>
      </c>
      <c r="CR324" s="71">
        <v>18396.21</v>
      </c>
      <c r="CS324" s="71">
        <v>18253.09</v>
      </c>
      <c r="CT324" s="71">
        <v>18075.3</v>
      </c>
      <c r="CU324" s="71">
        <v>17887.88</v>
      </c>
      <c r="CV324" s="71">
        <v>6258.012</v>
      </c>
      <c r="CW324" s="71">
        <v>2033.655</v>
      </c>
      <c r="CX324" s="71">
        <v>1996.006</v>
      </c>
      <c r="CY324" s="71">
        <v>1936.257</v>
      </c>
      <c r="CZ324" s="71">
        <v>1887.387</v>
      </c>
      <c r="DA324" s="71">
        <v>1982.53</v>
      </c>
      <c r="DB324" s="71">
        <v>1946.765</v>
      </c>
      <c r="DC324" s="71">
        <v>1902.857</v>
      </c>
      <c r="DD324" s="71">
        <v>1873.221</v>
      </c>
      <c r="DE324" s="71">
        <v>1855.815</v>
      </c>
      <c r="DF324" s="71">
        <v>1866.807</v>
      </c>
      <c r="DG324" s="71">
        <v>1943.89</v>
      </c>
      <c r="DH324" s="71">
        <v>2036.93</v>
      </c>
      <c r="DI324" s="71">
        <v>2124.548</v>
      </c>
      <c r="DJ324" s="71">
        <v>2197.454</v>
      </c>
      <c r="DK324" s="71">
        <v>6866.956</v>
      </c>
      <c r="DL324" s="71">
        <v>18384.82</v>
      </c>
      <c r="DM324" s="71">
        <v>18406.34</v>
      </c>
      <c r="DN324" s="71">
        <v>18584.98</v>
      </c>
      <c r="DO324" s="71">
        <v>18776.17</v>
      </c>
      <c r="DP324" s="71">
        <v>18843.72</v>
      </c>
      <c r="DQ324" s="71">
        <v>18697.11</v>
      </c>
      <c r="DR324" s="71">
        <v>18515</v>
      </c>
      <c r="DS324" s="71">
        <v>18323.02</v>
      </c>
      <c r="DT324" s="71">
        <v>6851.4</v>
      </c>
      <c r="DU324" s="71">
        <v>2247.793</v>
      </c>
      <c r="DV324" s="71">
        <v>2206.179</v>
      </c>
      <c r="DW324" s="71">
        <v>2140.139</v>
      </c>
      <c r="DX324" s="71">
        <v>2086.123</v>
      </c>
      <c r="DY324" s="71">
        <v>2170.655</v>
      </c>
      <c r="DZ324" s="71">
        <v>2131.496</v>
      </c>
      <c r="EA324" s="71">
        <v>2083.421</v>
      </c>
      <c r="EB324" s="71">
        <v>2050.972</v>
      </c>
      <c r="EC324" s="71">
        <v>2031.915</v>
      </c>
      <c r="ED324" s="71">
        <v>2043.951</v>
      </c>
      <c r="EE324" s="71">
        <v>2128.348</v>
      </c>
      <c r="EF324" s="71">
        <v>2230.217</v>
      </c>
      <c r="EG324" s="71">
        <v>2326.148</v>
      </c>
      <c r="EH324" s="71">
        <v>2405.973</v>
      </c>
      <c r="EI324" s="71">
        <v>7455.013</v>
      </c>
      <c r="EJ324" s="71">
        <v>18817.43</v>
      </c>
      <c r="EK324" s="71">
        <v>18839.45</v>
      </c>
      <c r="EL324" s="71">
        <v>19022.29</v>
      </c>
      <c r="EM324" s="71">
        <v>19217.98</v>
      </c>
      <c r="EN324" s="71">
        <v>19287.12</v>
      </c>
      <c r="EO324" s="71">
        <v>19137.06</v>
      </c>
      <c r="EP324" s="71">
        <v>18950.66</v>
      </c>
      <c r="EQ324" s="71">
        <v>18754.17</v>
      </c>
      <c r="ER324" s="71">
        <v>7438.125</v>
      </c>
      <c r="ES324" s="71">
        <v>2461.088</v>
      </c>
      <c r="ET324" s="71">
        <v>2415.526</v>
      </c>
      <c r="EU324" s="71">
        <v>2343.219</v>
      </c>
      <c r="EV324" s="71">
        <v>2284.078</v>
      </c>
      <c r="EW324" s="71">
        <v>2440.975</v>
      </c>
      <c r="EX324" s="71">
        <v>2396.939</v>
      </c>
      <c r="EY324" s="71">
        <v>2342.878</v>
      </c>
      <c r="EZ324" s="71">
        <v>2306.388</v>
      </c>
      <c r="FA324" s="71">
        <v>2284.958</v>
      </c>
      <c r="FB324" s="71">
        <v>2298.492</v>
      </c>
      <c r="FC324" s="71">
        <v>2393.399</v>
      </c>
      <c r="FD324" s="71">
        <v>2507.954</v>
      </c>
      <c r="FE324" s="71">
        <v>2615.833</v>
      </c>
      <c r="FF324" s="71">
        <v>2705.598</v>
      </c>
      <c r="FG324" s="71">
        <v>8292.518</v>
      </c>
      <c r="FH324" s="71">
        <v>19435.08</v>
      </c>
      <c r="FI324" s="71">
        <v>19457.82</v>
      </c>
      <c r="FJ324" s="71">
        <v>19646.67</v>
      </c>
      <c r="FK324" s="71">
        <v>19848.78</v>
      </c>
      <c r="FL324" s="71">
        <v>19920.18</v>
      </c>
      <c r="FM324" s="71">
        <v>19765.21</v>
      </c>
      <c r="FN324" s="71">
        <v>19572.69</v>
      </c>
      <c r="FO324" s="71">
        <v>19369.75</v>
      </c>
      <c r="FP324" s="71">
        <v>8273.732</v>
      </c>
      <c r="FQ324" s="71">
        <v>2767.577</v>
      </c>
      <c r="FR324" s="71">
        <v>2716.341</v>
      </c>
      <c r="FS324" s="71">
        <v>2635.03</v>
      </c>
      <c r="FT324" s="71">
        <v>2568.523</v>
      </c>
      <c r="FU324" s="71">
        <v>64.0958</v>
      </c>
      <c r="FV324" s="71">
        <v>61.9257</v>
      </c>
      <c r="FW324" s="71">
        <v>60.26043</v>
      </c>
      <c r="FX324" s="71">
        <v>60.49527</v>
      </c>
      <c r="FY324" s="71">
        <v>59.32742</v>
      </c>
      <c r="FZ324" s="71">
        <v>57.16527</v>
      </c>
      <c r="GA324" s="71">
        <v>58.41269</v>
      </c>
      <c r="GB324" s="71">
        <v>62.99753</v>
      </c>
      <c r="GC324" s="71">
        <v>68.57226</v>
      </c>
      <c r="GD324" s="71">
        <v>73.21032</v>
      </c>
      <c r="GE324" s="71">
        <v>76.9643</v>
      </c>
      <c r="GF324" s="71">
        <v>79.16666</v>
      </c>
      <c r="GG324" s="71">
        <v>81.54409</v>
      </c>
      <c r="GH324" s="71">
        <v>83.18065</v>
      </c>
      <c r="GI324" s="71">
        <v>84.98387</v>
      </c>
      <c r="GJ324" s="71">
        <v>86.01613</v>
      </c>
      <c r="GK324" s="71">
        <v>85.64516</v>
      </c>
      <c r="GL324" s="71">
        <v>84.24215</v>
      </c>
      <c r="GM324" s="71">
        <v>82.76688</v>
      </c>
      <c r="GN324" s="71">
        <v>79.76322</v>
      </c>
      <c r="GO324" s="71">
        <v>76.10495</v>
      </c>
      <c r="GP324" s="71">
        <v>73.82086</v>
      </c>
      <c r="GQ324" s="71">
        <v>72.51226</v>
      </c>
      <c r="GR324" s="71">
        <v>70.44613</v>
      </c>
    </row>
    <row r="325" spans="1:200" ht="12.75">
      <c r="A325" s="69" t="s">
        <v>246</v>
      </c>
      <c r="B325" s="69" t="s">
        <v>31</v>
      </c>
      <c r="C325" s="69">
        <v>2012</v>
      </c>
      <c r="D325" s="69" t="s">
        <v>6</v>
      </c>
      <c r="E325" s="69" t="s">
        <v>229</v>
      </c>
      <c r="F325" s="71">
        <v>233</v>
      </c>
      <c r="G325" s="71">
        <v>233</v>
      </c>
      <c r="H325" s="71">
        <v>233</v>
      </c>
      <c r="I325" s="71">
        <v>89199.05</v>
      </c>
      <c r="J325" s="71">
        <v>86729.35</v>
      </c>
      <c r="K325" s="71">
        <v>83702.3</v>
      </c>
      <c r="L325" s="71">
        <v>81996.6</v>
      </c>
      <c r="M325" s="71">
        <v>81302.05</v>
      </c>
      <c r="N325" s="71">
        <v>82295.11</v>
      </c>
      <c r="O325" s="71">
        <v>87629.27</v>
      </c>
      <c r="P325" s="71">
        <v>93239.38</v>
      </c>
      <c r="Q325" s="71">
        <v>97619.62</v>
      </c>
      <c r="R325" s="71">
        <v>100780.7</v>
      </c>
      <c r="S325" s="71">
        <v>103912.3</v>
      </c>
      <c r="T325" s="71">
        <v>105675.4</v>
      </c>
      <c r="U325" s="71">
        <v>105805.6</v>
      </c>
      <c r="V325" s="71">
        <v>107702.4</v>
      </c>
      <c r="W325" s="71">
        <v>108693.8</v>
      </c>
      <c r="X325" s="71">
        <v>109291.1</v>
      </c>
      <c r="Y325" s="71">
        <v>108628</v>
      </c>
      <c r="Z325" s="71">
        <v>107185.7</v>
      </c>
      <c r="AA325" s="71">
        <v>104736.8</v>
      </c>
      <c r="AB325" s="71">
        <v>104379.5</v>
      </c>
      <c r="AC325" s="71">
        <v>103289.5</v>
      </c>
      <c r="AD325" s="71">
        <v>101439.7</v>
      </c>
      <c r="AE325" s="71">
        <v>97738.55</v>
      </c>
      <c r="AF325" s="71">
        <v>94423.38</v>
      </c>
      <c r="AG325" s="71">
        <v>87084.07</v>
      </c>
      <c r="AH325" s="71">
        <v>84672.92</v>
      </c>
      <c r="AI325" s="71">
        <v>81717.66</v>
      </c>
      <c r="AJ325" s="71">
        <v>80052.4</v>
      </c>
      <c r="AK325" s="71">
        <v>79374.3</v>
      </c>
      <c r="AL325" s="71">
        <v>80343.83</v>
      </c>
      <c r="AM325" s="71">
        <v>85551.51</v>
      </c>
      <c r="AN325" s="71">
        <v>91028.59</v>
      </c>
      <c r="AO325" s="71">
        <v>95304.98</v>
      </c>
      <c r="AP325" s="71">
        <v>98391.15</v>
      </c>
      <c r="AQ325" s="71">
        <v>96444.98</v>
      </c>
      <c r="AR325" s="71">
        <v>85530.7</v>
      </c>
      <c r="AS325" s="71">
        <v>85636.09</v>
      </c>
      <c r="AT325" s="71">
        <v>87171.26</v>
      </c>
      <c r="AU325" s="71">
        <v>87973.71</v>
      </c>
      <c r="AV325" s="71">
        <v>88457.12</v>
      </c>
      <c r="AW325" s="71">
        <v>87920.48</v>
      </c>
      <c r="AX325" s="71">
        <v>86753.11</v>
      </c>
      <c r="AY325" s="71">
        <v>84771.04</v>
      </c>
      <c r="AZ325" s="71">
        <v>96878.59</v>
      </c>
      <c r="BA325" s="71">
        <v>100840.5</v>
      </c>
      <c r="BB325" s="71">
        <v>99034.45</v>
      </c>
      <c r="BC325" s="71">
        <v>95421.09</v>
      </c>
      <c r="BD325" s="71">
        <v>92184.53</v>
      </c>
      <c r="BE325" s="71">
        <v>1621.178</v>
      </c>
      <c r="BF325" s="71">
        <v>1576.292</v>
      </c>
      <c r="BG325" s="71">
        <v>1521.276</v>
      </c>
      <c r="BH325" s="71">
        <v>1490.275</v>
      </c>
      <c r="BI325" s="71">
        <v>1477.651</v>
      </c>
      <c r="BJ325" s="71">
        <v>1495.7</v>
      </c>
      <c r="BK325" s="71">
        <v>1592.648</v>
      </c>
      <c r="BL325" s="71">
        <v>1694.61</v>
      </c>
      <c r="BM325" s="71">
        <v>1774.22</v>
      </c>
      <c r="BN325" s="71">
        <v>1831.673</v>
      </c>
      <c r="BO325" s="71">
        <v>5873.73</v>
      </c>
      <c r="BP325" s="71">
        <v>18967.69</v>
      </c>
      <c r="BQ325" s="71">
        <v>18991.07</v>
      </c>
      <c r="BR325" s="71">
        <v>19331.51</v>
      </c>
      <c r="BS325" s="71">
        <v>19509.47</v>
      </c>
      <c r="BT325" s="71">
        <v>19616.67</v>
      </c>
      <c r="BU325" s="71">
        <v>19497.66</v>
      </c>
      <c r="BV325" s="71">
        <v>19238.78</v>
      </c>
      <c r="BW325" s="71">
        <v>18799.23</v>
      </c>
      <c r="BX325" s="71">
        <v>5900.139</v>
      </c>
      <c r="BY325" s="71">
        <v>1877.27</v>
      </c>
      <c r="BZ325" s="71">
        <v>1843.649</v>
      </c>
      <c r="CA325" s="71">
        <v>1776.382</v>
      </c>
      <c r="CB325" s="71">
        <v>1716.129</v>
      </c>
      <c r="CC325" s="71">
        <v>1913.499</v>
      </c>
      <c r="CD325" s="71">
        <v>1860.519</v>
      </c>
      <c r="CE325" s="71">
        <v>1795.582</v>
      </c>
      <c r="CF325" s="71">
        <v>1758.992</v>
      </c>
      <c r="CG325" s="71">
        <v>1744.092</v>
      </c>
      <c r="CH325" s="71">
        <v>1765.395</v>
      </c>
      <c r="CI325" s="71">
        <v>1879.824</v>
      </c>
      <c r="CJ325" s="71">
        <v>2000.172</v>
      </c>
      <c r="CK325" s="71">
        <v>2094.137</v>
      </c>
      <c r="CL325" s="71">
        <v>2161.949</v>
      </c>
      <c r="CM325" s="71">
        <v>6820.572</v>
      </c>
      <c r="CN325" s="71">
        <v>19666.31</v>
      </c>
      <c r="CO325" s="71">
        <v>19690.54</v>
      </c>
      <c r="CP325" s="71">
        <v>20043.53</v>
      </c>
      <c r="CQ325" s="71">
        <v>20228.04</v>
      </c>
      <c r="CR325" s="71">
        <v>20339.19</v>
      </c>
      <c r="CS325" s="71">
        <v>20215.79</v>
      </c>
      <c r="CT325" s="71">
        <v>19947.38</v>
      </c>
      <c r="CU325" s="71">
        <v>19491.63</v>
      </c>
      <c r="CV325" s="71">
        <v>6851.237</v>
      </c>
      <c r="CW325" s="71">
        <v>2215.768</v>
      </c>
      <c r="CX325" s="71">
        <v>2176.084</v>
      </c>
      <c r="CY325" s="71">
        <v>2096.688</v>
      </c>
      <c r="CZ325" s="71">
        <v>2025.571</v>
      </c>
      <c r="DA325" s="71">
        <v>2114.984</v>
      </c>
      <c r="DB325" s="71">
        <v>2056.425</v>
      </c>
      <c r="DC325" s="71">
        <v>1984.652</v>
      </c>
      <c r="DD325" s="71">
        <v>1944.208</v>
      </c>
      <c r="DE325" s="71">
        <v>1927.739</v>
      </c>
      <c r="DF325" s="71">
        <v>1951.286</v>
      </c>
      <c r="DG325" s="71">
        <v>2077.763</v>
      </c>
      <c r="DH325" s="71">
        <v>2210.783</v>
      </c>
      <c r="DI325" s="71">
        <v>2314.643</v>
      </c>
      <c r="DJ325" s="71">
        <v>2389.596</v>
      </c>
      <c r="DK325" s="71">
        <v>7467.302</v>
      </c>
      <c r="DL325" s="71">
        <v>20144.71</v>
      </c>
      <c r="DM325" s="71">
        <v>20169.54</v>
      </c>
      <c r="DN325" s="71">
        <v>20531.11</v>
      </c>
      <c r="DO325" s="71">
        <v>20720.11</v>
      </c>
      <c r="DP325" s="71">
        <v>20833.96</v>
      </c>
      <c r="DQ325" s="71">
        <v>20707.57</v>
      </c>
      <c r="DR325" s="71">
        <v>20432.62</v>
      </c>
      <c r="DS325" s="71">
        <v>19965.79</v>
      </c>
      <c r="DT325" s="71">
        <v>7500.875</v>
      </c>
      <c r="DU325" s="71">
        <v>2449.081</v>
      </c>
      <c r="DV325" s="71">
        <v>2405.219</v>
      </c>
      <c r="DW325" s="71">
        <v>2317.463</v>
      </c>
      <c r="DX325" s="71">
        <v>2238.857</v>
      </c>
      <c r="DY325" s="71">
        <v>2315.677</v>
      </c>
      <c r="DZ325" s="71">
        <v>2251.562</v>
      </c>
      <c r="EA325" s="71">
        <v>2172.977</v>
      </c>
      <c r="EB325" s="71">
        <v>2128.696</v>
      </c>
      <c r="EC325" s="71">
        <v>2110.665</v>
      </c>
      <c r="ED325" s="71">
        <v>2136.446</v>
      </c>
      <c r="EE325" s="71">
        <v>2274.925</v>
      </c>
      <c r="EF325" s="71">
        <v>2420.567</v>
      </c>
      <c r="EG325" s="71">
        <v>2534.282</v>
      </c>
      <c r="EH325" s="71">
        <v>2616.347</v>
      </c>
      <c r="EI325" s="71">
        <v>8106.771</v>
      </c>
      <c r="EJ325" s="71">
        <v>20618.72</v>
      </c>
      <c r="EK325" s="71">
        <v>20644.13</v>
      </c>
      <c r="EL325" s="71">
        <v>21014.21</v>
      </c>
      <c r="EM325" s="71">
        <v>21207.66</v>
      </c>
      <c r="EN325" s="71">
        <v>21324.19</v>
      </c>
      <c r="EO325" s="71">
        <v>21194.82</v>
      </c>
      <c r="EP325" s="71">
        <v>20913.41</v>
      </c>
      <c r="EQ325" s="71">
        <v>20435.59</v>
      </c>
      <c r="ER325" s="71">
        <v>8143.219</v>
      </c>
      <c r="ES325" s="71">
        <v>2681.477</v>
      </c>
      <c r="ET325" s="71">
        <v>2633.453</v>
      </c>
      <c r="EU325" s="71">
        <v>2537.369</v>
      </c>
      <c r="EV325" s="71">
        <v>2451.305</v>
      </c>
      <c r="EW325" s="71">
        <v>2604.058</v>
      </c>
      <c r="EX325" s="71">
        <v>2531.958</v>
      </c>
      <c r="EY325" s="71">
        <v>2443.587</v>
      </c>
      <c r="EZ325" s="71">
        <v>2393.791</v>
      </c>
      <c r="FA325" s="71">
        <v>2373.514</v>
      </c>
      <c r="FB325" s="71">
        <v>2402.505</v>
      </c>
      <c r="FC325" s="71">
        <v>2558.23</v>
      </c>
      <c r="FD325" s="71">
        <v>2722.01</v>
      </c>
      <c r="FE325" s="71">
        <v>2849.886</v>
      </c>
      <c r="FF325" s="71">
        <v>2942.171</v>
      </c>
      <c r="FG325" s="71">
        <v>9017.495</v>
      </c>
      <c r="FH325" s="71">
        <v>21295.5</v>
      </c>
      <c r="FI325" s="71">
        <v>21321.74</v>
      </c>
      <c r="FJ325" s="71">
        <v>21703.97</v>
      </c>
      <c r="FK325" s="71">
        <v>21903.76</v>
      </c>
      <c r="FL325" s="71">
        <v>22024.12</v>
      </c>
      <c r="FM325" s="71">
        <v>21890.51</v>
      </c>
      <c r="FN325" s="71">
        <v>21599.86</v>
      </c>
      <c r="FO325" s="71">
        <v>21106.36</v>
      </c>
      <c r="FP325" s="71">
        <v>9058.037</v>
      </c>
      <c r="FQ325" s="71">
        <v>3015.412</v>
      </c>
      <c r="FR325" s="71">
        <v>2961.407</v>
      </c>
      <c r="FS325" s="71">
        <v>2853.358</v>
      </c>
      <c r="FT325" s="71">
        <v>2756.576</v>
      </c>
      <c r="FU325" s="71">
        <v>67.13258</v>
      </c>
      <c r="FV325" s="71">
        <v>65.17753</v>
      </c>
      <c r="FW325" s="71">
        <v>63.61301</v>
      </c>
      <c r="FX325" s="71">
        <v>63.4529</v>
      </c>
      <c r="FY325" s="71">
        <v>62.47247</v>
      </c>
      <c r="FZ325" s="71">
        <v>60.68419</v>
      </c>
      <c r="GA325" s="71">
        <v>62.49914</v>
      </c>
      <c r="GB325" s="71">
        <v>67.18053</v>
      </c>
      <c r="GC325" s="71">
        <v>72.21452</v>
      </c>
      <c r="GD325" s="71">
        <v>75.67247</v>
      </c>
      <c r="GE325" s="71">
        <v>79.12753</v>
      </c>
      <c r="GF325" s="71">
        <v>82.18666</v>
      </c>
      <c r="GG325" s="71">
        <v>85.63677</v>
      </c>
      <c r="GH325" s="71">
        <v>89.08065</v>
      </c>
      <c r="GI325" s="71">
        <v>90.06043</v>
      </c>
      <c r="GJ325" s="71">
        <v>90.23592</v>
      </c>
      <c r="GK325" s="71">
        <v>89.87204</v>
      </c>
      <c r="GL325" s="71">
        <v>88.2514</v>
      </c>
      <c r="GM325" s="71">
        <v>85.28118</v>
      </c>
      <c r="GN325" s="71">
        <v>82.30032</v>
      </c>
      <c r="GO325" s="71">
        <v>78.74097</v>
      </c>
      <c r="GP325" s="71">
        <v>76.05129</v>
      </c>
      <c r="GQ325" s="71">
        <v>74.38248</v>
      </c>
      <c r="GR325" s="71">
        <v>72.75591</v>
      </c>
    </row>
    <row r="326" spans="1:200" ht="12.75">
      <c r="A326" s="69" t="s">
        <v>246</v>
      </c>
      <c r="B326" s="69" t="s">
        <v>32</v>
      </c>
      <c r="C326" s="69">
        <v>2012</v>
      </c>
      <c r="D326" s="69" t="s">
        <v>6</v>
      </c>
      <c r="E326" s="69" t="s">
        <v>229</v>
      </c>
      <c r="F326" s="71">
        <v>236</v>
      </c>
      <c r="G326" s="71">
        <v>236</v>
      </c>
      <c r="H326" s="71">
        <v>236</v>
      </c>
      <c r="I326" s="71">
        <v>100800.5</v>
      </c>
      <c r="J326" s="71">
        <v>98864.05</v>
      </c>
      <c r="K326" s="71">
        <v>96262.3</v>
      </c>
      <c r="L326" s="71">
        <v>93911.73</v>
      </c>
      <c r="M326" s="71">
        <v>93403.39</v>
      </c>
      <c r="N326" s="71">
        <v>94858.86</v>
      </c>
      <c r="O326" s="71">
        <v>99007.67</v>
      </c>
      <c r="P326" s="71">
        <v>105653.5</v>
      </c>
      <c r="Q326" s="71">
        <v>110300.8</v>
      </c>
      <c r="R326" s="71">
        <v>114211.4</v>
      </c>
      <c r="S326" s="71">
        <v>117052.7</v>
      </c>
      <c r="T326" s="71">
        <v>118335.4</v>
      </c>
      <c r="U326" s="71">
        <v>118101.5</v>
      </c>
      <c r="V326" s="71">
        <v>119886.3</v>
      </c>
      <c r="W326" s="71">
        <v>121592.3</v>
      </c>
      <c r="X326" s="71">
        <v>122857.9</v>
      </c>
      <c r="Y326" s="71">
        <v>121542.8</v>
      </c>
      <c r="Z326" s="71">
        <v>119520.9</v>
      </c>
      <c r="AA326" s="71">
        <v>119194.6</v>
      </c>
      <c r="AB326" s="71">
        <v>119460.3</v>
      </c>
      <c r="AC326" s="71">
        <v>117885</v>
      </c>
      <c r="AD326" s="71">
        <v>114353.5</v>
      </c>
      <c r="AE326" s="71">
        <v>109615.1</v>
      </c>
      <c r="AF326" s="71">
        <v>106546.5</v>
      </c>
      <c r="AG326" s="71">
        <v>98410.48</v>
      </c>
      <c r="AH326" s="71">
        <v>96519.9</v>
      </c>
      <c r="AI326" s="71">
        <v>93979.84</v>
      </c>
      <c r="AJ326" s="71">
        <v>91685.02</v>
      </c>
      <c r="AK326" s="71">
        <v>91188.71</v>
      </c>
      <c r="AL326" s="71">
        <v>92609.67</v>
      </c>
      <c r="AM326" s="71">
        <v>96660.12</v>
      </c>
      <c r="AN326" s="71">
        <v>103148.3</v>
      </c>
      <c r="AO326" s="71">
        <v>107685.5</v>
      </c>
      <c r="AP326" s="71">
        <v>111503.3</v>
      </c>
      <c r="AQ326" s="71">
        <v>108641.1</v>
      </c>
      <c r="AR326" s="71">
        <v>95777.33</v>
      </c>
      <c r="AS326" s="71">
        <v>95588.03</v>
      </c>
      <c r="AT326" s="71">
        <v>97032.63</v>
      </c>
      <c r="AU326" s="71">
        <v>98413.4</v>
      </c>
      <c r="AV326" s="71">
        <v>99437.7</v>
      </c>
      <c r="AW326" s="71">
        <v>98373.31</v>
      </c>
      <c r="AX326" s="71">
        <v>96736.84</v>
      </c>
      <c r="AY326" s="71">
        <v>96472.77</v>
      </c>
      <c r="AZ326" s="71">
        <v>110875.7</v>
      </c>
      <c r="BA326" s="71">
        <v>115089.8</v>
      </c>
      <c r="BB326" s="71">
        <v>111642.1</v>
      </c>
      <c r="BC326" s="71">
        <v>107016</v>
      </c>
      <c r="BD326" s="71">
        <v>104020.2</v>
      </c>
      <c r="BE326" s="71">
        <v>1832.033</v>
      </c>
      <c r="BF326" s="71">
        <v>1796.838</v>
      </c>
      <c r="BG326" s="71">
        <v>1749.551</v>
      </c>
      <c r="BH326" s="71">
        <v>1706.83</v>
      </c>
      <c r="BI326" s="71">
        <v>1697.591</v>
      </c>
      <c r="BJ326" s="71">
        <v>1724.044</v>
      </c>
      <c r="BK326" s="71">
        <v>1799.448</v>
      </c>
      <c r="BL326" s="71">
        <v>1920.234</v>
      </c>
      <c r="BM326" s="71">
        <v>2004.699</v>
      </c>
      <c r="BN326" s="71">
        <v>2075.773</v>
      </c>
      <c r="BO326" s="71">
        <v>6616.501</v>
      </c>
      <c r="BP326" s="71">
        <v>21240.03</v>
      </c>
      <c r="BQ326" s="71">
        <v>21198.05</v>
      </c>
      <c r="BR326" s="71">
        <v>21518.41</v>
      </c>
      <c r="BS326" s="71">
        <v>21824.62</v>
      </c>
      <c r="BT326" s="71">
        <v>22051.78</v>
      </c>
      <c r="BU326" s="71">
        <v>21815.73</v>
      </c>
      <c r="BV326" s="71">
        <v>21452.82</v>
      </c>
      <c r="BW326" s="71">
        <v>21394.26</v>
      </c>
      <c r="BX326" s="71">
        <v>6752.596</v>
      </c>
      <c r="BY326" s="71">
        <v>2142.54</v>
      </c>
      <c r="BZ326" s="71">
        <v>2078.356</v>
      </c>
      <c r="CA326" s="71">
        <v>1992.236</v>
      </c>
      <c r="CB326" s="71">
        <v>1936.465</v>
      </c>
      <c r="CC326" s="71">
        <v>2162.374</v>
      </c>
      <c r="CD326" s="71">
        <v>2120.832</v>
      </c>
      <c r="CE326" s="71">
        <v>2065.019</v>
      </c>
      <c r="CF326" s="71">
        <v>2014.595</v>
      </c>
      <c r="CG326" s="71">
        <v>2003.69</v>
      </c>
      <c r="CH326" s="71">
        <v>2034.913</v>
      </c>
      <c r="CI326" s="71">
        <v>2123.913</v>
      </c>
      <c r="CJ326" s="71">
        <v>2266.479</v>
      </c>
      <c r="CK326" s="71">
        <v>2366.173</v>
      </c>
      <c r="CL326" s="71">
        <v>2450.063</v>
      </c>
      <c r="CM326" s="71">
        <v>7683.077</v>
      </c>
      <c r="CN326" s="71">
        <v>22022.34</v>
      </c>
      <c r="CO326" s="71">
        <v>21978.82</v>
      </c>
      <c r="CP326" s="71">
        <v>22310.97</v>
      </c>
      <c r="CQ326" s="71">
        <v>22628.46</v>
      </c>
      <c r="CR326" s="71">
        <v>22863.98</v>
      </c>
      <c r="CS326" s="71">
        <v>22619.24</v>
      </c>
      <c r="CT326" s="71">
        <v>22242.96</v>
      </c>
      <c r="CU326" s="71">
        <v>22182.25</v>
      </c>
      <c r="CV326" s="71">
        <v>7841.11</v>
      </c>
      <c r="CW326" s="71">
        <v>2528.869</v>
      </c>
      <c r="CX326" s="71">
        <v>2453.112</v>
      </c>
      <c r="CY326" s="71">
        <v>2351.463</v>
      </c>
      <c r="CZ326" s="71">
        <v>2285.636</v>
      </c>
      <c r="DA326" s="71">
        <v>2390.065</v>
      </c>
      <c r="DB326" s="71">
        <v>2344.149</v>
      </c>
      <c r="DC326" s="71">
        <v>2282.459</v>
      </c>
      <c r="DD326" s="71">
        <v>2226.726</v>
      </c>
      <c r="DE326" s="71">
        <v>2214.672</v>
      </c>
      <c r="DF326" s="71">
        <v>2249.183</v>
      </c>
      <c r="DG326" s="71">
        <v>2347.555</v>
      </c>
      <c r="DH326" s="71">
        <v>2505.132</v>
      </c>
      <c r="DI326" s="71">
        <v>2615.324</v>
      </c>
      <c r="DJ326" s="71">
        <v>2708.048</v>
      </c>
      <c r="DK326" s="71">
        <v>8411.591</v>
      </c>
      <c r="DL326" s="71">
        <v>22558.06</v>
      </c>
      <c r="DM326" s="71">
        <v>22513.48</v>
      </c>
      <c r="DN326" s="71">
        <v>22853.71</v>
      </c>
      <c r="DO326" s="71">
        <v>23178.92</v>
      </c>
      <c r="DP326" s="71">
        <v>23420.18</v>
      </c>
      <c r="DQ326" s="71">
        <v>23169.48</v>
      </c>
      <c r="DR326" s="71">
        <v>22784.05</v>
      </c>
      <c r="DS326" s="71">
        <v>22721.86</v>
      </c>
      <c r="DT326" s="71">
        <v>8584.609</v>
      </c>
      <c r="DU326" s="71">
        <v>2795.151</v>
      </c>
      <c r="DV326" s="71">
        <v>2711.417</v>
      </c>
      <c r="DW326" s="71">
        <v>2599.065</v>
      </c>
      <c r="DX326" s="71">
        <v>2526.306</v>
      </c>
      <c r="DY326" s="71">
        <v>2616.861</v>
      </c>
      <c r="DZ326" s="71">
        <v>2566.588</v>
      </c>
      <c r="EA326" s="71">
        <v>2499.044</v>
      </c>
      <c r="EB326" s="71">
        <v>2438.022</v>
      </c>
      <c r="EC326" s="71">
        <v>2424.825</v>
      </c>
      <c r="ED326" s="71">
        <v>2462.61</v>
      </c>
      <c r="EE326" s="71">
        <v>2570.317</v>
      </c>
      <c r="EF326" s="71">
        <v>2742.847</v>
      </c>
      <c r="EG326" s="71">
        <v>2863.495</v>
      </c>
      <c r="EH326" s="71">
        <v>2965.017</v>
      </c>
      <c r="EI326" s="71">
        <v>9131.925</v>
      </c>
      <c r="EJ326" s="71">
        <v>23088.86</v>
      </c>
      <c r="EK326" s="71">
        <v>23043.23</v>
      </c>
      <c r="EL326" s="71">
        <v>23391.47</v>
      </c>
      <c r="EM326" s="71">
        <v>23724.33</v>
      </c>
      <c r="EN326" s="71">
        <v>23971.26</v>
      </c>
      <c r="EO326" s="71">
        <v>23714.67</v>
      </c>
      <c r="EP326" s="71">
        <v>23320.17</v>
      </c>
      <c r="EQ326" s="71">
        <v>23256.51</v>
      </c>
      <c r="ER326" s="71">
        <v>9319.759</v>
      </c>
      <c r="ES326" s="71">
        <v>3060.386</v>
      </c>
      <c r="ET326" s="71">
        <v>2968.707</v>
      </c>
      <c r="EU326" s="71">
        <v>2845.693</v>
      </c>
      <c r="EV326" s="71">
        <v>2766.03</v>
      </c>
      <c r="EW326" s="71">
        <v>2942.749</v>
      </c>
      <c r="EX326" s="71">
        <v>2886.216</v>
      </c>
      <c r="EY326" s="71">
        <v>2810.26</v>
      </c>
      <c r="EZ326" s="71">
        <v>2741.639</v>
      </c>
      <c r="FA326" s="71">
        <v>2726.798</v>
      </c>
      <c r="FB326" s="71">
        <v>2769.289</v>
      </c>
      <c r="FC326" s="71">
        <v>2890.408</v>
      </c>
      <c r="FD326" s="71">
        <v>3084.424</v>
      </c>
      <c r="FE326" s="71">
        <v>3220.097</v>
      </c>
      <c r="FF326" s="71">
        <v>3334.262</v>
      </c>
      <c r="FG326" s="71">
        <v>10157.81</v>
      </c>
      <c r="FH326" s="71">
        <v>23846.71</v>
      </c>
      <c r="FI326" s="71">
        <v>23799.58</v>
      </c>
      <c r="FJ326" s="71">
        <v>24159.26</v>
      </c>
      <c r="FK326" s="71">
        <v>24503.04</v>
      </c>
      <c r="FL326" s="71">
        <v>24758.08</v>
      </c>
      <c r="FM326" s="71">
        <v>24493.06</v>
      </c>
      <c r="FN326" s="71">
        <v>24085.61</v>
      </c>
      <c r="FO326" s="71">
        <v>24019.87</v>
      </c>
      <c r="FP326" s="71">
        <v>10366.75</v>
      </c>
      <c r="FQ326" s="71">
        <v>3441.508</v>
      </c>
      <c r="FR326" s="71">
        <v>3338.412</v>
      </c>
      <c r="FS326" s="71">
        <v>3200.078</v>
      </c>
      <c r="FT326" s="71">
        <v>3110.495</v>
      </c>
      <c r="FU326" s="71">
        <v>73.17947</v>
      </c>
      <c r="FV326" s="71">
        <v>71.68226</v>
      </c>
      <c r="FW326" s="71">
        <v>70.17043</v>
      </c>
      <c r="FX326" s="71">
        <v>69.20107</v>
      </c>
      <c r="FY326" s="71">
        <v>68.23914</v>
      </c>
      <c r="FZ326" s="71">
        <v>66.18667</v>
      </c>
      <c r="GA326" s="71">
        <v>65.67473</v>
      </c>
      <c r="GB326" s="71">
        <v>70.67269</v>
      </c>
      <c r="GC326" s="71">
        <v>76.23763</v>
      </c>
      <c r="GD326" s="71">
        <v>80.29462</v>
      </c>
      <c r="GE326" s="71">
        <v>83.34946</v>
      </c>
      <c r="GF326" s="71">
        <v>86.22796</v>
      </c>
      <c r="GG326" s="71">
        <v>88.51075</v>
      </c>
      <c r="GH326" s="71">
        <v>90.48387</v>
      </c>
      <c r="GI326" s="71">
        <v>92.27097</v>
      </c>
      <c r="GJ326" s="71">
        <v>93.57204</v>
      </c>
      <c r="GK326" s="71">
        <v>94.31398</v>
      </c>
      <c r="GL326" s="71">
        <v>93.14838</v>
      </c>
      <c r="GM326" s="71">
        <v>91.83656</v>
      </c>
      <c r="GN326" s="71">
        <v>87.97269</v>
      </c>
      <c r="GO326" s="71">
        <v>83.35785</v>
      </c>
      <c r="GP326" s="71">
        <v>80.60065</v>
      </c>
      <c r="GQ326" s="71">
        <v>77.88731</v>
      </c>
      <c r="GR326" s="71">
        <v>76.09193</v>
      </c>
    </row>
    <row r="327" spans="1:200" ht="12.75">
      <c r="A327" s="69" t="s">
        <v>246</v>
      </c>
      <c r="B327" s="69" t="s">
        <v>33</v>
      </c>
      <c r="C327" s="69">
        <v>2012</v>
      </c>
      <c r="D327" s="69" t="s">
        <v>6</v>
      </c>
      <c r="E327" s="69" t="s">
        <v>229</v>
      </c>
      <c r="F327" s="71">
        <v>239</v>
      </c>
      <c r="G327" s="71">
        <v>239</v>
      </c>
      <c r="H327" s="71">
        <v>239</v>
      </c>
      <c r="I327" s="71">
        <v>108696.9</v>
      </c>
      <c r="J327" s="71">
        <v>106365.9</v>
      </c>
      <c r="K327" s="71">
        <v>103965.8</v>
      </c>
      <c r="L327" s="71">
        <v>101480</v>
      </c>
      <c r="M327" s="71">
        <v>100688.7</v>
      </c>
      <c r="N327" s="71">
        <v>102213.9</v>
      </c>
      <c r="O327" s="71">
        <v>105546</v>
      </c>
      <c r="P327" s="71">
        <v>112591.2</v>
      </c>
      <c r="Q327" s="71">
        <v>119227</v>
      </c>
      <c r="R327" s="71">
        <v>123101.3</v>
      </c>
      <c r="S327" s="71">
        <v>127053.8</v>
      </c>
      <c r="T327" s="71">
        <v>128797.6</v>
      </c>
      <c r="U327" s="71">
        <v>129142.9</v>
      </c>
      <c r="V327" s="71">
        <v>131476.3</v>
      </c>
      <c r="W327" s="71">
        <v>133360.7</v>
      </c>
      <c r="X327" s="71">
        <v>132560.3</v>
      </c>
      <c r="Y327" s="71">
        <v>130420.9</v>
      </c>
      <c r="Z327" s="71">
        <v>127638.4</v>
      </c>
      <c r="AA327" s="71">
        <v>125058.5</v>
      </c>
      <c r="AB327" s="71">
        <v>123832.2</v>
      </c>
      <c r="AC327" s="71">
        <v>123437</v>
      </c>
      <c r="AD327" s="71">
        <v>121363.3</v>
      </c>
      <c r="AE327" s="71">
        <v>117309.2</v>
      </c>
      <c r="AF327" s="71">
        <v>113674</v>
      </c>
      <c r="AG327" s="71">
        <v>106119.6</v>
      </c>
      <c r="AH327" s="71">
        <v>103843.9</v>
      </c>
      <c r="AI327" s="71">
        <v>101500.7</v>
      </c>
      <c r="AJ327" s="71">
        <v>99073.81</v>
      </c>
      <c r="AK327" s="71">
        <v>98301.33</v>
      </c>
      <c r="AL327" s="71">
        <v>99790.29</v>
      </c>
      <c r="AM327" s="71">
        <v>103043.4</v>
      </c>
      <c r="AN327" s="71">
        <v>109921.5</v>
      </c>
      <c r="AO327" s="71">
        <v>116400.1</v>
      </c>
      <c r="AP327" s="71">
        <v>120182.4</v>
      </c>
      <c r="AQ327" s="71">
        <v>117923.5</v>
      </c>
      <c r="AR327" s="71">
        <v>104245.1</v>
      </c>
      <c r="AS327" s="71">
        <v>104524.6</v>
      </c>
      <c r="AT327" s="71">
        <v>106413.3</v>
      </c>
      <c r="AU327" s="71">
        <v>107938.4</v>
      </c>
      <c r="AV327" s="71">
        <v>107290.6</v>
      </c>
      <c r="AW327" s="71">
        <v>105559</v>
      </c>
      <c r="AX327" s="71">
        <v>103307</v>
      </c>
      <c r="AY327" s="71">
        <v>101218.8</v>
      </c>
      <c r="AZ327" s="71">
        <v>114933.4</v>
      </c>
      <c r="BA327" s="71">
        <v>120510.2</v>
      </c>
      <c r="BB327" s="71">
        <v>118485.7</v>
      </c>
      <c r="BC327" s="71">
        <v>114527.7</v>
      </c>
      <c r="BD327" s="71">
        <v>110978.7</v>
      </c>
      <c r="BE327" s="71">
        <v>1975.549</v>
      </c>
      <c r="BF327" s="71">
        <v>1933.182</v>
      </c>
      <c r="BG327" s="71">
        <v>1889.562</v>
      </c>
      <c r="BH327" s="71">
        <v>1844.382</v>
      </c>
      <c r="BI327" s="71">
        <v>1830.001</v>
      </c>
      <c r="BJ327" s="71">
        <v>1857.72</v>
      </c>
      <c r="BK327" s="71">
        <v>1918.281</v>
      </c>
      <c r="BL327" s="71">
        <v>2046.326</v>
      </c>
      <c r="BM327" s="71">
        <v>2166.931</v>
      </c>
      <c r="BN327" s="71">
        <v>2237.345</v>
      </c>
      <c r="BO327" s="71">
        <v>7181.822</v>
      </c>
      <c r="BP327" s="71">
        <v>23117.89</v>
      </c>
      <c r="BQ327" s="71">
        <v>23179.88</v>
      </c>
      <c r="BR327" s="71">
        <v>23598.71</v>
      </c>
      <c r="BS327" s="71">
        <v>23936.93</v>
      </c>
      <c r="BT327" s="71">
        <v>23793.26</v>
      </c>
      <c r="BU327" s="71">
        <v>23409.27</v>
      </c>
      <c r="BV327" s="71">
        <v>22909.84</v>
      </c>
      <c r="BW327" s="71">
        <v>22446.76</v>
      </c>
      <c r="BX327" s="71">
        <v>6999.721</v>
      </c>
      <c r="BY327" s="71">
        <v>2243.448</v>
      </c>
      <c r="BZ327" s="71">
        <v>2205.758</v>
      </c>
      <c r="CA327" s="71">
        <v>2132.074</v>
      </c>
      <c r="CB327" s="71">
        <v>2066.007</v>
      </c>
      <c r="CC327" s="71">
        <v>2331.767</v>
      </c>
      <c r="CD327" s="71">
        <v>2281.762</v>
      </c>
      <c r="CE327" s="71">
        <v>2230.275</v>
      </c>
      <c r="CF327" s="71">
        <v>2176.949</v>
      </c>
      <c r="CG327" s="71">
        <v>2159.976</v>
      </c>
      <c r="CH327" s="71">
        <v>2192.692</v>
      </c>
      <c r="CI327" s="71">
        <v>2264.174</v>
      </c>
      <c r="CJ327" s="71">
        <v>2415.307</v>
      </c>
      <c r="CK327" s="71">
        <v>2557.659</v>
      </c>
      <c r="CL327" s="71">
        <v>2640.769</v>
      </c>
      <c r="CM327" s="71">
        <v>8339.527</v>
      </c>
      <c r="CN327" s="71">
        <v>23969.37</v>
      </c>
      <c r="CO327" s="71">
        <v>24033.63</v>
      </c>
      <c r="CP327" s="71">
        <v>24467.89</v>
      </c>
      <c r="CQ327" s="71">
        <v>24818.57</v>
      </c>
      <c r="CR327" s="71">
        <v>24669.61</v>
      </c>
      <c r="CS327" s="71">
        <v>24271.47</v>
      </c>
      <c r="CT327" s="71">
        <v>23753.65</v>
      </c>
      <c r="CU327" s="71">
        <v>23273.51</v>
      </c>
      <c r="CV327" s="71">
        <v>8128.071</v>
      </c>
      <c r="CW327" s="71">
        <v>2647.972</v>
      </c>
      <c r="CX327" s="71">
        <v>2603.487</v>
      </c>
      <c r="CY327" s="71">
        <v>2516.517</v>
      </c>
      <c r="CZ327" s="71">
        <v>2438.536</v>
      </c>
      <c r="DA327" s="71">
        <v>2577.295</v>
      </c>
      <c r="DB327" s="71">
        <v>2522.024</v>
      </c>
      <c r="DC327" s="71">
        <v>2465.116</v>
      </c>
      <c r="DD327" s="71">
        <v>2406.175</v>
      </c>
      <c r="DE327" s="71">
        <v>2387.414</v>
      </c>
      <c r="DF327" s="71">
        <v>2423.576</v>
      </c>
      <c r="DG327" s="71">
        <v>2502.584</v>
      </c>
      <c r="DH327" s="71">
        <v>2669.631</v>
      </c>
      <c r="DI327" s="71">
        <v>2826.973</v>
      </c>
      <c r="DJ327" s="71">
        <v>2918.834</v>
      </c>
      <c r="DK327" s="71">
        <v>9130.286</v>
      </c>
      <c r="DL327" s="71">
        <v>24552.45</v>
      </c>
      <c r="DM327" s="71">
        <v>24618.28</v>
      </c>
      <c r="DN327" s="71">
        <v>25063.1</v>
      </c>
      <c r="DO327" s="71">
        <v>25422.31</v>
      </c>
      <c r="DP327" s="71">
        <v>25269.73</v>
      </c>
      <c r="DQ327" s="71">
        <v>24861.91</v>
      </c>
      <c r="DR327" s="71">
        <v>24331.48</v>
      </c>
      <c r="DS327" s="71">
        <v>23839.67</v>
      </c>
      <c r="DT327" s="71">
        <v>8898.78</v>
      </c>
      <c r="DU327" s="71">
        <v>2926.795</v>
      </c>
      <c r="DV327" s="71">
        <v>2877.626</v>
      </c>
      <c r="DW327" s="71">
        <v>2781.498</v>
      </c>
      <c r="DX327" s="71">
        <v>2695.306</v>
      </c>
      <c r="DY327" s="71">
        <v>2821.857</v>
      </c>
      <c r="DZ327" s="71">
        <v>2761.342</v>
      </c>
      <c r="EA327" s="71">
        <v>2699.034</v>
      </c>
      <c r="EB327" s="71">
        <v>2634.5</v>
      </c>
      <c r="EC327" s="71">
        <v>2613.958</v>
      </c>
      <c r="ED327" s="71">
        <v>2653.552</v>
      </c>
      <c r="EE327" s="71">
        <v>2740.057</v>
      </c>
      <c r="EF327" s="71">
        <v>2922.955</v>
      </c>
      <c r="EG327" s="71">
        <v>3095.227</v>
      </c>
      <c r="EH327" s="71">
        <v>3195.806</v>
      </c>
      <c r="EI327" s="71">
        <v>9912.165</v>
      </c>
      <c r="EJ327" s="71">
        <v>25130.18</v>
      </c>
      <c r="EK327" s="71">
        <v>25197.56</v>
      </c>
      <c r="EL327" s="71">
        <v>25652.84</v>
      </c>
      <c r="EM327" s="71">
        <v>26020.51</v>
      </c>
      <c r="EN327" s="71">
        <v>25864.34</v>
      </c>
      <c r="EO327" s="71">
        <v>25446.92</v>
      </c>
      <c r="EP327" s="71">
        <v>24904.01</v>
      </c>
      <c r="EQ327" s="71">
        <v>24400.63</v>
      </c>
      <c r="ER327" s="71">
        <v>9660.835</v>
      </c>
      <c r="ES327" s="71">
        <v>3204.522</v>
      </c>
      <c r="ET327" s="71">
        <v>3150.687</v>
      </c>
      <c r="EU327" s="71">
        <v>3045.438</v>
      </c>
      <c r="EV327" s="71">
        <v>2951.067</v>
      </c>
      <c r="EW327" s="71">
        <v>3173.274</v>
      </c>
      <c r="EX327" s="71">
        <v>3105.223</v>
      </c>
      <c r="EY327" s="71">
        <v>3035.155</v>
      </c>
      <c r="EZ327" s="71">
        <v>2962.585</v>
      </c>
      <c r="FA327" s="71">
        <v>2939.485</v>
      </c>
      <c r="FB327" s="71">
        <v>2984.009</v>
      </c>
      <c r="FC327" s="71">
        <v>3081.287</v>
      </c>
      <c r="FD327" s="71">
        <v>3286.962</v>
      </c>
      <c r="FE327" s="71">
        <v>3480.688</v>
      </c>
      <c r="FF327" s="71">
        <v>3593.792</v>
      </c>
      <c r="FG327" s="71">
        <v>11025.71</v>
      </c>
      <c r="FH327" s="71">
        <v>25955.04</v>
      </c>
      <c r="FI327" s="71">
        <v>26024.63</v>
      </c>
      <c r="FJ327" s="71">
        <v>26494.86</v>
      </c>
      <c r="FK327" s="71">
        <v>26874.59</v>
      </c>
      <c r="FL327" s="71">
        <v>26713.29</v>
      </c>
      <c r="FM327" s="71">
        <v>26282.17</v>
      </c>
      <c r="FN327" s="71">
        <v>25721.45</v>
      </c>
      <c r="FO327" s="71">
        <v>25201.53</v>
      </c>
      <c r="FP327" s="71">
        <v>10746.14</v>
      </c>
      <c r="FQ327" s="71">
        <v>3603.594</v>
      </c>
      <c r="FR327" s="71">
        <v>3543.054</v>
      </c>
      <c r="FS327" s="71">
        <v>3424.698</v>
      </c>
      <c r="FT327" s="71">
        <v>3318.574</v>
      </c>
      <c r="FU327" s="71">
        <v>68.99871</v>
      </c>
      <c r="FV327" s="71">
        <v>66.25279</v>
      </c>
      <c r="FW327" s="71">
        <v>64.77796</v>
      </c>
      <c r="FX327" s="71">
        <v>64.5543</v>
      </c>
      <c r="FY327" s="71">
        <v>62.95151</v>
      </c>
      <c r="FZ327" s="71">
        <v>61.67914</v>
      </c>
      <c r="GA327" s="71">
        <v>60.72634</v>
      </c>
      <c r="GB327" s="71">
        <v>66.67484</v>
      </c>
      <c r="GC327" s="71">
        <v>74.2972</v>
      </c>
      <c r="GD327" s="71">
        <v>78.17204</v>
      </c>
      <c r="GE327" s="71">
        <v>82.31506</v>
      </c>
      <c r="GF327" s="71">
        <v>85.23119</v>
      </c>
      <c r="GG327" s="71">
        <v>88.52473</v>
      </c>
      <c r="GH327" s="71">
        <v>90.97742</v>
      </c>
      <c r="GI327" s="71">
        <v>93.04623</v>
      </c>
      <c r="GJ327" s="71">
        <v>93.23225</v>
      </c>
      <c r="GK327" s="71">
        <v>92.35591</v>
      </c>
      <c r="GL327" s="71">
        <v>90.30022</v>
      </c>
      <c r="GM327" s="71">
        <v>87.54516</v>
      </c>
      <c r="GN327" s="71">
        <v>83.73495</v>
      </c>
      <c r="GO327" s="71">
        <v>80.05022</v>
      </c>
      <c r="GP327" s="71">
        <v>77.80645</v>
      </c>
      <c r="GQ327" s="71">
        <v>75.65237</v>
      </c>
      <c r="GR327" s="71">
        <v>72.98366</v>
      </c>
    </row>
    <row r="328" spans="1:200" ht="12.75">
      <c r="A328" s="69" t="s">
        <v>246</v>
      </c>
      <c r="B328" s="69" t="s">
        <v>34</v>
      </c>
      <c r="C328" s="69">
        <v>2012</v>
      </c>
      <c r="D328" s="69" t="s">
        <v>6</v>
      </c>
      <c r="E328" s="69" t="s">
        <v>229</v>
      </c>
      <c r="F328" s="71">
        <v>242</v>
      </c>
      <c r="G328" s="71">
        <v>242</v>
      </c>
      <c r="H328" s="71">
        <v>242</v>
      </c>
      <c r="I328" s="71">
        <v>107476.9</v>
      </c>
      <c r="J328" s="71">
        <v>107950.1</v>
      </c>
      <c r="K328" s="71">
        <v>104855.9</v>
      </c>
      <c r="L328" s="71">
        <v>102746.3</v>
      </c>
      <c r="M328" s="71">
        <v>101572.6</v>
      </c>
      <c r="N328" s="71">
        <v>103124.6</v>
      </c>
      <c r="O328" s="71">
        <v>104773.1</v>
      </c>
      <c r="P328" s="71">
        <v>113122</v>
      </c>
      <c r="Q328" s="71">
        <v>120153</v>
      </c>
      <c r="R328" s="71">
        <v>124154.2</v>
      </c>
      <c r="S328" s="71">
        <v>130151.3</v>
      </c>
      <c r="T328" s="71">
        <v>132501.8</v>
      </c>
      <c r="U328" s="71">
        <v>131692.3</v>
      </c>
      <c r="V328" s="71">
        <v>131341</v>
      </c>
      <c r="W328" s="71">
        <v>131994.8</v>
      </c>
      <c r="X328" s="71">
        <v>132230.7</v>
      </c>
      <c r="Y328" s="71">
        <v>130558.2</v>
      </c>
      <c r="Z328" s="71">
        <v>128803.5</v>
      </c>
      <c r="AA328" s="71">
        <v>126591.3</v>
      </c>
      <c r="AB328" s="71">
        <v>127521.5</v>
      </c>
      <c r="AC328" s="71">
        <v>127630</v>
      </c>
      <c r="AD328" s="71">
        <v>122836.7</v>
      </c>
      <c r="AE328" s="71">
        <v>118383</v>
      </c>
      <c r="AF328" s="71">
        <v>115777.8</v>
      </c>
      <c r="AG328" s="71">
        <v>104928.5</v>
      </c>
      <c r="AH328" s="71">
        <v>105390.5</v>
      </c>
      <c r="AI328" s="71">
        <v>102369.7</v>
      </c>
      <c r="AJ328" s="71">
        <v>100310.1</v>
      </c>
      <c r="AK328" s="71">
        <v>99164.21</v>
      </c>
      <c r="AL328" s="71">
        <v>100679.4</v>
      </c>
      <c r="AM328" s="71">
        <v>102288.9</v>
      </c>
      <c r="AN328" s="71">
        <v>110439.8</v>
      </c>
      <c r="AO328" s="71">
        <v>117304</v>
      </c>
      <c r="AP328" s="71">
        <v>121210.4</v>
      </c>
      <c r="AQ328" s="71">
        <v>120798.4</v>
      </c>
      <c r="AR328" s="71">
        <v>107243.2</v>
      </c>
      <c r="AS328" s="71">
        <v>106588</v>
      </c>
      <c r="AT328" s="71">
        <v>106303.7</v>
      </c>
      <c r="AU328" s="71">
        <v>106832.9</v>
      </c>
      <c r="AV328" s="71">
        <v>107023.8</v>
      </c>
      <c r="AW328" s="71">
        <v>105670.2</v>
      </c>
      <c r="AX328" s="71">
        <v>104249.9</v>
      </c>
      <c r="AY328" s="71">
        <v>102459.5</v>
      </c>
      <c r="AZ328" s="71">
        <v>118357.6</v>
      </c>
      <c r="BA328" s="71">
        <v>124603.8</v>
      </c>
      <c r="BB328" s="71">
        <v>119924.2</v>
      </c>
      <c r="BC328" s="71">
        <v>115576</v>
      </c>
      <c r="BD328" s="71">
        <v>113032.6</v>
      </c>
      <c r="BE328" s="71">
        <v>1953.375</v>
      </c>
      <c r="BF328" s="71">
        <v>1961.975</v>
      </c>
      <c r="BG328" s="71">
        <v>1905.739</v>
      </c>
      <c r="BH328" s="71">
        <v>1867.396</v>
      </c>
      <c r="BI328" s="71">
        <v>1846.065</v>
      </c>
      <c r="BJ328" s="71">
        <v>1874.272</v>
      </c>
      <c r="BK328" s="71">
        <v>1904.234</v>
      </c>
      <c r="BL328" s="71">
        <v>2055.973</v>
      </c>
      <c r="BM328" s="71">
        <v>2183.76</v>
      </c>
      <c r="BN328" s="71">
        <v>2256.481</v>
      </c>
      <c r="BO328" s="71">
        <v>7356.916</v>
      </c>
      <c r="BP328" s="71">
        <v>23782.76</v>
      </c>
      <c r="BQ328" s="71">
        <v>23637.46</v>
      </c>
      <c r="BR328" s="71">
        <v>23574.41</v>
      </c>
      <c r="BS328" s="71">
        <v>23691.77</v>
      </c>
      <c r="BT328" s="71">
        <v>23734.11</v>
      </c>
      <c r="BU328" s="71">
        <v>23433.91</v>
      </c>
      <c r="BV328" s="71">
        <v>23118.95</v>
      </c>
      <c r="BW328" s="71">
        <v>22721.89</v>
      </c>
      <c r="BX328" s="71">
        <v>7208.261</v>
      </c>
      <c r="BY328" s="71">
        <v>2319.654</v>
      </c>
      <c r="BZ328" s="71">
        <v>2232.537</v>
      </c>
      <c r="CA328" s="71">
        <v>2151.591</v>
      </c>
      <c r="CB328" s="71">
        <v>2104.242</v>
      </c>
      <c r="CC328" s="71">
        <v>2305.594</v>
      </c>
      <c r="CD328" s="71">
        <v>2315.746</v>
      </c>
      <c r="CE328" s="71">
        <v>2249.37</v>
      </c>
      <c r="CF328" s="71">
        <v>2204.114</v>
      </c>
      <c r="CG328" s="71">
        <v>2178.936</v>
      </c>
      <c r="CH328" s="71">
        <v>2212.229</v>
      </c>
      <c r="CI328" s="71">
        <v>2247.594</v>
      </c>
      <c r="CJ328" s="71">
        <v>2426.693</v>
      </c>
      <c r="CK328" s="71">
        <v>2577.522</v>
      </c>
      <c r="CL328" s="71">
        <v>2663.356</v>
      </c>
      <c r="CM328" s="71">
        <v>8542.846</v>
      </c>
      <c r="CN328" s="71">
        <v>24658.72</v>
      </c>
      <c r="CO328" s="71">
        <v>24508.07</v>
      </c>
      <c r="CP328" s="71">
        <v>24442.7</v>
      </c>
      <c r="CQ328" s="71">
        <v>24564.38</v>
      </c>
      <c r="CR328" s="71">
        <v>24608.28</v>
      </c>
      <c r="CS328" s="71">
        <v>24297.03</v>
      </c>
      <c r="CT328" s="71">
        <v>23970.47</v>
      </c>
      <c r="CU328" s="71">
        <v>23558.79</v>
      </c>
      <c r="CV328" s="71">
        <v>8370.228</v>
      </c>
      <c r="CW328" s="71">
        <v>2737.919</v>
      </c>
      <c r="CX328" s="71">
        <v>2635.094</v>
      </c>
      <c r="CY328" s="71">
        <v>2539.552</v>
      </c>
      <c r="CZ328" s="71">
        <v>2483.666</v>
      </c>
      <c r="DA328" s="71">
        <v>2548.366</v>
      </c>
      <c r="DB328" s="71">
        <v>2559.587</v>
      </c>
      <c r="DC328" s="71">
        <v>2486.221</v>
      </c>
      <c r="DD328" s="71">
        <v>2436.2</v>
      </c>
      <c r="DE328" s="71">
        <v>2408.371</v>
      </c>
      <c r="DF328" s="71">
        <v>2445.17</v>
      </c>
      <c r="DG328" s="71">
        <v>2484.259</v>
      </c>
      <c r="DH328" s="71">
        <v>2682.217</v>
      </c>
      <c r="DI328" s="71">
        <v>2848.927</v>
      </c>
      <c r="DJ328" s="71">
        <v>2943.799</v>
      </c>
      <c r="DK328" s="71">
        <v>9352.882</v>
      </c>
      <c r="DL328" s="71">
        <v>25258.57</v>
      </c>
      <c r="DM328" s="71">
        <v>25104.26</v>
      </c>
      <c r="DN328" s="71">
        <v>25037.29</v>
      </c>
      <c r="DO328" s="71">
        <v>25161.93</v>
      </c>
      <c r="DP328" s="71">
        <v>25206.91</v>
      </c>
      <c r="DQ328" s="71">
        <v>24888.08</v>
      </c>
      <c r="DR328" s="71">
        <v>24553.58</v>
      </c>
      <c r="DS328" s="71">
        <v>24131.88</v>
      </c>
      <c r="DT328" s="71">
        <v>9163.897</v>
      </c>
      <c r="DU328" s="71">
        <v>3026.214</v>
      </c>
      <c r="DV328" s="71">
        <v>2912.561</v>
      </c>
      <c r="DW328" s="71">
        <v>2806.959</v>
      </c>
      <c r="DX328" s="71">
        <v>2745.188</v>
      </c>
      <c r="DY328" s="71">
        <v>2790.184</v>
      </c>
      <c r="DZ328" s="71">
        <v>2802.469</v>
      </c>
      <c r="EA328" s="71">
        <v>2722.142</v>
      </c>
      <c r="EB328" s="71">
        <v>2667.374</v>
      </c>
      <c r="EC328" s="71">
        <v>2636.904</v>
      </c>
      <c r="ED328" s="71">
        <v>2677.194</v>
      </c>
      <c r="EE328" s="71">
        <v>2719.992</v>
      </c>
      <c r="EF328" s="71">
        <v>2936.735</v>
      </c>
      <c r="EG328" s="71">
        <v>3119.265</v>
      </c>
      <c r="EH328" s="71">
        <v>3223.139</v>
      </c>
      <c r="EI328" s="71">
        <v>10153.82</v>
      </c>
      <c r="EJ328" s="71">
        <v>25852.92</v>
      </c>
      <c r="EK328" s="71">
        <v>25694.97</v>
      </c>
      <c r="EL328" s="71">
        <v>25626.43</v>
      </c>
      <c r="EM328" s="71">
        <v>25754</v>
      </c>
      <c r="EN328" s="71">
        <v>25800.04</v>
      </c>
      <c r="EO328" s="71">
        <v>25473.71</v>
      </c>
      <c r="EP328" s="71">
        <v>25131.33</v>
      </c>
      <c r="EQ328" s="71">
        <v>24699.71</v>
      </c>
      <c r="ER328" s="71">
        <v>9948.655</v>
      </c>
      <c r="ES328" s="71">
        <v>3313.375</v>
      </c>
      <c r="ET328" s="71">
        <v>3188.938</v>
      </c>
      <c r="EU328" s="71">
        <v>3073.314</v>
      </c>
      <c r="EV328" s="71">
        <v>3005.682</v>
      </c>
      <c r="EW328" s="71">
        <v>3137.656</v>
      </c>
      <c r="EX328" s="71">
        <v>3151.472</v>
      </c>
      <c r="EY328" s="71">
        <v>3061.141</v>
      </c>
      <c r="EZ328" s="71">
        <v>2999.552</v>
      </c>
      <c r="FA328" s="71">
        <v>2965.288</v>
      </c>
      <c r="FB328" s="71">
        <v>3010.596</v>
      </c>
      <c r="FC328" s="71">
        <v>3058.724</v>
      </c>
      <c r="FD328" s="71">
        <v>3302.458</v>
      </c>
      <c r="FE328" s="71">
        <v>3507.719</v>
      </c>
      <c r="FF328" s="71">
        <v>3624.53</v>
      </c>
      <c r="FG328" s="71">
        <v>11294.52</v>
      </c>
      <c r="FH328" s="71">
        <v>26701.5</v>
      </c>
      <c r="FI328" s="71">
        <v>26538.36</v>
      </c>
      <c r="FJ328" s="71">
        <v>26467.58</v>
      </c>
      <c r="FK328" s="71">
        <v>26599.33</v>
      </c>
      <c r="FL328" s="71">
        <v>26646.88</v>
      </c>
      <c r="FM328" s="71">
        <v>26309.84</v>
      </c>
      <c r="FN328" s="71">
        <v>25956.23</v>
      </c>
      <c r="FO328" s="71">
        <v>25510.44</v>
      </c>
      <c r="FP328" s="71">
        <v>11066.3</v>
      </c>
      <c r="FQ328" s="71">
        <v>3726.002</v>
      </c>
      <c r="FR328" s="71">
        <v>3586.068</v>
      </c>
      <c r="FS328" s="71">
        <v>3456.046</v>
      </c>
      <c r="FT328" s="71">
        <v>3379.992</v>
      </c>
      <c r="FU328" s="71">
        <v>66.98108</v>
      </c>
      <c r="FV328" s="71">
        <v>66.80258</v>
      </c>
      <c r="FW328" s="71">
        <v>65.86333</v>
      </c>
      <c r="FX328" s="71">
        <v>66.10387</v>
      </c>
      <c r="FY328" s="71">
        <v>63.66</v>
      </c>
      <c r="FZ328" s="71">
        <v>62.00925</v>
      </c>
      <c r="GA328" s="71">
        <v>61.34505</v>
      </c>
      <c r="GB328" s="71">
        <v>64.9399</v>
      </c>
      <c r="GC328" s="71">
        <v>71.43441</v>
      </c>
      <c r="GD328" s="71">
        <v>77.0172</v>
      </c>
      <c r="GE328" s="71">
        <v>83.40108</v>
      </c>
      <c r="GF328" s="71">
        <v>86.56774</v>
      </c>
      <c r="GG328" s="71">
        <v>88.20645</v>
      </c>
      <c r="GH328" s="71">
        <v>88.34516</v>
      </c>
      <c r="GI328" s="71">
        <v>88.86881</v>
      </c>
      <c r="GJ328" s="71">
        <v>89.59785</v>
      </c>
      <c r="GK328" s="71">
        <v>89.21183</v>
      </c>
      <c r="GL328" s="71">
        <v>88.10645</v>
      </c>
      <c r="GM328" s="71">
        <v>85.48602</v>
      </c>
      <c r="GN328" s="71">
        <v>82.36774</v>
      </c>
      <c r="GO328" s="71">
        <v>79.74129</v>
      </c>
      <c r="GP328" s="71">
        <v>77.74924</v>
      </c>
      <c r="GQ328" s="71">
        <v>75.32764</v>
      </c>
      <c r="GR328" s="71">
        <v>74.55129</v>
      </c>
    </row>
    <row r="329" spans="1:200" ht="12.75">
      <c r="A329" s="69" t="s">
        <v>246</v>
      </c>
      <c r="B329" s="69" t="s">
        <v>35</v>
      </c>
      <c r="C329" s="69">
        <v>2012</v>
      </c>
      <c r="D329" s="69" t="s">
        <v>6</v>
      </c>
      <c r="E329" s="69" t="s">
        <v>229</v>
      </c>
      <c r="F329" s="71">
        <v>243</v>
      </c>
      <c r="G329" s="71">
        <v>243</v>
      </c>
      <c r="H329" s="71">
        <v>243</v>
      </c>
      <c r="I329" s="71">
        <v>121231.6</v>
      </c>
      <c r="J329" s="71">
        <v>121608.6</v>
      </c>
      <c r="K329" s="71">
        <v>120089.9</v>
      </c>
      <c r="L329" s="71">
        <v>117163.2</v>
      </c>
      <c r="M329" s="71">
        <v>115769.7</v>
      </c>
      <c r="N329" s="71">
        <v>116626.9</v>
      </c>
      <c r="O329" s="71">
        <v>115757.5</v>
      </c>
      <c r="P329" s="71">
        <v>122476.5</v>
      </c>
      <c r="Q329" s="71">
        <v>127917.6</v>
      </c>
      <c r="R329" s="71">
        <v>133609.8</v>
      </c>
      <c r="S329" s="71">
        <v>139391.8</v>
      </c>
      <c r="T329" s="71">
        <v>142174.5</v>
      </c>
      <c r="U329" s="71">
        <v>142979</v>
      </c>
      <c r="V329" s="71">
        <v>145617</v>
      </c>
      <c r="W329" s="71">
        <v>147018.1</v>
      </c>
      <c r="X329" s="71">
        <v>147641.2</v>
      </c>
      <c r="Y329" s="71">
        <v>145798.6</v>
      </c>
      <c r="Z329" s="71">
        <v>144263.4</v>
      </c>
      <c r="AA329" s="71">
        <v>139154.9</v>
      </c>
      <c r="AB329" s="71">
        <v>135808.9</v>
      </c>
      <c r="AC329" s="71">
        <v>136158.1</v>
      </c>
      <c r="AD329" s="71">
        <v>132909.1</v>
      </c>
      <c r="AE329" s="71">
        <v>126777.8</v>
      </c>
      <c r="AF329" s="71">
        <v>123859.5</v>
      </c>
      <c r="AG329" s="71">
        <v>118357.1</v>
      </c>
      <c r="AH329" s="71">
        <v>118725.2</v>
      </c>
      <c r="AI329" s="71">
        <v>117242.5</v>
      </c>
      <c r="AJ329" s="71">
        <v>114385.1</v>
      </c>
      <c r="AK329" s="71">
        <v>113024.7</v>
      </c>
      <c r="AL329" s="71">
        <v>113861.6</v>
      </c>
      <c r="AM329" s="71">
        <v>113012.8</v>
      </c>
      <c r="AN329" s="71">
        <v>119572.4</v>
      </c>
      <c r="AO329" s="71">
        <v>124884.6</v>
      </c>
      <c r="AP329" s="71">
        <v>130441.7</v>
      </c>
      <c r="AQ329" s="71">
        <v>129374.9</v>
      </c>
      <c r="AR329" s="71">
        <v>115072</v>
      </c>
      <c r="AS329" s="71">
        <v>115723.2</v>
      </c>
      <c r="AT329" s="71">
        <v>117858.3</v>
      </c>
      <c r="AU329" s="71">
        <v>118992.3</v>
      </c>
      <c r="AV329" s="71">
        <v>119496.6</v>
      </c>
      <c r="AW329" s="71">
        <v>118005.3</v>
      </c>
      <c r="AX329" s="71">
        <v>116762.7</v>
      </c>
      <c r="AY329" s="71">
        <v>112628</v>
      </c>
      <c r="AZ329" s="71">
        <v>126049.4</v>
      </c>
      <c r="BA329" s="71">
        <v>132929.7</v>
      </c>
      <c r="BB329" s="71">
        <v>129757.7</v>
      </c>
      <c r="BC329" s="71">
        <v>123771.8</v>
      </c>
      <c r="BD329" s="71">
        <v>120922.7</v>
      </c>
      <c r="BE329" s="71">
        <v>2203.364</v>
      </c>
      <c r="BF329" s="71">
        <v>2210.217</v>
      </c>
      <c r="BG329" s="71">
        <v>2182.615</v>
      </c>
      <c r="BH329" s="71">
        <v>2129.421</v>
      </c>
      <c r="BI329" s="71">
        <v>2104.095</v>
      </c>
      <c r="BJ329" s="71">
        <v>2119.676</v>
      </c>
      <c r="BK329" s="71">
        <v>2103.873</v>
      </c>
      <c r="BL329" s="71">
        <v>2225.989</v>
      </c>
      <c r="BM329" s="71">
        <v>2324.882</v>
      </c>
      <c r="BN329" s="71">
        <v>2428.335</v>
      </c>
      <c r="BO329" s="71">
        <v>7879.241</v>
      </c>
      <c r="BP329" s="71">
        <v>25518.91</v>
      </c>
      <c r="BQ329" s="71">
        <v>25663.32</v>
      </c>
      <c r="BR329" s="71">
        <v>26136.8</v>
      </c>
      <c r="BS329" s="71">
        <v>26388.29</v>
      </c>
      <c r="BT329" s="71">
        <v>26500.14</v>
      </c>
      <c r="BU329" s="71">
        <v>26169.41</v>
      </c>
      <c r="BV329" s="71">
        <v>25893.85</v>
      </c>
      <c r="BW329" s="71">
        <v>24976.93</v>
      </c>
      <c r="BX329" s="71">
        <v>7676.712</v>
      </c>
      <c r="BY329" s="71">
        <v>2474.652</v>
      </c>
      <c r="BZ329" s="71">
        <v>2415.6</v>
      </c>
      <c r="CA329" s="71">
        <v>2304.165</v>
      </c>
      <c r="CB329" s="71">
        <v>2251.125</v>
      </c>
      <c r="CC329" s="71">
        <v>2600.661</v>
      </c>
      <c r="CD329" s="71">
        <v>2608.749</v>
      </c>
      <c r="CE329" s="71">
        <v>2576.17</v>
      </c>
      <c r="CF329" s="71">
        <v>2513.385</v>
      </c>
      <c r="CG329" s="71">
        <v>2483.492</v>
      </c>
      <c r="CH329" s="71">
        <v>2501.882</v>
      </c>
      <c r="CI329" s="71">
        <v>2483.231</v>
      </c>
      <c r="CJ329" s="71">
        <v>2627.365</v>
      </c>
      <c r="CK329" s="71">
        <v>2744.09</v>
      </c>
      <c r="CL329" s="71">
        <v>2866.197</v>
      </c>
      <c r="CM329" s="71">
        <v>9149.369</v>
      </c>
      <c r="CN329" s="71">
        <v>26458.82</v>
      </c>
      <c r="CO329" s="71">
        <v>26608.55</v>
      </c>
      <c r="CP329" s="71">
        <v>27099.47</v>
      </c>
      <c r="CQ329" s="71">
        <v>27360.22</v>
      </c>
      <c r="CR329" s="71">
        <v>27476.19</v>
      </c>
      <c r="CS329" s="71">
        <v>27133.28</v>
      </c>
      <c r="CT329" s="71">
        <v>26847.57</v>
      </c>
      <c r="CU329" s="71">
        <v>25896.87</v>
      </c>
      <c r="CV329" s="71">
        <v>8914.194</v>
      </c>
      <c r="CW329" s="71">
        <v>2920.865</v>
      </c>
      <c r="CX329" s="71">
        <v>2851.166</v>
      </c>
      <c r="CY329" s="71">
        <v>2719.638</v>
      </c>
      <c r="CZ329" s="71">
        <v>2657.034</v>
      </c>
      <c r="DA329" s="71">
        <v>2874.502</v>
      </c>
      <c r="DB329" s="71">
        <v>2883.442</v>
      </c>
      <c r="DC329" s="71">
        <v>2847.433</v>
      </c>
      <c r="DD329" s="71">
        <v>2778.036</v>
      </c>
      <c r="DE329" s="71">
        <v>2744.996</v>
      </c>
      <c r="DF329" s="71">
        <v>2765.323</v>
      </c>
      <c r="DG329" s="71">
        <v>2744.707</v>
      </c>
      <c r="DH329" s="71">
        <v>2904.019</v>
      </c>
      <c r="DI329" s="71">
        <v>3033.034</v>
      </c>
      <c r="DJ329" s="71">
        <v>3167.999</v>
      </c>
      <c r="DK329" s="71">
        <v>10016.92</v>
      </c>
      <c r="DL329" s="71">
        <v>27102.46</v>
      </c>
      <c r="DM329" s="71">
        <v>27255.83</v>
      </c>
      <c r="DN329" s="71">
        <v>27758.7</v>
      </c>
      <c r="DO329" s="71">
        <v>28025.79</v>
      </c>
      <c r="DP329" s="71">
        <v>28144.58</v>
      </c>
      <c r="DQ329" s="71">
        <v>27793.33</v>
      </c>
      <c r="DR329" s="71">
        <v>27500.67</v>
      </c>
      <c r="DS329" s="71">
        <v>26526.85</v>
      </c>
      <c r="DT329" s="71">
        <v>9759.442</v>
      </c>
      <c r="DU329" s="71">
        <v>3228.423</v>
      </c>
      <c r="DV329" s="71">
        <v>3151.385</v>
      </c>
      <c r="DW329" s="71">
        <v>3006.007</v>
      </c>
      <c r="DX329" s="71">
        <v>2936.812</v>
      </c>
      <c r="DY329" s="71">
        <v>3147.267</v>
      </c>
      <c r="DZ329" s="71">
        <v>3157.055</v>
      </c>
      <c r="EA329" s="71">
        <v>3117.629</v>
      </c>
      <c r="EB329" s="71">
        <v>3041.647</v>
      </c>
      <c r="EC329" s="71">
        <v>3005.472</v>
      </c>
      <c r="ED329" s="71">
        <v>3027.727</v>
      </c>
      <c r="EE329" s="71">
        <v>3005.156</v>
      </c>
      <c r="EF329" s="71">
        <v>3179.584</v>
      </c>
      <c r="EG329" s="71">
        <v>3320.842</v>
      </c>
      <c r="EH329" s="71">
        <v>3468.614</v>
      </c>
      <c r="EI329" s="71">
        <v>10874.72</v>
      </c>
      <c r="EJ329" s="71">
        <v>27740.19</v>
      </c>
      <c r="EK329" s="71">
        <v>27897.17</v>
      </c>
      <c r="EL329" s="71">
        <v>28411.87</v>
      </c>
      <c r="EM329" s="71">
        <v>28685.24</v>
      </c>
      <c r="EN329" s="71">
        <v>28806.83</v>
      </c>
      <c r="EO329" s="71">
        <v>28447.31</v>
      </c>
      <c r="EP329" s="71">
        <v>28147.77</v>
      </c>
      <c r="EQ329" s="71">
        <v>27151.03</v>
      </c>
      <c r="ER329" s="71">
        <v>10595.2</v>
      </c>
      <c r="ES329" s="71">
        <v>3534.772</v>
      </c>
      <c r="ET329" s="71">
        <v>3450.424</v>
      </c>
      <c r="EU329" s="71">
        <v>3291.25</v>
      </c>
      <c r="EV329" s="71">
        <v>3215.489</v>
      </c>
      <c r="EW329" s="71">
        <v>3539.208</v>
      </c>
      <c r="EX329" s="71">
        <v>3550.215</v>
      </c>
      <c r="EY329" s="71">
        <v>3505.879</v>
      </c>
      <c r="EZ329" s="71">
        <v>3420.435</v>
      </c>
      <c r="FA329" s="71">
        <v>3379.755</v>
      </c>
      <c r="FB329" s="71">
        <v>3404.781</v>
      </c>
      <c r="FC329" s="71">
        <v>3379.399</v>
      </c>
      <c r="FD329" s="71">
        <v>3575.551</v>
      </c>
      <c r="FE329" s="71">
        <v>3734.399</v>
      </c>
      <c r="FF329" s="71">
        <v>3900.574</v>
      </c>
      <c r="FG329" s="71">
        <v>12096.4</v>
      </c>
      <c r="FH329" s="71">
        <v>28650.72</v>
      </c>
      <c r="FI329" s="71">
        <v>28812.85</v>
      </c>
      <c r="FJ329" s="71">
        <v>29344.44</v>
      </c>
      <c r="FK329" s="71">
        <v>29626.79</v>
      </c>
      <c r="FL329" s="71">
        <v>29752.37</v>
      </c>
      <c r="FM329" s="71">
        <v>29381.05</v>
      </c>
      <c r="FN329" s="71">
        <v>29071.67</v>
      </c>
      <c r="FO329" s="71">
        <v>28042.22</v>
      </c>
      <c r="FP329" s="71">
        <v>11785.48</v>
      </c>
      <c r="FQ329" s="71">
        <v>3974.971</v>
      </c>
      <c r="FR329" s="71">
        <v>3880.118</v>
      </c>
      <c r="FS329" s="71">
        <v>3701.123</v>
      </c>
      <c r="FT329" s="71">
        <v>3615.926</v>
      </c>
      <c r="FU329" s="71">
        <v>59.55409</v>
      </c>
      <c r="FV329" s="71">
        <v>58.38183</v>
      </c>
      <c r="FW329" s="71">
        <v>58.33495</v>
      </c>
      <c r="FX329" s="71">
        <v>58.11914</v>
      </c>
      <c r="FY329" s="71">
        <v>57.43946</v>
      </c>
      <c r="FZ329" s="71">
        <v>56.19753</v>
      </c>
      <c r="GA329" s="71">
        <v>55.15183</v>
      </c>
      <c r="GB329" s="71">
        <v>56.15054</v>
      </c>
      <c r="GC329" s="71">
        <v>60.49516</v>
      </c>
      <c r="GD329" s="71">
        <v>65.92968</v>
      </c>
      <c r="GE329" s="71">
        <v>70.63377</v>
      </c>
      <c r="GF329" s="71">
        <v>75.09827</v>
      </c>
      <c r="GG329" s="71">
        <v>78.37731</v>
      </c>
      <c r="GH329" s="71">
        <v>80.33613</v>
      </c>
      <c r="GI329" s="71">
        <v>82.39656</v>
      </c>
      <c r="GJ329" s="71">
        <v>83.06161</v>
      </c>
      <c r="GK329" s="71">
        <v>82.14699</v>
      </c>
      <c r="GL329" s="71">
        <v>80.21226</v>
      </c>
      <c r="GM329" s="71">
        <v>75.97796</v>
      </c>
      <c r="GN329" s="71">
        <v>71.19183</v>
      </c>
      <c r="GO329" s="71">
        <v>67.60925</v>
      </c>
      <c r="GP329" s="71">
        <v>64.68785</v>
      </c>
      <c r="GQ329" s="71">
        <v>61.96376</v>
      </c>
      <c r="GR329" s="71">
        <v>61.16516</v>
      </c>
    </row>
    <row r="330" spans="1:200" ht="12.75">
      <c r="A330" s="69" t="s">
        <v>246</v>
      </c>
      <c r="B330" s="69" t="s">
        <v>8</v>
      </c>
      <c r="C330" s="69">
        <v>2012</v>
      </c>
      <c r="D330" s="69" t="s">
        <v>6</v>
      </c>
      <c r="E330" s="69" t="s">
        <v>229</v>
      </c>
      <c r="F330" s="71">
        <v>239</v>
      </c>
      <c r="G330" s="71">
        <v>239</v>
      </c>
      <c r="H330" s="71">
        <v>239</v>
      </c>
      <c r="I330" s="71">
        <v>108741.1</v>
      </c>
      <c r="J330" s="71">
        <v>107154.2</v>
      </c>
      <c r="K330" s="71">
        <v>104355.1</v>
      </c>
      <c r="L330" s="71">
        <v>102180.3</v>
      </c>
      <c r="M330" s="71">
        <v>101415.6</v>
      </c>
      <c r="N330" s="71">
        <v>102887.7</v>
      </c>
      <c r="O330" s="71">
        <v>106491.7</v>
      </c>
      <c r="P330" s="71">
        <v>113297.5</v>
      </c>
      <c r="Q330" s="71">
        <v>119004</v>
      </c>
      <c r="R330" s="71">
        <v>122767.8</v>
      </c>
      <c r="S330" s="71">
        <v>126758</v>
      </c>
      <c r="T330" s="71">
        <v>128563.5</v>
      </c>
      <c r="U330" s="71">
        <v>128440.9</v>
      </c>
      <c r="V330" s="71">
        <v>129897.3</v>
      </c>
      <c r="W330" s="71">
        <v>131218.9</v>
      </c>
      <c r="X330" s="71">
        <v>131577.2</v>
      </c>
      <c r="Y330" s="71">
        <v>130154.7</v>
      </c>
      <c r="Z330" s="71">
        <v>128150.1</v>
      </c>
      <c r="AA330" s="71">
        <v>126238.9</v>
      </c>
      <c r="AB330" s="71">
        <v>126120.5</v>
      </c>
      <c r="AC330" s="71">
        <v>125346.5</v>
      </c>
      <c r="AD330" s="71">
        <v>122285.4</v>
      </c>
      <c r="AE330" s="71">
        <v>118005.9</v>
      </c>
      <c r="AF330" s="71">
        <v>114834.6</v>
      </c>
      <c r="AG330" s="71">
        <v>106162.7</v>
      </c>
      <c r="AH330" s="71">
        <v>104613.5</v>
      </c>
      <c r="AI330" s="71">
        <v>101880.8</v>
      </c>
      <c r="AJ330" s="71">
        <v>99757.52</v>
      </c>
      <c r="AK330" s="71">
        <v>99010.97</v>
      </c>
      <c r="AL330" s="71">
        <v>100448.1</v>
      </c>
      <c r="AM330" s="71">
        <v>103966.7</v>
      </c>
      <c r="AN330" s="71">
        <v>110611.1</v>
      </c>
      <c r="AO330" s="71">
        <v>116182.3</v>
      </c>
      <c r="AP330" s="71">
        <v>119856.9</v>
      </c>
      <c r="AQ330" s="71">
        <v>117649</v>
      </c>
      <c r="AR330" s="71">
        <v>104055.7</v>
      </c>
      <c r="AS330" s="71">
        <v>103956.4</v>
      </c>
      <c r="AT330" s="71">
        <v>105135.2</v>
      </c>
      <c r="AU330" s="71">
        <v>106204.9</v>
      </c>
      <c r="AV330" s="71">
        <v>106494.9</v>
      </c>
      <c r="AW330" s="71">
        <v>105343.6</v>
      </c>
      <c r="AX330" s="71">
        <v>103721.1</v>
      </c>
      <c r="AY330" s="71">
        <v>102174.2</v>
      </c>
      <c r="AZ330" s="71">
        <v>117057.3</v>
      </c>
      <c r="BA330" s="71">
        <v>122374.4</v>
      </c>
      <c r="BB330" s="71">
        <v>119385.9</v>
      </c>
      <c r="BC330" s="71">
        <v>115207.9</v>
      </c>
      <c r="BD330" s="71">
        <v>112111.8</v>
      </c>
      <c r="BE330" s="71">
        <v>1976.351</v>
      </c>
      <c r="BF330" s="71">
        <v>1947.51</v>
      </c>
      <c r="BG330" s="71">
        <v>1896.637</v>
      </c>
      <c r="BH330" s="71">
        <v>1857.11</v>
      </c>
      <c r="BI330" s="71">
        <v>1843.212</v>
      </c>
      <c r="BJ330" s="71">
        <v>1869.967</v>
      </c>
      <c r="BK330" s="71">
        <v>1935.469</v>
      </c>
      <c r="BL330" s="71">
        <v>2059.163</v>
      </c>
      <c r="BM330" s="71">
        <v>2162.878</v>
      </c>
      <c r="BN330" s="71">
        <v>2231.285</v>
      </c>
      <c r="BO330" s="71">
        <v>7165.106</v>
      </c>
      <c r="BP330" s="71">
        <v>23075.88</v>
      </c>
      <c r="BQ330" s="71">
        <v>23053.87</v>
      </c>
      <c r="BR330" s="71">
        <v>23315.29</v>
      </c>
      <c r="BS330" s="71">
        <v>23552.5</v>
      </c>
      <c r="BT330" s="71">
        <v>23616.81</v>
      </c>
      <c r="BU330" s="71">
        <v>23361.49</v>
      </c>
      <c r="BV330" s="71">
        <v>23001.68</v>
      </c>
      <c r="BW330" s="71">
        <v>22658.63</v>
      </c>
      <c r="BX330" s="71">
        <v>7129.068</v>
      </c>
      <c r="BY330" s="71">
        <v>2278.151</v>
      </c>
      <c r="BZ330" s="71">
        <v>2222.518</v>
      </c>
      <c r="CA330" s="71">
        <v>2144.738</v>
      </c>
      <c r="CB330" s="71">
        <v>2087.1</v>
      </c>
      <c r="CC330" s="71">
        <v>2332.714</v>
      </c>
      <c r="CD330" s="71">
        <v>2298.673</v>
      </c>
      <c r="CE330" s="71">
        <v>2238.626</v>
      </c>
      <c r="CF330" s="71">
        <v>2191.973</v>
      </c>
      <c r="CG330" s="71">
        <v>2175.568</v>
      </c>
      <c r="CH330" s="71">
        <v>2207.147</v>
      </c>
      <c r="CI330" s="71">
        <v>2284.46</v>
      </c>
      <c r="CJ330" s="71">
        <v>2430.458</v>
      </c>
      <c r="CK330" s="71">
        <v>2552.875</v>
      </c>
      <c r="CL330" s="71">
        <v>2633.616</v>
      </c>
      <c r="CM330" s="71">
        <v>8320.116</v>
      </c>
      <c r="CN330" s="71">
        <v>23925.8</v>
      </c>
      <c r="CO330" s="71">
        <v>23902.98</v>
      </c>
      <c r="CP330" s="71">
        <v>24174.03</v>
      </c>
      <c r="CQ330" s="71">
        <v>24419.98</v>
      </c>
      <c r="CR330" s="71">
        <v>24486.66</v>
      </c>
      <c r="CS330" s="71">
        <v>24221.93</v>
      </c>
      <c r="CT330" s="71">
        <v>23848.87</v>
      </c>
      <c r="CU330" s="71">
        <v>23493.19</v>
      </c>
      <c r="CV330" s="71">
        <v>8278.269</v>
      </c>
      <c r="CW330" s="71">
        <v>2688.933</v>
      </c>
      <c r="CX330" s="71">
        <v>2623.268</v>
      </c>
      <c r="CY330" s="71">
        <v>2531.464</v>
      </c>
      <c r="CZ330" s="71">
        <v>2463.433</v>
      </c>
      <c r="DA330" s="71">
        <v>2578.341</v>
      </c>
      <c r="DB330" s="71">
        <v>2540.716</v>
      </c>
      <c r="DC330" s="71">
        <v>2474.347</v>
      </c>
      <c r="DD330" s="71">
        <v>2422.781</v>
      </c>
      <c r="DE330" s="71">
        <v>2404.649</v>
      </c>
      <c r="DF330" s="71">
        <v>2439.553</v>
      </c>
      <c r="DG330" s="71">
        <v>2525.007</v>
      </c>
      <c r="DH330" s="71">
        <v>2686.378</v>
      </c>
      <c r="DI330" s="71">
        <v>2821.685</v>
      </c>
      <c r="DJ330" s="71">
        <v>2910.927</v>
      </c>
      <c r="DK330" s="71">
        <v>9109.035</v>
      </c>
      <c r="DL330" s="71">
        <v>24507.82</v>
      </c>
      <c r="DM330" s="71">
        <v>24484.45</v>
      </c>
      <c r="DN330" s="71">
        <v>24762.09</v>
      </c>
      <c r="DO330" s="71">
        <v>25014.03</v>
      </c>
      <c r="DP330" s="71">
        <v>25082.33</v>
      </c>
      <c r="DQ330" s="71">
        <v>24811.16</v>
      </c>
      <c r="DR330" s="71">
        <v>24429.02</v>
      </c>
      <c r="DS330" s="71">
        <v>24064.69</v>
      </c>
      <c r="DT330" s="71">
        <v>9063.219</v>
      </c>
      <c r="DU330" s="71">
        <v>2972.07</v>
      </c>
      <c r="DV330" s="71">
        <v>2899.49</v>
      </c>
      <c r="DW330" s="71">
        <v>2798.019</v>
      </c>
      <c r="DX330" s="71">
        <v>2722.825</v>
      </c>
      <c r="DY330" s="71">
        <v>2823.003</v>
      </c>
      <c r="DZ330" s="71">
        <v>2781.807</v>
      </c>
      <c r="EA330" s="71">
        <v>2709.14</v>
      </c>
      <c r="EB330" s="71">
        <v>2652.681</v>
      </c>
      <c r="EC330" s="71">
        <v>2632.829</v>
      </c>
      <c r="ED330" s="71">
        <v>2671.044</v>
      </c>
      <c r="EE330" s="71">
        <v>2764.607</v>
      </c>
      <c r="EF330" s="71">
        <v>2941.292</v>
      </c>
      <c r="EG330" s="71">
        <v>3089.437</v>
      </c>
      <c r="EH330" s="71">
        <v>3187.148</v>
      </c>
      <c r="EI330" s="71">
        <v>9889.095</v>
      </c>
      <c r="EJ330" s="71">
        <v>25084.5</v>
      </c>
      <c r="EK330" s="71">
        <v>25060.58</v>
      </c>
      <c r="EL330" s="71">
        <v>25344.75</v>
      </c>
      <c r="EM330" s="71">
        <v>25602.62</v>
      </c>
      <c r="EN330" s="71">
        <v>25672.52</v>
      </c>
      <c r="EO330" s="71">
        <v>25394.98</v>
      </c>
      <c r="EP330" s="71">
        <v>25003.85</v>
      </c>
      <c r="EQ330" s="71">
        <v>24630.94</v>
      </c>
      <c r="ER330" s="71">
        <v>9839.355</v>
      </c>
      <c r="ES330" s="71">
        <v>3254.093</v>
      </c>
      <c r="ET330" s="71">
        <v>3174.625</v>
      </c>
      <c r="EU330" s="71">
        <v>3063.526</v>
      </c>
      <c r="EV330" s="71">
        <v>2981.197</v>
      </c>
      <c r="EW330" s="71">
        <v>3174.563</v>
      </c>
      <c r="EX330" s="71">
        <v>3128.237</v>
      </c>
      <c r="EY330" s="71">
        <v>3046.52</v>
      </c>
      <c r="EZ330" s="71">
        <v>2983.029</v>
      </c>
      <c r="FA330" s="71">
        <v>2960.706</v>
      </c>
      <c r="FB330" s="71">
        <v>3003.68</v>
      </c>
      <c r="FC330" s="71">
        <v>3108.895</v>
      </c>
      <c r="FD330" s="71">
        <v>3307.583</v>
      </c>
      <c r="FE330" s="71">
        <v>3474.177</v>
      </c>
      <c r="FF330" s="71">
        <v>3584.057</v>
      </c>
      <c r="FG330" s="71">
        <v>11000.05</v>
      </c>
      <c r="FH330" s="71">
        <v>25907.86</v>
      </c>
      <c r="FI330" s="71">
        <v>25883.15</v>
      </c>
      <c r="FJ330" s="71">
        <v>26176.65</v>
      </c>
      <c r="FK330" s="71">
        <v>26442.98</v>
      </c>
      <c r="FL330" s="71">
        <v>26515.18</v>
      </c>
      <c r="FM330" s="71">
        <v>26228.52</v>
      </c>
      <c r="FN330" s="71">
        <v>25824.55</v>
      </c>
      <c r="FO330" s="71">
        <v>25439.41</v>
      </c>
      <c r="FP330" s="71">
        <v>10944.72</v>
      </c>
      <c r="FQ330" s="71">
        <v>3659.337</v>
      </c>
      <c r="FR330" s="71">
        <v>3569.974</v>
      </c>
      <c r="FS330" s="71">
        <v>3445.039</v>
      </c>
      <c r="FT330" s="71">
        <v>3352.457</v>
      </c>
      <c r="FU330" s="71">
        <v>69.07296</v>
      </c>
      <c r="FV330" s="71">
        <v>67.47879</v>
      </c>
      <c r="FW330" s="71">
        <v>66.10618</v>
      </c>
      <c r="FX330" s="71">
        <v>65.82803</v>
      </c>
      <c r="FY330" s="71">
        <v>64.33078</v>
      </c>
      <c r="FZ330" s="71">
        <v>62.63981</v>
      </c>
      <c r="GA330" s="71">
        <v>62.56132</v>
      </c>
      <c r="GB330" s="71">
        <v>67.36699</v>
      </c>
      <c r="GC330" s="71">
        <v>73.54594</v>
      </c>
      <c r="GD330" s="71">
        <v>77.78909</v>
      </c>
      <c r="GE330" s="71">
        <v>82.04828</v>
      </c>
      <c r="GF330" s="71">
        <v>85.05339</v>
      </c>
      <c r="GG330" s="71">
        <v>87.71968</v>
      </c>
      <c r="GH330" s="71">
        <v>89.72178</v>
      </c>
      <c r="GI330" s="71">
        <v>91.06161</v>
      </c>
      <c r="GJ330" s="71">
        <v>91.65952</v>
      </c>
      <c r="GK330" s="71">
        <v>91.43844</v>
      </c>
      <c r="GL330" s="71">
        <v>89.95161</v>
      </c>
      <c r="GM330" s="71">
        <v>87.53723</v>
      </c>
      <c r="GN330" s="71">
        <v>84.09393</v>
      </c>
      <c r="GO330" s="71">
        <v>80.47258</v>
      </c>
      <c r="GP330" s="71">
        <v>78.05191</v>
      </c>
      <c r="GQ330" s="71">
        <v>75.81245</v>
      </c>
      <c r="GR330" s="71">
        <v>74.0957</v>
      </c>
    </row>
    <row r="331" spans="1:200" ht="12.75">
      <c r="A331" s="69" t="s">
        <v>246</v>
      </c>
      <c r="B331" s="69" t="s">
        <v>30</v>
      </c>
      <c r="C331" s="69">
        <v>2012</v>
      </c>
      <c r="D331" s="69" t="s">
        <v>7</v>
      </c>
      <c r="E331" s="69" t="s">
        <v>229</v>
      </c>
      <c r="F331" s="71">
        <v>167</v>
      </c>
      <c r="G331" s="71">
        <v>167</v>
      </c>
      <c r="H331" s="71">
        <v>167</v>
      </c>
      <c r="I331" s="71">
        <v>87260.55</v>
      </c>
      <c r="J331" s="71">
        <v>86107.83</v>
      </c>
      <c r="K331" s="71">
        <v>84252.01</v>
      </c>
      <c r="L331" s="71">
        <v>82191.77</v>
      </c>
      <c r="M331" s="71">
        <v>81262.58</v>
      </c>
      <c r="N331" s="71">
        <v>82252.34</v>
      </c>
      <c r="O331" s="71">
        <v>85113.64</v>
      </c>
      <c r="P331" s="71">
        <v>89115.45</v>
      </c>
      <c r="Q331" s="71">
        <v>92247.28</v>
      </c>
      <c r="R331" s="71">
        <v>94733.59</v>
      </c>
      <c r="S331" s="71">
        <v>97060.59</v>
      </c>
      <c r="T331" s="71">
        <v>98756.73</v>
      </c>
      <c r="U331" s="71">
        <v>98346.13</v>
      </c>
      <c r="V331" s="71">
        <v>98770.6</v>
      </c>
      <c r="W331" s="71">
        <v>99503.77</v>
      </c>
      <c r="X331" s="71">
        <v>99222.91</v>
      </c>
      <c r="Y331" s="71">
        <v>98478.45</v>
      </c>
      <c r="Z331" s="71">
        <v>96684.52</v>
      </c>
      <c r="AA331" s="71">
        <v>94497.34</v>
      </c>
      <c r="AB331" s="71">
        <v>93470.55</v>
      </c>
      <c r="AC331" s="71">
        <v>93624.47</v>
      </c>
      <c r="AD331" s="71">
        <v>93629.02</v>
      </c>
      <c r="AE331" s="71">
        <v>90980.14</v>
      </c>
      <c r="AF331" s="71">
        <v>88768.83</v>
      </c>
      <c r="AG331" s="71">
        <v>85191.53</v>
      </c>
      <c r="AH331" s="71">
        <v>84066.14</v>
      </c>
      <c r="AI331" s="71">
        <v>82254.32</v>
      </c>
      <c r="AJ331" s="71">
        <v>80242.94</v>
      </c>
      <c r="AK331" s="71">
        <v>79335.77</v>
      </c>
      <c r="AL331" s="71">
        <v>80302.07</v>
      </c>
      <c r="AM331" s="71">
        <v>83095.52</v>
      </c>
      <c r="AN331" s="71">
        <v>87002.45</v>
      </c>
      <c r="AO331" s="71">
        <v>90060.02</v>
      </c>
      <c r="AP331" s="71">
        <v>92487.38</v>
      </c>
      <c r="AQ331" s="71">
        <v>90085.66</v>
      </c>
      <c r="AR331" s="71">
        <v>79930.91</v>
      </c>
      <c r="AS331" s="71">
        <v>79598.59</v>
      </c>
      <c r="AT331" s="71">
        <v>79942.14</v>
      </c>
      <c r="AU331" s="71">
        <v>80535.54</v>
      </c>
      <c r="AV331" s="71">
        <v>80308.23</v>
      </c>
      <c r="AW331" s="71">
        <v>79705.68</v>
      </c>
      <c r="AX331" s="71">
        <v>78253.73</v>
      </c>
      <c r="AY331" s="71">
        <v>76483.48</v>
      </c>
      <c r="AZ331" s="71">
        <v>86753.6</v>
      </c>
      <c r="BA331" s="71">
        <v>91404.55</v>
      </c>
      <c r="BB331" s="71">
        <v>91409.01</v>
      </c>
      <c r="BC331" s="71">
        <v>88822.92</v>
      </c>
      <c r="BD331" s="71">
        <v>86664.04</v>
      </c>
      <c r="BE331" s="71">
        <v>1585.946</v>
      </c>
      <c r="BF331" s="71">
        <v>1564.995</v>
      </c>
      <c r="BG331" s="71">
        <v>1531.266</v>
      </c>
      <c r="BH331" s="71">
        <v>1493.822</v>
      </c>
      <c r="BI331" s="71">
        <v>1476.934</v>
      </c>
      <c r="BJ331" s="71">
        <v>1494.923</v>
      </c>
      <c r="BK331" s="71">
        <v>1546.926</v>
      </c>
      <c r="BL331" s="71">
        <v>1619.659</v>
      </c>
      <c r="BM331" s="71">
        <v>1676.579</v>
      </c>
      <c r="BN331" s="71">
        <v>1721.767</v>
      </c>
      <c r="BO331" s="71">
        <v>5486.433</v>
      </c>
      <c r="BP331" s="71">
        <v>17725.86</v>
      </c>
      <c r="BQ331" s="71">
        <v>17652.16</v>
      </c>
      <c r="BR331" s="71">
        <v>17728.35</v>
      </c>
      <c r="BS331" s="71">
        <v>17859.94</v>
      </c>
      <c r="BT331" s="71">
        <v>17809.53</v>
      </c>
      <c r="BU331" s="71">
        <v>17675.91</v>
      </c>
      <c r="BV331" s="71">
        <v>17353.92</v>
      </c>
      <c r="BW331" s="71">
        <v>16961.34</v>
      </c>
      <c r="BX331" s="71">
        <v>5283.502</v>
      </c>
      <c r="BY331" s="71">
        <v>1701.609</v>
      </c>
      <c r="BZ331" s="71">
        <v>1701.692</v>
      </c>
      <c r="CA331" s="71">
        <v>1653.549</v>
      </c>
      <c r="CB331" s="71">
        <v>1613.359</v>
      </c>
      <c r="CC331" s="71">
        <v>1871.914</v>
      </c>
      <c r="CD331" s="71">
        <v>1847.186</v>
      </c>
      <c r="CE331" s="71">
        <v>1807.375</v>
      </c>
      <c r="CF331" s="71">
        <v>1763.178</v>
      </c>
      <c r="CG331" s="71">
        <v>1743.245</v>
      </c>
      <c r="CH331" s="71">
        <v>1764.478</v>
      </c>
      <c r="CI331" s="71">
        <v>1825.858</v>
      </c>
      <c r="CJ331" s="71">
        <v>1911.705</v>
      </c>
      <c r="CK331" s="71">
        <v>1978.889</v>
      </c>
      <c r="CL331" s="71">
        <v>2032.226</v>
      </c>
      <c r="CM331" s="71">
        <v>6370.842</v>
      </c>
      <c r="CN331" s="71">
        <v>18378.73</v>
      </c>
      <c r="CO331" s="71">
        <v>18302.32</v>
      </c>
      <c r="CP331" s="71">
        <v>18381.31</v>
      </c>
      <c r="CQ331" s="71">
        <v>18517.76</v>
      </c>
      <c r="CR331" s="71">
        <v>18465.49</v>
      </c>
      <c r="CS331" s="71">
        <v>18326.94</v>
      </c>
      <c r="CT331" s="71">
        <v>17993.09</v>
      </c>
      <c r="CU331" s="71">
        <v>17586.06</v>
      </c>
      <c r="CV331" s="71">
        <v>6135.199</v>
      </c>
      <c r="CW331" s="71">
        <v>2008.433</v>
      </c>
      <c r="CX331" s="71">
        <v>2008.53</v>
      </c>
      <c r="CY331" s="71">
        <v>1951.707</v>
      </c>
      <c r="CZ331" s="71">
        <v>1904.269</v>
      </c>
      <c r="DA331" s="71">
        <v>2069.021</v>
      </c>
      <c r="DB331" s="71">
        <v>2041.688</v>
      </c>
      <c r="DC331" s="71">
        <v>1997.686</v>
      </c>
      <c r="DD331" s="71">
        <v>1948.836</v>
      </c>
      <c r="DE331" s="71">
        <v>1926.804</v>
      </c>
      <c r="DF331" s="71">
        <v>1950.272</v>
      </c>
      <c r="DG331" s="71">
        <v>2018.116</v>
      </c>
      <c r="DH331" s="71">
        <v>2113.002</v>
      </c>
      <c r="DI331" s="71">
        <v>2187.26</v>
      </c>
      <c r="DJ331" s="71">
        <v>2246.213</v>
      </c>
      <c r="DK331" s="71">
        <v>6974.93</v>
      </c>
      <c r="DL331" s="71">
        <v>18825.82</v>
      </c>
      <c r="DM331" s="71">
        <v>18747.54</v>
      </c>
      <c r="DN331" s="71">
        <v>18828.46</v>
      </c>
      <c r="DO331" s="71">
        <v>18968.22</v>
      </c>
      <c r="DP331" s="71">
        <v>18914.68</v>
      </c>
      <c r="DQ331" s="71">
        <v>18772.77</v>
      </c>
      <c r="DR331" s="71">
        <v>18430.79</v>
      </c>
      <c r="DS331" s="71">
        <v>18013.86</v>
      </c>
      <c r="DT331" s="71">
        <v>6716.942</v>
      </c>
      <c r="DU331" s="71">
        <v>2219.914</v>
      </c>
      <c r="DV331" s="71">
        <v>2220.022</v>
      </c>
      <c r="DW331" s="71">
        <v>2157.215</v>
      </c>
      <c r="DX331" s="71">
        <v>2104.783</v>
      </c>
      <c r="DY331" s="71">
        <v>2265.352</v>
      </c>
      <c r="DZ331" s="71">
        <v>2235.427</v>
      </c>
      <c r="EA331" s="71">
        <v>2187.248</v>
      </c>
      <c r="EB331" s="71">
        <v>2133.763</v>
      </c>
      <c r="EC331" s="71">
        <v>2109.64</v>
      </c>
      <c r="ED331" s="71">
        <v>2135.335</v>
      </c>
      <c r="EE331" s="71">
        <v>2209.617</v>
      </c>
      <c r="EF331" s="71">
        <v>2313.507</v>
      </c>
      <c r="EG331" s="71">
        <v>2394.812</v>
      </c>
      <c r="EH331" s="71">
        <v>2459.358</v>
      </c>
      <c r="EI331" s="71">
        <v>7572.233</v>
      </c>
      <c r="EJ331" s="71">
        <v>19268.8</v>
      </c>
      <c r="EK331" s="71">
        <v>19188.68</v>
      </c>
      <c r="EL331" s="71">
        <v>19271.5</v>
      </c>
      <c r="EM331" s="71">
        <v>19414.55</v>
      </c>
      <c r="EN331" s="71">
        <v>19359.75</v>
      </c>
      <c r="EO331" s="71">
        <v>19214.5</v>
      </c>
      <c r="EP331" s="71">
        <v>18864.48</v>
      </c>
      <c r="EQ331" s="71">
        <v>18437.73</v>
      </c>
      <c r="ER331" s="71">
        <v>7292.153</v>
      </c>
      <c r="ES331" s="71">
        <v>2430.564</v>
      </c>
      <c r="ET331" s="71">
        <v>2430.683</v>
      </c>
      <c r="EU331" s="71">
        <v>2361.916</v>
      </c>
      <c r="EV331" s="71">
        <v>2304.508</v>
      </c>
      <c r="EW331" s="71">
        <v>2547.465</v>
      </c>
      <c r="EX331" s="71">
        <v>2513.813</v>
      </c>
      <c r="EY331" s="71">
        <v>2459.635</v>
      </c>
      <c r="EZ331" s="71">
        <v>2399.489</v>
      </c>
      <c r="FA331" s="71">
        <v>2372.362</v>
      </c>
      <c r="FB331" s="71">
        <v>2401.257</v>
      </c>
      <c r="FC331" s="71">
        <v>2484.789</v>
      </c>
      <c r="FD331" s="71">
        <v>2601.617</v>
      </c>
      <c r="FE331" s="71">
        <v>2693.047</v>
      </c>
      <c r="FF331" s="71">
        <v>2765.632</v>
      </c>
      <c r="FG331" s="71">
        <v>8422.906</v>
      </c>
      <c r="FH331" s="71">
        <v>19901.26</v>
      </c>
      <c r="FI331" s="71">
        <v>19818.52</v>
      </c>
      <c r="FJ331" s="71">
        <v>19904.06</v>
      </c>
      <c r="FK331" s="71">
        <v>20051.8</v>
      </c>
      <c r="FL331" s="71">
        <v>19995.21</v>
      </c>
      <c r="FM331" s="71">
        <v>19845.18</v>
      </c>
      <c r="FN331" s="71">
        <v>19483.67</v>
      </c>
      <c r="FO331" s="71">
        <v>19042.92</v>
      </c>
      <c r="FP331" s="71">
        <v>8111.362</v>
      </c>
      <c r="FQ331" s="71">
        <v>2733.252</v>
      </c>
      <c r="FR331" s="71">
        <v>2733.385</v>
      </c>
      <c r="FS331" s="71">
        <v>2656.054</v>
      </c>
      <c r="FT331" s="71">
        <v>2591.498</v>
      </c>
      <c r="FU331" s="71">
        <v>76.63215</v>
      </c>
      <c r="FV331" s="71">
        <v>75.5257</v>
      </c>
      <c r="FW331" s="71">
        <v>73.88377</v>
      </c>
      <c r="FX331" s="71">
        <v>72.72764</v>
      </c>
      <c r="FY331" s="71">
        <v>69.82634</v>
      </c>
      <c r="FZ331" s="71">
        <v>68.18398</v>
      </c>
      <c r="GA331" s="71">
        <v>67.85204</v>
      </c>
      <c r="GB331" s="71">
        <v>72.72796</v>
      </c>
      <c r="GC331" s="71">
        <v>77.93785</v>
      </c>
      <c r="GD331" s="71">
        <v>81.29172</v>
      </c>
      <c r="GE331" s="71">
        <v>84.27742</v>
      </c>
      <c r="GF331" s="71">
        <v>87.25053</v>
      </c>
      <c r="GG331" s="71">
        <v>88.94516</v>
      </c>
      <c r="GH331" s="71">
        <v>89.55592</v>
      </c>
      <c r="GI331" s="71">
        <v>90.90667</v>
      </c>
      <c r="GJ331" s="71">
        <v>90.23334</v>
      </c>
      <c r="GK331" s="71">
        <v>88.79226</v>
      </c>
      <c r="GL331" s="71">
        <v>87.27742</v>
      </c>
      <c r="GM331" s="71">
        <v>85.0257</v>
      </c>
      <c r="GN331" s="71">
        <v>81.70559</v>
      </c>
      <c r="GO331" s="71">
        <v>78.56538</v>
      </c>
      <c r="GP331" s="71">
        <v>77.21226</v>
      </c>
      <c r="GQ331" s="71">
        <v>75.73409</v>
      </c>
      <c r="GR331" s="71">
        <v>74.33925</v>
      </c>
    </row>
    <row r="332" spans="1:200" ht="12.75">
      <c r="A332" s="69" t="s">
        <v>246</v>
      </c>
      <c r="B332" s="69" t="s">
        <v>31</v>
      </c>
      <c r="C332" s="69">
        <v>2012</v>
      </c>
      <c r="D332" s="69" t="s">
        <v>7</v>
      </c>
      <c r="E332" s="69" t="s">
        <v>229</v>
      </c>
      <c r="F332" s="71">
        <v>233</v>
      </c>
      <c r="G332" s="71">
        <v>233</v>
      </c>
      <c r="H332" s="71">
        <v>233</v>
      </c>
      <c r="I332" s="71">
        <v>94130.84</v>
      </c>
      <c r="J332" s="71">
        <v>93237.45</v>
      </c>
      <c r="K332" s="71">
        <v>89725.07</v>
      </c>
      <c r="L332" s="71">
        <v>85882.82</v>
      </c>
      <c r="M332" s="71">
        <v>85321.02</v>
      </c>
      <c r="N332" s="71">
        <v>87565.09</v>
      </c>
      <c r="O332" s="71">
        <v>91469.56</v>
      </c>
      <c r="P332" s="71">
        <v>98003.61</v>
      </c>
      <c r="Q332" s="71">
        <v>101711.2</v>
      </c>
      <c r="R332" s="71">
        <v>105747</v>
      </c>
      <c r="S332" s="71">
        <v>109980.7</v>
      </c>
      <c r="T332" s="71">
        <v>110704.2</v>
      </c>
      <c r="U332" s="71">
        <v>109939.6</v>
      </c>
      <c r="V332" s="71">
        <v>111841.4</v>
      </c>
      <c r="W332" s="71">
        <v>113831.2</v>
      </c>
      <c r="X332" s="71">
        <v>114427.8</v>
      </c>
      <c r="Y332" s="71">
        <v>112913.8</v>
      </c>
      <c r="Z332" s="71">
        <v>110403.9</v>
      </c>
      <c r="AA332" s="71">
        <v>108430</v>
      </c>
      <c r="AB332" s="71">
        <v>107351</v>
      </c>
      <c r="AC332" s="71">
        <v>107166.5</v>
      </c>
      <c r="AD332" s="71">
        <v>105541.7</v>
      </c>
      <c r="AE332" s="71">
        <v>101691.3</v>
      </c>
      <c r="AF332" s="71">
        <v>98942.33</v>
      </c>
      <c r="AG332" s="71">
        <v>91898.91</v>
      </c>
      <c r="AH332" s="71">
        <v>91026.71</v>
      </c>
      <c r="AI332" s="71">
        <v>87597.62</v>
      </c>
      <c r="AJ332" s="71">
        <v>83846.47</v>
      </c>
      <c r="AK332" s="71">
        <v>83297.98</v>
      </c>
      <c r="AL332" s="71">
        <v>85488.84</v>
      </c>
      <c r="AM332" s="71">
        <v>89300.75</v>
      </c>
      <c r="AN332" s="71">
        <v>95679.86</v>
      </c>
      <c r="AO332" s="71">
        <v>99299.53</v>
      </c>
      <c r="AP332" s="71">
        <v>103239.7</v>
      </c>
      <c r="AQ332" s="71">
        <v>102077.3</v>
      </c>
      <c r="AR332" s="71">
        <v>89600.88</v>
      </c>
      <c r="AS332" s="71">
        <v>88981.98</v>
      </c>
      <c r="AT332" s="71">
        <v>90521.25</v>
      </c>
      <c r="AU332" s="71">
        <v>92131.77</v>
      </c>
      <c r="AV332" s="71">
        <v>92614.6</v>
      </c>
      <c r="AW332" s="71">
        <v>91389.22</v>
      </c>
      <c r="AX332" s="71">
        <v>89357.77</v>
      </c>
      <c r="AY332" s="71">
        <v>87760.17</v>
      </c>
      <c r="AZ332" s="71">
        <v>99636.58</v>
      </c>
      <c r="BA332" s="71">
        <v>104625.5</v>
      </c>
      <c r="BB332" s="71">
        <v>103039.2</v>
      </c>
      <c r="BC332" s="71">
        <v>99280.13</v>
      </c>
      <c r="BD332" s="71">
        <v>96596.32</v>
      </c>
      <c r="BE332" s="71">
        <v>1710.812</v>
      </c>
      <c r="BF332" s="71">
        <v>1694.575</v>
      </c>
      <c r="BG332" s="71">
        <v>1630.738</v>
      </c>
      <c r="BH332" s="71">
        <v>1560.906</v>
      </c>
      <c r="BI332" s="71">
        <v>1550.695</v>
      </c>
      <c r="BJ332" s="71">
        <v>1591.481</v>
      </c>
      <c r="BK332" s="71">
        <v>1662.444</v>
      </c>
      <c r="BL332" s="71">
        <v>1781.199</v>
      </c>
      <c r="BM332" s="71">
        <v>1848.584</v>
      </c>
      <c r="BN332" s="71">
        <v>1921.934</v>
      </c>
      <c r="BO332" s="71">
        <v>6216.752</v>
      </c>
      <c r="BP332" s="71">
        <v>19870.31</v>
      </c>
      <c r="BQ332" s="71">
        <v>19733.06</v>
      </c>
      <c r="BR332" s="71">
        <v>20074.42</v>
      </c>
      <c r="BS332" s="71">
        <v>20431.58</v>
      </c>
      <c r="BT332" s="71">
        <v>20538.65</v>
      </c>
      <c r="BU332" s="71">
        <v>20266.9</v>
      </c>
      <c r="BV332" s="71">
        <v>19816.4</v>
      </c>
      <c r="BW332" s="71">
        <v>19462.11</v>
      </c>
      <c r="BX332" s="71">
        <v>6068.106</v>
      </c>
      <c r="BY332" s="71">
        <v>1947.733</v>
      </c>
      <c r="BZ332" s="71">
        <v>1918.202</v>
      </c>
      <c r="CA332" s="71">
        <v>1848.223</v>
      </c>
      <c r="CB332" s="71">
        <v>1798.26</v>
      </c>
      <c r="CC332" s="71">
        <v>2019.295</v>
      </c>
      <c r="CD332" s="71">
        <v>2000.13</v>
      </c>
      <c r="CE332" s="71">
        <v>1924.783</v>
      </c>
      <c r="CF332" s="71">
        <v>1842.359</v>
      </c>
      <c r="CG332" s="71">
        <v>1830.307</v>
      </c>
      <c r="CH332" s="71">
        <v>1878.447</v>
      </c>
      <c r="CI332" s="71">
        <v>1962.206</v>
      </c>
      <c r="CJ332" s="71">
        <v>2102.374</v>
      </c>
      <c r="CK332" s="71">
        <v>2181.909</v>
      </c>
      <c r="CL332" s="71">
        <v>2268.486</v>
      </c>
      <c r="CM332" s="71">
        <v>7218.889</v>
      </c>
      <c r="CN332" s="71">
        <v>20602.17</v>
      </c>
      <c r="CO332" s="71">
        <v>20459.87</v>
      </c>
      <c r="CP332" s="71">
        <v>20813.8</v>
      </c>
      <c r="CQ332" s="71">
        <v>21184.11</v>
      </c>
      <c r="CR332" s="71">
        <v>21295.13</v>
      </c>
      <c r="CS332" s="71">
        <v>21013.37</v>
      </c>
      <c r="CT332" s="71">
        <v>20546.27</v>
      </c>
      <c r="CU332" s="71">
        <v>20178.94</v>
      </c>
      <c r="CV332" s="71">
        <v>7046.281</v>
      </c>
      <c r="CW332" s="71">
        <v>2298.936</v>
      </c>
      <c r="CX332" s="71">
        <v>2264.08</v>
      </c>
      <c r="CY332" s="71">
        <v>2181.483</v>
      </c>
      <c r="CZ332" s="71">
        <v>2122.511</v>
      </c>
      <c r="DA332" s="71">
        <v>2231.921</v>
      </c>
      <c r="DB332" s="71">
        <v>2210.738</v>
      </c>
      <c r="DC332" s="71">
        <v>2127.457</v>
      </c>
      <c r="DD332" s="71">
        <v>2036.354</v>
      </c>
      <c r="DE332" s="71">
        <v>2023.032</v>
      </c>
      <c r="DF332" s="71">
        <v>2076.241</v>
      </c>
      <c r="DG332" s="71">
        <v>2168.82</v>
      </c>
      <c r="DH332" s="71">
        <v>2323.747</v>
      </c>
      <c r="DI332" s="71">
        <v>2411.657</v>
      </c>
      <c r="DJ332" s="71">
        <v>2507.35</v>
      </c>
      <c r="DK332" s="71">
        <v>7903.388</v>
      </c>
      <c r="DL332" s="71">
        <v>21103.35</v>
      </c>
      <c r="DM332" s="71">
        <v>20957.58</v>
      </c>
      <c r="DN332" s="71">
        <v>21320.12</v>
      </c>
      <c r="DO332" s="71">
        <v>21699.44</v>
      </c>
      <c r="DP332" s="71">
        <v>21813.15</v>
      </c>
      <c r="DQ332" s="71">
        <v>21524.55</v>
      </c>
      <c r="DR332" s="71">
        <v>21046.09</v>
      </c>
      <c r="DS332" s="71">
        <v>20669.81</v>
      </c>
      <c r="DT332" s="71">
        <v>7714.413</v>
      </c>
      <c r="DU332" s="71">
        <v>2541.007</v>
      </c>
      <c r="DV332" s="71">
        <v>2502.481</v>
      </c>
      <c r="DW332" s="71">
        <v>2411.186</v>
      </c>
      <c r="DX332" s="71">
        <v>2346.005</v>
      </c>
      <c r="DY332" s="71">
        <v>2443.71</v>
      </c>
      <c r="DZ332" s="71">
        <v>2420.517</v>
      </c>
      <c r="EA332" s="71">
        <v>2329.333</v>
      </c>
      <c r="EB332" s="71">
        <v>2229.585</v>
      </c>
      <c r="EC332" s="71">
        <v>2215</v>
      </c>
      <c r="ED332" s="71">
        <v>2273.258</v>
      </c>
      <c r="EE332" s="71">
        <v>2374.621</v>
      </c>
      <c r="EF332" s="71">
        <v>2544.25</v>
      </c>
      <c r="EG332" s="71">
        <v>2640.502</v>
      </c>
      <c r="EH332" s="71">
        <v>2745.275</v>
      </c>
      <c r="EI332" s="71">
        <v>8580.201</v>
      </c>
      <c r="EJ332" s="71">
        <v>21599.92</v>
      </c>
      <c r="EK332" s="71">
        <v>21450.72</v>
      </c>
      <c r="EL332" s="71">
        <v>21821.79</v>
      </c>
      <c r="EM332" s="71">
        <v>22210.03</v>
      </c>
      <c r="EN332" s="71">
        <v>22326.43</v>
      </c>
      <c r="EO332" s="71">
        <v>22031.03</v>
      </c>
      <c r="EP332" s="71">
        <v>21541.31</v>
      </c>
      <c r="EQ332" s="71">
        <v>21156.18</v>
      </c>
      <c r="ER332" s="71">
        <v>8375.044</v>
      </c>
      <c r="ES332" s="71">
        <v>2782.126</v>
      </c>
      <c r="ET332" s="71">
        <v>2739.944</v>
      </c>
      <c r="EU332" s="71">
        <v>2639.986</v>
      </c>
      <c r="EV332" s="71">
        <v>2568.62</v>
      </c>
      <c r="EW332" s="71">
        <v>2748.035</v>
      </c>
      <c r="EX332" s="71">
        <v>2721.954</v>
      </c>
      <c r="EY332" s="71">
        <v>2619.414</v>
      </c>
      <c r="EZ332" s="71">
        <v>2507.244</v>
      </c>
      <c r="FA332" s="71">
        <v>2490.843</v>
      </c>
      <c r="FB332" s="71">
        <v>2556.356</v>
      </c>
      <c r="FC332" s="71">
        <v>2670.343</v>
      </c>
      <c r="FD332" s="71">
        <v>2861.096</v>
      </c>
      <c r="FE332" s="71">
        <v>2969.334</v>
      </c>
      <c r="FF332" s="71">
        <v>3087.155</v>
      </c>
      <c r="FG332" s="71">
        <v>9544.11</v>
      </c>
      <c r="FH332" s="71">
        <v>22308.9</v>
      </c>
      <c r="FI332" s="71">
        <v>22154.8</v>
      </c>
      <c r="FJ332" s="71">
        <v>22538.05</v>
      </c>
      <c r="FK332" s="71">
        <v>22939.04</v>
      </c>
      <c r="FL332" s="71">
        <v>23059.25</v>
      </c>
      <c r="FM332" s="71">
        <v>22754.16</v>
      </c>
      <c r="FN332" s="71">
        <v>22248.37</v>
      </c>
      <c r="FO332" s="71">
        <v>21850.6</v>
      </c>
      <c r="FP332" s="71">
        <v>9315.905</v>
      </c>
      <c r="FQ332" s="71">
        <v>3128.594</v>
      </c>
      <c r="FR332" s="71">
        <v>3081.16</v>
      </c>
      <c r="FS332" s="71">
        <v>2968.754</v>
      </c>
      <c r="FT332" s="71">
        <v>2888.501</v>
      </c>
      <c r="FU332" s="71">
        <v>77.13591</v>
      </c>
      <c r="FV332" s="71">
        <v>76.50172</v>
      </c>
      <c r="FW332" s="71">
        <v>74.50967</v>
      </c>
      <c r="FX332" s="71">
        <v>71.26032</v>
      </c>
      <c r="FY332" s="71">
        <v>70.72021</v>
      </c>
      <c r="FZ332" s="71">
        <v>71.8028</v>
      </c>
      <c r="GA332" s="71">
        <v>72.47516</v>
      </c>
      <c r="GB332" s="71">
        <v>75.6142</v>
      </c>
      <c r="GC332" s="71">
        <v>80.55376</v>
      </c>
      <c r="GD332" s="71">
        <v>85.05742</v>
      </c>
      <c r="GE332" s="71">
        <v>89.99355</v>
      </c>
      <c r="GF332" s="71">
        <v>92.16236</v>
      </c>
      <c r="GG332" s="71">
        <v>93.7699</v>
      </c>
      <c r="GH332" s="71">
        <v>94.76989</v>
      </c>
      <c r="GI332" s="71">
        <v>96.14194</v>
      </c>
      <c r="GJ332" s="71">
        <v>96.41828</v>
      </c>
      <c r="GK332" s="71">
        <v>96.04194</v>
      </c>
      <c r="GL332" s="71">
        <v>94.22258</v>
      </c>
      <c r="GM332" s="71">
        <v>92.46796</v>
      </c>
      <c r="GN332" s="71">
        <v>89.48882</v>
      </c>
      <c r="GO332" s="71">
        <v>85.77548</v>
      </c>
      <c r="GP332" s="71">
        <v>83.91193</v>
      </c>
      <c r="GQ332" s="71">
        <v>82.1586</v>
      </c>
      <c r="GR332" s="71">
        <v>80.78732</v>
      </c>
    </row>
    <row r="333" spans="1:200" ht="12.75">
      <c r="A333" s="69" t="s">
        <v>246</v>
      </c>
      <c r="B333" s="69" t="s">
        <v>32</v>
      </c>
      <c r="C333" s="69">
        <v>2012</v>
      </c>
      <c r="D333" s="69" t="s">
        <v>7</v>
      </c>
      <c r="E333" s="69" t="s">
        <v>229</v>
      </c>
      <c r="F333" s="71">
        <v>236</v>
      </c>
      <c r="G333" s="71">
        <v>236</v>
      </c>
      <c r="H333" s="71">
        <v>236</v>
      </c>
      <c r="I333" s="71">
        <v>104019</v>
      </c>
      <c r="J333" s="71">
        <v>102665.6</v>
      </c>
      <c r="K333" s="71">
        <v>100513.7</v>
      </c>
      <c r="L333" s="71">
        <v>97101.66</v>
      </c>
      <c r="M333" s="71">
        <v>96364.63</v>
      </c>
      <c r="N333" s="71">
        <v>98438.24</v>
      </c>
      <c r="O333" s="71">
        <v>102111.3</v>
      </c>
      <c r="P333" s="71">
        <v>109031.8</v>
      </c>
      <c r="Q333" s="71">
        <v>111734.5</v>
      </c>
      <c r="R333" s="71">
        <v>114598</v>
      </c>
      <c r="S333" s="71">
        <v>118031.1</v>
      </c>
      <c r="T333" s="71">
        <v>119993.6</v>
      </c>
      <c r="U333" s="71">
        <v>119755.5</v>
      </c>
      <c r="V333" s="71">
        <v>121181.3</v>
      </c>
      <c r="W333" s="71">
        <v>122235.2</v>
      </c>
      <c r="X333" s="71">
        <v>122661.2</v>
      </c>
      <c r="Y333" s="71">
        <v>121831.1</v>
      </c>
      <c r="Z333" s="71">
        <v>119688.7</v>
      </c>
      <c r="AA333" s="71">
        <v>118528</v>
      </c>
      <c r="AB333" s="71">
        <v>118207</v>
      </c>
      <c r="AC333" s="71">
        <v>117129.5</v>
      </c>
      <c r="AD333" s="71">
        <v>114698.9</v>
      </c>
      <c r="AE333" s="71">
        <v>110738.9</v>
      </c>
      <c r="AF333" s="71">
        <v>108038.7</v>
      </c>
      <c r="AG333" s="71">
        <v>101552.7</v>
      </c>
      <c r="AH333" s="71">
        <v>100231.3</v>
      </c>
      <c r="AI333" s="71">
        <v>98130.48</v>
      </c>
      <c r="AJ333" s="71">
        <v>94799.3</v>
      </c>
      <c r="AK333" s="71">
        <v>94079.74</v>
      </c>
      <c r="AL333" s="71">
        <v>96104.2</v>
      </c>
      <c r="AM333" s="71">
        <v>99690.17</v>
      </c>
      <c r="AN333" s="71">
        <v>106446.6</v>
      </c>
      <c r="AO333" s="71">
        <v>109085.2</v>
      </c>
      <c r="AP333" s="71">
        <v>111880.8</v>
      </c>
      <c r="AQ333" s="71">
        <v>109549.2</v>
      </c>
      <c r="AR333" s="71">
        <v>97119.45</v>
      </c>
      <c r="AS333" s="71">
        <v>96926.69</v>
      </c>
      <c r="AT333" s="71">
        <v>98080.73</v>
      </c>
      <c r="AU333" s="71">
        <v>98933.73</v>
      </c>
      <c r="AV333" s="71">
        <v>99278.48</v>
      </c>
      <c r="AW333" s="71">
        <v>98606.68</v>
      </c>
      <c r="AX333" s="71">
        <v>96872.64</v>
      </c>
      <c r="AY333" s="71">
        <v>95933.21</v>
      </c>
      <c r="AZ333" s="71">
        <v>109712.5</v>
      </c>
      <c r="BA333" s="71">
        <v>114352.3</v>
      </c>
      <c r="BB333" s="71">
        <v>111979.3</v>
      </c>
      <c r="BC333" s="71">
        <v>108113.2</v>
      </c>
      <c r="BD333" s="71">
        <v>105477</v>
      </c>
      <c r="BE333" s="71">
        <v>1890.529</v>
      </c>
      <c r="BF333" s="71">
        <v>1865.929</v>
      </c>
      <c r="BG333" s="71">
        <v>1826.821</v>
      </c>
      <c r="BH333" s="71">
        <v>1764.807</v>
      </c>
      <c r="BI333" s="71">
        <v>1751.411</v>
      </c>
      <c r="BJ333" s="71">
        <v>1789.099</v>
      </c>
      <c r="BK333" s="71">
        <v>1855.856</v>
      </c>
      <c r="BL333" s="71">
        <v>1981.635</v>
      </c>
      <c r="BM333" s="71">
        <v>2030.756</v>
      </c>
      <c r="BN333" s="71">
        <v>2082.8</v>
      </c>
      <c r="BO333" s="71">
        <v>6671.807</v>
      </c>
      <c r="BP333" s="71">
        <v>21537.67</v>
      </c>
      <c r="BQ333" s="71">
        <v>21494.92</v>
      </c>
      <c r="BR333" s="71">
        <v>21750.85</v>
      </c>
      <c r="BS333" s="71">
        <v>21940.01</v>
      </c>
      <c r="BT333" s="71">
        <v>22016.46</v>
      </c>
      <c r="BU333" s="71">
        <v>21867.48</v>
      </c>
      <c r="BV333" s="71">
        <v>21482.93</v>
      </c>
      <c r="BW333" s="71">
        <v>21274.6</v>
      </c>
      <c r="BX333" s="71">
        <v>6681.752</v>
      </c>
      <c r="BY333" s="71">
        <v>2128.809</v>
      </c>
      <c r="BZ333" s="71">
        <v>2084.633</v>
      </c>
      <c r="CA333" s="71">
        <v>2012.662</v>
      </c>
      <c r="CB333" s="71">
        <v>1963.585</v>
      </c>
      <c r="CC333" s="71">
        <v>2231.417</v>
      </c>
      <c r="CD333" s="71">
        <v>2202.382</v>
      </c>
      <c r="CE333" s="71">
        <v>2156.221</v>
      </c>
      <c r="CF333" s="71">
        <v>2083.025</v>
      </c>
      <c r="CG333" s="71">
        <v>2067.215</v>
      </c>
      <c r="CH333" s="71">
        <v>2111.698</v>
      </c>
      <c r="CI333" s="71">
        <v>2190.493</v>
      </c>
      <c r="CJ333" s="71">
        <v>2338.951</v>
      </c>
      <c r="CK333" s="71">
        <v>2396.929</v>
      </c>
      <c r="CL333" s="71">
        <v>2458.357</v>
      </c>
      <c r="CM333" s="71">
        <v>7747.297</v>
      </c>
      <c r="CN333" s="71">
        <v>22330.94</v>
      </c>
      <c r="CO333" s="71">
        <v>22286.62</v>
      </c>
      <c r="CP333" s="71">
        <v>22551.97</v>
      </c>
      <c r="CQ333" s="71">
        <v>22748.1</v>
      </c>
      <c r="CR333" s="71">
        <v>22827.37</v>
      </c>
      <c r="CS333" s="71">
        <v>22672.9</v>
      </c>
      <c r="CT333" s="71">
        <v>22274.19</v>
      </c>
      <c r="CU333" s="71">
        <v>22058.18</v>
      </c>
      <c r="CV333" s="71">
        <v>7758.846</v>
      </c>
      <c r="CW333" s="71">
        <v>2512.663</v>
      </c>
      <c r="CX333" s="71">
        <v>2460.521</v>
      </c>
      <c r="CY333" s="71">
        <v>2375.573</v>
      </c>
      <c r="CZ333" s="71">
        <v>2317.646</v>
      </c>
      <c r="DA333" s="71">
        <v>2466.378</v>
      </c>
      <c r="DB333" s="71">
        <v>2434.286</v>
      </c>
      <c r="DC333" s="71">
        <v>2383.265</v>
      </c>
      <c r="DD333" s="71">
        <v>2302.361</v>
      </c>
      <c r="DE333" s="71">
        <v>2284.886</v>
      </c>
      <c r="DF333" s="71">
        <v>2334.053</v>
      </c>
      <c r="DG333" s="71">
        <v>2421.145</v>
      </c>
      <c r="DH333" s="71">
        <v>2585.236</v>
      </c>
      <c r="DI333" s="71">
        <v>2649.318</v>
      </c>
      <c r="DJ333" s="71">
        <v>2717.214</v>
      </c>
      <c r="DK333" s="71">
        <v>8481.9</v>
      </c>
      <c r="DL333" s="71">
        <v>22874.16</v>
      </c>
      <c r="DM333" s="71">
        <v>22828.77</v>
      </c>
      <c r="DN333" s="71">
        <v>23100.57</v>
      </c>
      <c r="DO333" s="71">
        <v>23301.47</v>
      </c>
      <c r="DP333" s="71">
        <v>23382.67</v>
      </c>
      <c r="DQ333" s="71">
        <v>23224.45</v>
      </c>
      <c r="DR333" s="71">
        <v>22816.04</v>
      </c>
      <c r="DS333" s="71">
        <v>22594.78</v>
      </c>
      <c r="DT333" s="71">
        <v>8494.544</v>
      </c>
      <c r="DU333" s="71">
        <v>2777.238</v>
      </c>
      <c r="DV333" s="71">
        <v>2719.606</v>
      </c>
      <c r="DW333" s="71">
        <v>2625.713</v>
      </c>
      <c r="DX333" s="71">
        <v>2561.687</v>
      </c>
      <c r="DY333" s="71">
        <v>2700.416</v>
      </c>
      <c r="DZ333" s="71">
        <v>2665.278</v>
      </c>
      <c r="EA333" s="71">
        <v>2609.415</v>
      </c>
      <c r="EB333" s="71">
        <v>2520.835</v>
      </c>
      <c r="EC333" s="71">
        <v>2501.701</v>
      </c>
      <c r="ED333" s="71">
        <v>2555.534</v>
      </c>
      <c r="EE333" s="71">
        <v>2650.89</v>
      </c>
      <c r="EF333" s="71">
        <v>2830.552</v>
      </c>
      <c r="EG333" s="71">
        <v>2900.715</v>
      </c>
      <c r="EH333" s="71">
        <v>2975.054</v>
      </c>
      <c r="EI333" s="71">
        <v>9208.255</v>
      </c>
      <c r="EJ333" s="71">
        <v>23412.4</v>
      </c>
      <c r="EK333" s="71">
        <v>23365.94</v>
      </c>
      <c r="EL333" s="71">
        <v>23644.14</v>
      </c>
      <c r="EM333" s="71">
        <v>23849.77</v>
      </c>
      <c r="EN333" s="71">
        <v>23932.88</v>
      </c>
      <c r="EO333" s="71">
        <v>23770.93</v>
      </c>
      <c r="EP333" s="71">
        <v>23352.9</v>
      </c>
      <c r="EQ333" s="71">
        <v>23126.44</v>
      </c>
      <c r="ER333" s="71">
        <v>9221.982</v>
      </c>
      <c r="ES333" s="71">
        <v>3040.773</v>
      </c>
      <c r="ET333" s="71">
        <v>2977.672</v>
      </c>
      <c r="EU333" s="71">
        <v>2874.87</v>
      </c>
      <c r="EV333" s="71">
        <v>2804.768</v>
      </c>
      <c r="EW333" s="71">
        <v>3036.709</v>
      </c>
      <c r="EX333" s="71">
        <v>2997.196</v>
      </c>
      <c r="EY333" s="71">
        <v>2934.376</v>
      </c>
      <c r="EZ333" s="71">
        <v>2834.764</v>
      </c>
      <c r="FA333" s="71">
        <v>2813.248</v>
      </c>
      <c r="FB333" s="71">
        <v>2873.785</v>
      </c>
      <c r="FC333" s="71">
        <v>2981.016</v>
      </c>
      <c r="FD333" s="71">
        <v>3183.051</v>
      </c>
      <c r="FE333" s="71">
        <v>3261.952</v>
      </c>
      <c r="FF333" s="71">
        <v>3345.549</v>
      </c>
      <c r="FG333" s="71">
        <v>10242.72</v>
      </c>
      <c r="FH333" s="71">
        <v>24180.88</v>
      </c>
      <c r="FI333" s="71">
        <v>24132.88</v>
      </c>
      <c r="FJ333" s="71">
        <v>24420.21</v>
      </c>
      <c r="FK333" s="71">
        <v>24632.6</v>
      </c>
      <c r="FL333" s="71">
        <v>24718.43</v>
      </c>
      <c r="FM333" s="71">
        <v>24551.17</v>
      </c>
      <c r="FN333" s="71">
        <v>24119.43</v>
      </c>
      <c r="FO333" s="71">
        <v>23885.53</v>
      </c>
      <c r="FP333" s="71">
        <v>10257.99</v>
      </c>
      <c r="FQ333" s="71">
        <v>3419.453</v>
      </c>
      <c r="FR333" s="71">
        <v>3348.493</v>
      </c>
      <c r="FS333" s="71">
        <v>3232.888</v>
      </c>
      <c r="FT333" s="71">
        <v>3154.057</v>
      </c>
      <c r="FU333" s="71">
        <v>78.43764</v>
      </c>
      <c r="FV333" s="71">
        <v>76.85258</v>
      </c>
      <c r="FW333" s="71">
        <v>75.66108</v>
      </c>
      <c r="FX333" s="71">
        <v>74.52602</v>
      </c>
      <c r="FY333" s="71">
        <v>73.30527</v>
      </c>
      <c r="FZ333" s="71">
        <v>72.36011</v>
      </c>
      <c r="GA333" s="71">
        <v>72.47871</v>
      </c>
      <c r="GB333" s="71">
        <v>75.3885</v>
      </c>
      <c r="GC333" s="71">
        <v>79.37204</v>
      </c>
      <c r="GD333" s="71">
        <v>82.64838</v>
      </c>
      <c r="GE333" s="71">
        <v>85.9957</v>
      </c>
      <c r="GF333" s="71">
        <v>88.75269</v>
      </c>
      <c r="GG333" s="71">
        <v>90.66882</v>
      </c>
      <c r="GH333" s="71">
        <v>91.8129</v>
      </c>
      <c r="GI333" s="71">
        <v>92.54516</v>
      </c>
      <c r="GJ333" s="71">
        <v>93.12688</v>
      </c>
      <c r="GK333" s="71">
        <v>92.75591</v>
      </c>
      <c r="GL333" s="71">
        <v>91.30108</v>
      </c>
      <c r="GM333" s="71">
        <v>89.81613</v>
      </c>
      <c r="GN333" s="71">
        <v>87.24323</v>
      </c>
      <c r="GO333" s="71">
        <v>83.72075</v>
      </c>
      <c r="GP333" s="71">
        <v>82.30473</v>
      </c>
      <c r="GQ333" s="71">
        <v>80.65645</v>
      </c>
      <c r="GR333" s="71">
        <v>79.52054</v>
      </c>
    </row>
    <row r="334" spans="1:200" ht="12.75">
      <c r="A334" s="69" t="s">
        <v>246</v>
      </c>
      <c r="B334" s="69" t="s">
        <v>33</v>
      </c>
      <c r="C334" s="69">
        <v>2012</v>
      </c>
      <c r="D334" s="69" t="s">
        <v>7</v>
      </c>
      <c r="E334" s="69" t="s">
        <v>229</v>
      </c>
      <c r="F334" s="71">
        <v>239</v>
      </c>
      <c r="G334" s="71">
        <v>239</v>
      </c>
      <c r="H334" s="71">
        <v>239</v>
      </c>
      <c r="I334" s="71">
        <v>114045.7</v>
      </c>
      <c r="J334" s="71">
        <v>113114</v>
      </c>
      <c r="K334" s="71">
        <v>110780.2</v>
      </c>
      <c r="L334" s="71">
        <v>107450.3</v>
      </c>
      <c r="M334" s="71">
        <v>106876.5</v>
      </c>
      <c r="N334" s="71">
        <v>108826.2</v>
      </c>
      <c r="O334" s="71">
        <v>112579</v>
      </c>
      <c r="P334" s="71">
        <v>118438.5</v>
      </c>
      <c r="Q334" s="71">
        <v>122997.2</v>
      </c>
      <c r="R334" s="71">
        <v>127184.2</v>
      </c>
      <c r="S334" s="71">
        <v>130568.2</v>
      </c>
      <c r="T334" s="71">
        <v>132275.6</v>
      </c>
      <c r="U334" s="71">
        <v>132773.1</v>
      </c>
      <c r="V334" s="71">
        <v>134909.6</v>
      </c>
      <c r="W334" s="71">
        <v>135890.6</v>
      </c>
      <c r="X334" s="71">
        <v>136314.3</v>
      </c>
      <c r="Y334" s="71">
        <v>135306.8</v>
      </c>
      <c r="Z334" s="71">
        <v>134798.4</v>
      </c>
      <c r="AA334" s="71">
        <v>133744.3</v>
      </c>
      <c r="AB334" s="71">
        <v>131639</v>
      </c>
      <c r="AC334" s="71">
        <v>129759.8</v>
      </c>
      <c r="AD334" s="71">
        <v>126433.7</v>
      </c>
      <c r="AE334" s="71">
        <v>121419.9</v>
      </c>
      <c r="AF334" s="71">
        <v>118331.1</v>
      </c>
      <c r="AG334" s="71">
        <v>111341.5</v>
      </c>
      <c r="AH334" s="71">
        <v>110432</v>
      </c>
      <c r="AI334" s="71">
        <v>108153.5</v>
      </c>
      <c r="AJ334" s="71">
        <v>104902.5</v>
      </c>
      <c r="AK334" s="71">
        <v>104342.4</v>
      </c>
      <c r="AL334" s="71">
        <v>106245.9</v>
      </c>
      <c r="AM334" s="71">
        <v>109909.7</v>
      </c>
      <c r="AN334" s="71">
        <v>115630.2</v>
      </c>
      <c r="AO334" s="71">
        <v>120080.8</v>
      </c>
      <c r="AP334" s="71">
        <v>124168.5</v>
      </c>
      <c r="AQ334" s="71">
        <v>121185.4</v>
      </c>
      <c r="AR334" s="71">
        <v>107060.2</v>
      </c>
      <c r="AS334" s="71">
        <v>107462.8</v>
      </c>
      <c r="AT334" s="71">
        <v>109192</v>
      </c>
      <c r="AU334" s="71">
        <v>109986</v>
      </c>
      <c r="AV334" s="71">
        <v>110329</v>
      </c>
      <c r="AW334" s="71">
        <v>109513.5</v>
      </c>
      <c r="AX334" s="71">
        <v>109102</v>
      </c>
      <c r="AY334" s="71">
        <v>108248.9</v>
      </c>
      <c r="AZ334" s="71">
        <v>122179.2</v>
      </c>
      <c r="BA334" s="71">
        <v>126683.1</v>
      </c>
      <c r="BB334" s="71">
        <v>123435.9</v>
      </c>
      <c r="BC334" s="71">
        <v>118541</v>
      </c>
      <c r="BD334" s="71">
        <v>115525.3</v>
      </c>
      <c r="BE334" s="71">
        <v>2072.761</v>
      </c>
      <c r="BF334" s="71">
        <v>2055.828</v>
      </c>
      <c r="BG334" s="71">
        <v>2013.412</v>
      </c>
      <c r="BH334" s="71">
        <v>1952.891</v>
      </c>
      <c r="BI334" s="71">
        <v>1942.462</v>
      </c>
      <c r="BJ334" s="71">
        <v>1977.898</v>
      </c>
      <c r="BK334" s="71">
        <v>2046.105</v>
      </c>
      <c r="BL334" s="71">
        <v>2152.6</v>
      </c>
      <c r="BM334" s="71">
        <v>2235.453</v>
      </c>
      <c r="BN334" s="71">
        <v>2311.552</v>
      </c>
      <c r="BO334" s="71">
        <v>7380.481</v>
      </c>
      <c r="BP334" s="71">
        <v>23742.17</v>
      </c>
      <c r="BQ334" s="71">
        <v>23831.46</v>
      </c>
      <c r="BR334" s="71">
        <v>24214.94</v>
      </c>
      <c r="BS334" s="71">
        <v>24391.03</v>
      </c>
      <c r="BT334" s="71">
        <v>24467.07</v>
      </c>
      <c r="BU334" s="71">
        <v>24286.23</v>
      </c>
      <c r="BV334" s="71">
        <v>24194.98</v>
      </c>
      <c r="BW334" s="71">
        <v>24005.78</v>
      </c>
      <c r="BX334" s="71">
        <v>7441.005</v>
      </c>
      <c r="BY334" s="71">
        <v>2358.363</v>
      </c>
      <c r="BZ334" s="71">
        <v>2297.912</v>
      </c>
      <c r="CA334" s="71">
        <v>2206.787</v>
      </c>
      <c r="CB334" s="71">
        <v>2150.648</v>
      </c>
      <c r="CC334" s="71">
        <v>2446.508</v>
      </c>
      <c r="CD334" s="71">
        <v>2426.522</v>
      </c>
      <c r="CE334" s="71">
        <v>2376.458</v>
      </c>
      <c r="CF334" s="71">
        <v>2305.023</v>
      </c>
      <c r="CG334" s="71">
        <v>2292.715</v>
      </c>
      <c r="CH334" s="71">
        <v>2334.541</v>
      </c>
      <c r="CI334" s="71">
        <v>2415.046</v>
      </c>
      <c r="CJ334" s="71">
        <v>2540.743</v>
      </c>
      <c r="CK334" s="71">
        <v>2638.536</v>
      </c>
      <c r="CL334" s="71">
        <v>2728.356</v>
      </c>
      <c r="CM334" s="71">
        <v>8570.209</v>
      </c>
      <c r="CN334" s="71">
        <v>24616.64</v>
      </c>
      <c r="CO334" s="71">
        <v>24709.21</v>
      </c>
      <c r="CP334" s="71">
        <v>25106.82</v>
      </c>
      <c r="CQ334" s="71">
        <v>25289.39</v>
      </c>
      <c r="CR334" s="71">
        <v>25368.24</v>
      </c>
      <c r="CS334" s="71">
        <v>25180.74</v>
      </c>
      <c r="CT334" s="71">
        <v>25086.12</v>
      </c>
      <c r="CU334" s="71">
        <v>24889.96</v>
      </c>
      <c r="CV334" s="71">
        <v>8640.489</v>
      </c>
      <c r="CW334" s="71">
        <v>2783.608</v>
      </c>
      <c r="CX334" s="71">
        <v>2712.257</v>
      </c>
      <c r="CY334" s="71">
        <v>2604.701</v>
      </c>
      <c r="CZ334" s="71">
        <v>2538.439</v>
      </c>
      <c r="DA334" s="71">
        <v>2704.118</v>
      </c>
      <c r="DB334" s="71">
        <v>2682.028</v>
      </c>
      <c r="DC334" s="71">
        <v>2626.692</v>
      </c>
      <c r="DD334" s="71">
        <v>2547.735</v>
      </c>
      <c r="DE334" s="71">
        <v>2534.131</v>
      </c>
      <c r="DF334" s="71">
        <v>2580.361</v>
      </c>
      <c r="DG334" s="71">
        <v>2669.343</v>
      </c>
      <c r="DH334" s="71">
        <v>2808.275</v>
      </c>
      <c r="DI334" s="71">
        <v>2916.365</v>
      </c>
      <c r="DJ334" s="71">
        <v>3015.643</v>
      </c>
      <c r="DK334" s="71">
        <v>9382.842</v>
      </c>
      <c r="DL334" s="71">
        <v>25215.47</v>
      </c>
      <c r="DM334" s="71">
        <v>25310.29</v>
      </c>
      <c r="DN334" s="71">
        <v>25717.57</v>
      </c>
      <c r="DO334" s="71">
        <v>25904.58</v>
      </c>
      <c r="DP334" s="71">
        <v>25985.35</v>
      </c>
      <c r="DQ334" s="71">
        <v>25793.29</v>
      </c>
      <c r="DR334" s="71">
        <v>25696.37</v>
      </c>
      <c r="DS334" s="71">
        <v>25495.44</v>
      </c>
      <c r="DT334" s="71">
        <v>9459.786</v>
      </c>
      <c r="DU334" s="71">
        <v>3076.713</v>
      </c>
      <c r="DV334" s="71">
        <v>2997.849</v>
      </c>
      <c r="DW334" s="71">
        <v>2878.968</v>
      </c>
      <c r="DX334" s="71">
        <v>2805.729</v>
      </c>
      <c r="DY334" s="71">
        <v>2960.715</v>
      </c>
      <c r="DZ334" s="71">
        <v>2936.528</v>
      </c>
      <c r="EA334" s="71">
        <v>2875.941</v>
      </c>
      <c r="EB334" s="71">
        <v>2789.493</v>
      </c>
      <c r="EC334" s="71">
        <v>2774.597</v>
      </c>
      <c r="ED334" s="71">
        <v>2825.214</v>
      </c>
      <c r="EE334" s="71">
        <v>2922.639</v>
      </c>
      <c r="EF334" s="71">
        <v>3074.756</v>
      </c>
      <c r="EG334" s="71">
        <v>3193.102</v>
      </c>
      <c r="EH334" s="71">
        <v>3301.801</v>
      </c>
      <c r="EI334" s="71">
        <v>10186.35</v>
      </c>
      <c r="EJ334" s="71">
        <v>25808.8</v>
      </c>
      <c r="EK334" s="71">
        <v>25905.86</v>
      </c>
      <c r="EL334" s="71">
        <v>26322.72</v>
      </c>
      <c r="EM334" s="71">
        <v>26514.13</v>
      </c>
      <c r="EN334" s="71">
        <v>26596.8</v>
      </c>
      <c r="EO334" s="71">
        <v>26400.22</v>
      </c>
      <c r="EP334" s="71">
        <v>26301.02</v>
      </c>
      <c r="EQ334" s="71">
        <v>26095.35</v>
      </c>
      <c r="ER334" s="71">
        <v>10269.88</v>
      </c>
      <c r="ES334" s="71">
        <v>3368.666</v>
      </c>
      <c r="ET334" s="71">
        <v>3282.318</v>
      </c>
      <c r="EU334" s="71">
        <v>3152.157</v>
      </c>
      <c r="EV334" s="71">
        <v>3071.967</v>
      </c>
      <c r="EW334" s="71">
        <v>3329.424</v>
      </c>
      <c r="EX334" s="71">
        <v>3302.226</v>
      </c>
      <c r="EY334" s="71">
        <v>3234.094</v>
      </c>
      <c r="EZ334" s="71">
        <v>3136.879</v>
      </c>
      <c r="FA334" s="71">
        <v>3120.129</v>
      </c>
      <c r="FB334" s="71">
        <v>3177.049</v>
      </c>
      <c r="FC334" s="71">
        <v>3286.607</v>
      </c>
      <c r="FD334" s="71">
        <v>3457.667</v>
      </c>
      <c r="FE334" s="71">
        <v>3590.752</v>
      </c>
      <c r="FF334" s="71">
        <v>3712.987</v>
      </c>
      <c r="FG334" s="71">
        <v>11330.69</v>
      </c>
      <c r="FH334" s="71">
        <v>26655.93</v>
      </c>
      <c r="FI334" s="71">
        <v>26756.17</v>
      </c>
      <c r="FJ334" s="71">
        <v>27186.71</v>
      </c>
      <c r="FK334" s="71">
        <v>27384.41</v>
      </c>
      <c r="FL334" s="71">
        <v>27469.79</v>
      </c>
      <c r="FM334" s="71">
        <v>27266.76</v>
      </c>
      <c r="FN334" s="71">
        <v>27164.3</v>
      </c>
      <c r="FO334" s="71">
        <v>26951.89</v>
      </c>
      <c r="FP334" s="71">
        <v>11423.61</v>
      </c>
      <c r="FQ334" s="71">
        <v>3788.179</v>
      </c>
      <c r="FR334" s="71">
        <v>3691.079</v>
      </c>
      <c r="FS334" s="71">
        <v>3544.707</v>
      </c>
      <c r="FT334" s="71">
        <v>3454.531</v>
      </c>
      <c r="FU334" s="71">
        <v>78.1914</v>
      </c>
      <c r="FV334" s="71">
        <v>77.66032</v>
      </c>
      <c r="FW334" s="71">
        <v>76.04441</v>
      </c>
      <c r="FX334" s="71">
        <v>74.30624</v>
      </c>
      <c r="FY334" s="71">
        <v>73.98505</v>
      </c>
      <c r="FZ334" s="71">
        <v>72.57838</v>
      </c>
      <c r="GA334" s="71">
        <v>73.09334</v>
      </c>
      <c r="GB334" s="71">
        <v>75.72591</v>
      </c>
      <c r="GC334" s="71">
        <v>81.68559</v>
      </c>
      <c r="GD334" s="71">
        <v>85.95592</v>
      </c>
      <c r="GE334" s="71">
        <v>88.93011</v>
      </c>
      <c r="GF334" s="71">
        <v>90.95699</v>
      </c>
      <c r="GG334" s="71">
        <v>93.47957</v>
      </c>
      <c r="GH334" s="71">
        <v>94.81075</v>
      </c>
      <c r="GI334" s="71">
        <v>95.7699</v>
      </c>
      <c r="GJ334" s="71">
        <v>96.36774</v>
      </c>
      <c r="GK334" s="71">
        <v>96.44946</v>
      </c>
      <c r="GL334" s="71">
        <v>94.83763</v>
      </c>
      <c r="GM334" s="71">
        <v>92.31721</v>
      </c>
      <c r="GN334" s="71">
        <v>88.37957</v>
      </c>
      <c r="GO334" s="71">
        <v>84.39333</v>
      </c>
      <c r="GP334" s="71">
        <v>83.26108</v>
      </c>
      <c r="GQ334" s="71">
        <v>80.84721</v>
      </c>
      <c r="GR334" s="71">
        <v>79.56398</v>
      </c>
    </row>
    <row r="335" spans="1:200" ht="12.75">
      <c r="A335" s="69" t="s">
        <v>246</v>
      </c>
      <c r="B335" s="69" t="s">
        <v>34</v>
      </c>
      <c r="C335" s="69">
        <v>2012</v>
      </c>
      <c r="D335" s="69" t="s">
        <v>7</v>
      </c>
      <c r="E335" s="69" t="s">
        <v>229</v>
      </c>
      <c r="F335" s="71">
        <v>242</v>
      </c>
      <c r="G335" s="71">
        <v>242</v>
      </c>
      <c r="H335" s="71">
        <v>242</v>
      </c>
      <c r="I335" s="71">
        <v>114070.2</v>
      </c>
      <c r="J335" s="71">
        <v>112796</v>
      </c>
      <c r="K335" s="71">
        <v>110432.8</v>
      </c>
      <c r="L335" s="71">
        <v>106640.4</v>
      </c>
      <c r="M335" s="71">
        <v>105891.2</v>
      </c>
      <c r="N335" s="71">
        <v>107988.5</v>
      </c>
      <c r="O335" s="71">
        <v>111381.8</v>
      </c>
      <c r="P335" s="71">
        <v>116800.7</v>
      </c>
      <c r="Q335" s="71">
        <v>120006.1</v>
      </c>
      <c r="R335" s="71">
        <v>123079.6</v>
      </c>
      <c r="S335" s="71">
        <v>126940.6</v>
      </c>
      <c r="T335" s="71">
        <v>129146.9</v>
      </c>
      <c r="U335" s="71">
        <v>128653.9</v>
      </c>
      <c r="V335" s="71">
        <v>130404.4</v>
      </c>
      <c r="W335" s="71">
        <v>132245.2</v>
      </c>
      <c r="X335" s="71">
        <v>131854.5</v>
      </c>
      <c r="Y335" s="71">
        <v>130474.3</v>
      </c>
      <c r="Z335" s="71">
        <v>129084.8</v>
      </c>
      <c r="AA335" s="71">
        <v>127466.7</v>
      </c>
      <c r="AB335" s="71">
        <v>126386.8</v>
      </c>
      <c r="AC335" s="71">
        <v>125755.4</v>
      </c>
      <c r="AD335" s="71">
        <v>122341.4</v>
      </c>
      <c r="AE335" s="71">
        <v>117802.7</v>
      </c>
      <c r="AF335" s="71">
        <v>114503.5</v>
      </c>
      <c r="AG335" s="71">
        <v>111365.5</v>
      </c>
      <c r="AH335" s="71">
        <v>110121.5</v>
      </c>
      <c r="AI335" s="71">
        <v>107814.4</v>
      </c>
      <c r="AJ335" s="71">
        <v>104111.9</v>
      </c>
      <c r="AK335" s="71">
        <v>103380.4</v>
      </c>
      <c r="AL335" s="71">
        <v>105428</v>
      </c>
      <c r="AM335" s="71">
        <v>108740.8</v>
      </c>
      <c r="AN335" s="71">
        <v>114031.3</v>
      </c>
      <c r="AO335" s="71">
        <v>117160.7</v>
      </c>
      <c r="AP335" s="71">
        <v>120161.3</v>
      </c>
      <c r="AQ335" s="71">
        <v>117818.4</v>
      </c>
      <c r="AR335" s="71">
        <v>104527.9</v>
      </c>
      <c r="AS335" s="71">
        <v>104128.8</v>
      </c>
      <c r="AT335" s="71">
        <v>105545.7</v>
      </c>
      <c r="AU335" s="71">
        <v>107035.5</v>
      </c>
      <c r="AV335" s="71">
        <v>106719.3</v>
      </c>
      <c r="AW335" s="71">
        <v>105602.2</v>
      </c>
      <c r="AX335" s="71">
        <v>104477.6</v>
      </c>
      <c r="AY335" s="71">
        <v>103168</v>
      </c>
      <c r="AZ335" s="71">
        <v>117304.4</v>
      </c>
      <c r="BA335" s="71">
        <v>122773.7</v>
      </c>
      <c r="BB335" s="71">
        <v>119440.6</v>
      </c>
      <c r="BC335" s="71">
        <v>115009.5</v>
      </c>
      <c r="BD335" s="71">
        <v>111788.6</v>
      </c>
      <c r="BE335" s="71">
        <v>2073.207</v>
      </c>
      <c r="BF335" s="71">
        <v>2050.049</v>
      </c>
      <c r="BG335" s="71">
        <v>2007.099</v>
      </c>
      <c r="BH335" s="71">
        <v>1938.172</v>
      </c>
      <c r="BI335" s="71">
        <v>1924.555</v>
      </c>
      <c r="BJ335" s="71">
        <v>1962.673</v>
      </c>
      <c r="BK335" s="71">
        <v>2024.345</v>
      </c>
      <c r="BL335" s="71">
        <v>2122.834</v>
      </c>
      <c r="BM335" s="71">
        <v>2181.091</v>
      </c>
      <c r="BN335" s="71">
        <v>2236.951</v>
      </c>
      <c r="BO335" s="71">
        <v>7175.424</v>
      </c>
      <c r="BP335" s="71">
        <v>23180.59</v>
      </c>
      <c r="BQ335" s="71">
        <v>23092.1</v>
      </c>
      <c r="BR335" s="71">
        <v>23406.31</v>
      </c>
      <c r="BS335" s="71">
        <v>23736.71</v>
      </c>
      <c r="BT335" s="71">
        <v>23666.58</v>
      </c>
      <c r="BU335" s="71">
        <v>23418.85</v>
      </c>
      <c r="BV335" s="71">
        <v>23169.44</v>
      </c>
      <c r="BW335" s="71">
        <v>22879.01</v>
      </c>
      <c r="BX335" s="71">
        <v>7144.122</v>
      </c>
      <c r="BY335" s="71">
        <v>2285.584</v>
      </c>
      <c r="BZ335" s="71">
        <v>2223.534</v>
      </c>
      <c r="CA335" s="71">
        <v>2141.045</v>
      </c>
      <c r="CB335" s="71">
        <v>2081.083</v>
      </c>
      <c r="CC335" s="71">
        <v>2447.034</v>
      </c>
      <c r="CD335" s="71">
        <v>2419.7</v>
      </c>
      <c r="CE335" s="71">
        <v>2369.006</v>
      </c>
      <c r="CF335" s="71">
        <v>2287.65</v>
      </c>
      <c r="CG335" s="71">
        <v>2271.579</v>
      </c>
      <c r="CH335" s="71">
        <v>2316.57</v>
      </c>
      <c r="CI335" s="71">
        <v>2389.362</v>
      </c>
      <c r="CJ335" s="71">
        <v>2505.61</v>
      </c>
      <c r="CK335" s="71">
        <v>2574.372</v>
      </c>
      <c r="CL335" s="71">
        <v>2640.304</v>
      </c>
      <c r="CM335" s="71">
        <v>8332.097</v>
      </c>
      <c r="CN335" s="71">
        <v>24034.37</v>
      </c>
      <c r="CO335" s="71">
        <v>23942.62</v>
      </c>
      <c r="CP335" s="71">
        <v>24268.41</v>
      </c>
      <c r="CQ335" s="71">
        <v>24610.97</v>
      </c>
      <c r="CR335" s="71">
        <v>24538.26</v>
      </c>
      <c r="CS335" s="71">
        <v>24281.4</v>
      </c>
      <c r="CT335" s="71">
        <v>24022.82</v>
      </c>
      <c r="CU335" s="71">
        <v>23721.69</v>
      </c>
      <c r="CV335" s="71">
        <v>8295.75</v>
      </c>
      <c r="CW335" s="71">
        <v>2697.706</v>
      </c>
      <c r="CX335" s="71">
        <v>2624.468</v>
      </c>
      <c r="CY335" s="71">
        <v>2527.105</v>
      </c>
      <c r="CZ335" s="71">
        <v>2456.331</v>
      </c>
      <c r="DA335" s="71">
        <v>2704.699</v>
      </c>
      <c r="DB335" s="71">
        <v>2674.487</v>
      </c>
      <c r="DC335" s="71">
        <v>2618.455</v>
      </c>
      <c r="DD335" s="71">
        <v>2528.533</v>
      </c>
      <c r="DE335" s="71">
        <v>2510.769</v>
      </c>
      <c r="DF335" s="71">
        <v>2560.498</v>
      </c>
      <c r="DG335" s="71">
        <v>2640.955</v>
      </c>
      <c r="DH335" s="71">
        <v>2769.443</v>
      </c>
      <c r="DI335" s="71">
        <v>2845.445</v>
      </c>
      <c r="DJ335" s="71">
        <v>2918.32</v>
      </c>
      <c r="DK335" s="71">
        <v>9122.151</v>
      </c>
      <c r="DL335" s="71">
        <v>24619.04</v>
      </c>
      <c r="DM335" s="71">
        <v>24525.05</v>
      </c>
      <c r="DN335" s="71">
        <v>24858.76</v>
      </c>
      <c r="DO335" s="71">
        <v>25209.66</v>
      </c>
      <c r="DP335" s="71">
        <v>25135.19</v>
      </c>
      <c r="DQ335" s="71">
        <v>24872.08</v>
      </c>
      <c r="DR335" s="71">
        <v>24607.2</v>
      </c>
      <c r="DS335" s="71">
        <v>24298.74</v>
      </c>
      <c r="DT335" s="71">
        <v>9082.357</v>
      </c>
      <c r="DU335" s="71">
        <v>2981.766</v>
      </c>
      <c r="DV335" s="71">
        <v>2900.816</v>
      </c>
      <c r="DW335" s="71">
        <v>2793.201</v>
      </c>
      <c r="DX335" s="71">
        <v>2714.975</v>
      </c>
      <c r="DY335" s="71">
        <v>2961.351</v>
      </c>
      <c r="DZ335" s="71">
        <v>2928.272</v>
      </c>
      <c r="EA335" s="71">
        <v>2866.923</v>
      </c>
      <c r="EB335" s="71">
        <v>2768.468</v>
      </c>
      <c r="EC335" s="71">
        <v>2749.019</v>
      </c>
      <c r="ED335" s="71">
        <v>2803.466</v>
      </c>
      <c r="EE335" s="71">
        <v>2891.557</v>
      </c>
      <c r="EF335" s="71">
        <v>3032.238</v>
      </c>
      <c r="EG335" s="71">
        <v>3115.453</v>
      </c>
      <c r="EH335" s="71">
        <v>3195.242</v>
      </c>
      <c r="EI335" s="71">
        <v>9903.335</v>
      </c>
      <c r="EJ335" s="71">
        <v>25198.33</v>
      </c>
      <c r="EK335" s="71">
        <v>25102.14</v>
      </c>
      <c r="EL335" s="71">
        <v>25443.7</v>
      </c>
      <c r="EM335" s="71">
        <v>25802.86</v>
      </c>
      <c r="EN335" s="71">
        <v>25726.63</v>
      </c>
      <c r="EO335" s="71">
        <v>25457.33</v>
      </c>
      <c r="EP335" s="71">
        <v>25186.21</v>
      </c>
      <c r="EQ335" s="71">
        <v>24870.5</v>
      </c>
      <c r="ER335" s="71">
        <v>9860.133</v>
      </c>
      <c r="ES335" s="71">
        <v>3264.709</v>
      </c>
      <c r="ET335" s="71">
        <v>3176.078</v>
      </c>
      <c r="EU335" s="71">
        <v>3058.251</v>
      </c>
      <c r="EV335" s="71">
        <v>2972.601</v>
      </c>
      <c r="EW335" s="71">
        <v>3330.14</v>
      </c>
      <c r="EX335" s="71">
        <v>3292.942</v>
      </c>
      <c r="EY335" s="71">
        <v>3223.952</v>
      </c>
      <c r="EZ335" s="71">
        <v>3113.236</v>
      </c>
      <c r="FA335" s="71">
        <v>3091.365</v>
      </c>
      <c r="FB335" s="71">
        <v>3152.593</v>
      </c>
      <c r="FC335" s="71">
        <v>3251.655</v>
      </c>
      <c r="FD335" s="71">
        <v>3409.855</v>
      </c>
      <c r="FE335" s="71">
        <v>3503.432</v>
      </c>
      <c r="FF335" s="71">
        <v>3593.158</v>
      </c>
      <c r="FG335" s="71">
        <v>11015.89</v>
      </c>
      <c r="FH335" s="71">
        <v>26025.42</v>
      </c>
      <c r="FI335" s="71">
        <v>25926.07</v>
      </c>
      <c r="FJ335" s="71">
        <v>26278.85</v>
      </c>
      <c r="FK335" s="71">
        <v>26649.79</v>
      </c>
      <c r="FL335" s="71">
        <v>26571.06</v>
      </c>
      <c r="FM335" s="71">
        <v>26292.92</v>
      </c>
      <c r="FN335" s="71">
        <v>26012.91</v>
      </c>
      <c r="FO335" s="71">
        <v>25686.84</v>
      </c>
      <c r="FP335" s="71">
        <v>10967.83</v>
      </c>
      <c r="FQ335" s="71">
        <v>3671.276</v>
      </c>
      <c r="FR335" s="71">
        <v>3571.608</v>
      </c>
      <c r="FS335" s="71">
        <v>3439.107</v>
      </c>
      <c r="FT335" s="71">
        <v>3342.792</v>
      </c>
      <c r="FU335" s="71">
        <v>78.97646</v>
      </c>
      <c r="FV335" s="71">
        <v>77.40376</v>
      </c>
      <c r="FW335" s="71">
        <v>75.8729</v>
      </c>
      <c r="FX335" s="71">
        <v>74.06097</v>
      </c>
      <c r="FY335" s="71">
        <v>72.34698</v>
      </c>
      <c r="FZ335" s="71">
        <v>71.15279</v>
      </c>
      <c r="GA335" s="71">
        <v>69.93903</v>
      </c>
      <c r="GB335" s="71">
        <v>71.82194</v>
      </c>
      <c r="GC335" s="71">
        <v>75.53785</v>
      </c>
      <c r="GD335" s="71">
        <v>79.26022</v>
      </c>
      <c r="GE335" s="71">
        <v>83.1043</v>
      </c>
      <c r="GF335" s="71">
        <v>86.23548</v>
      </c>
      <c r="GG335" s="71">
        <v>88.01075</v>
      </c>
      <c r="GH335" s="71">
        <v>89.05161</v>
      </c>
      <c r="GI335" s="71">
        <v>90.16022</v>
      </c>
      <c r="GJ335" s="71">
        <v>89.84946</v>
      </c>
      <c r="GK335" s="71">
        <v>88.96989</v>
      </c>
      <c r="GL335" s="71">
        <v>86.98817</v>
      </c>
      <c r="GM335" s="71">
        <v>83.84946</v>
      </c>
      <c r="GN335" s="71">
        <v>79.54602</v>
      </c>
      <c r="GO335" s="71">
        <v>77.29828</v>
      </c>
      <c r="GP335" s="71">
        <v>75.05247</v>
      </c>
      <c r="GQ335" s="71">
        <v>73.49527</v>
      </c>
      <c r="GR335" s="71">
        <v>72.09827</v>
      </c>
    </row>
    <row r="336" spans="1:200" ht="12.75">
      <c r="A336" s="69" t="s">
        <v>246</v>
      </c>
      <c r="B336" s="69" t="s">
        <v>35</v>
      </c>
      <c r="C336" s="69">
        <v>2012</v>
      </c>
      <c r="D336" s="69" t="s">
        <v>7</v>
      </c>
      <c r="E336" s="69" t="s">
        <v>229</v>
      </c>
      <c r="F336" s="71">
        <v>243</v>
      </c>
      <c r="G336" s="71">
        <v>243</v>
      </c>
      <c r="H336" s="71">
        <v>243</v>
      </c>
      <c r="I336" s="71">
        <v>121859.8</v>
      </c>
      <c r="J336" s="71">
        <v>121055.6</v>
      </c>
      <c r="K336" s="71">
        <v>118703.2</v>
      </c>
      <c r="L336" s="71">
        <v>116418.3</v>
      </c>
      <c r="M336" s="71">
        <v>115931</v>
      </c>
      <c r="N336" s="71">
        <v>117573</v>
      </c>
      <c r="O336" s="71">
        <v>119185.4</v>
      </c>
      <c r="P336" s="71">
        <v>125062.5</v>
      </c>
      <c r="Q336" s="71">
        <v>130283.9</v>
      </c>
      <c r="R336" s="71">
        <v>135506.4</v>
      </c>
      <c r="S336" s="71">
        <v>140940.2</v>
      </c>
      <c r="T336" s="71">
        <v>143172.2</v>
      </c>
      <c r="U336" s="71">
        <v>143773.3</v>
      </c>
      <c r="V336" s="71">
        <v>145164</v>
      </c>
      <c r="W336" s="71">
        <v>144629.7</v>
      </c>
      <c r="X336" s="71">
        <v>144995.4</v>
      </c>
      <c r="Y336" s="71">
        <v>143188.3</v>
      </c>
      <c r="Z336" s="71">
        <v>140781.8</v>
      </c>
      <c r="AA336" s="71">
        <v>136286</v>
      </c>
      <c r="AB336" s="71">
        <v>136108.1</v>
      </c>
      <c r="AC336" s="71">
        <v>136137.4</v>
      </c>
      <c r="AD336" s="71">
        <v>133836.5</v>
      </c>
      <c r="AE336" s="71">
        <v>128719.9</v>
      </c>
      <c r="AF336" s="71">
        <v>125364.9</v>
      </c>
      <c r="AG336" s="71">
        <v>118970.4</v>
      </c>
      <c r="AH336" s="71">
        <v>118185.3</v>
      </c>
      <c r="AI336" s="71">
        <v>115888.7</v>
      </c>
      <c r="AJ336" s="71">
        <v>113657.9</v>
      </c>
      <c r="AK336" s="71">
        <v>113182.2</v>
      </c>
      <c r="AL336" s="71">
        <v>114785.2</v>
      </c>
      <c r="AM336" s="71">
        <v>116359.4</v>
      </c>
      <c r="AN336" s="71">
        <v>122097.1</v>
      </c>
      <c r="AO336" s="71">
        <v>127194.8</v>
      </c>
      <c r="AP336" s="71">
        <v>132293.4</v>
      </c>
      <c r="AQ336" s="71">
        <v>130812</v>
      </c>
      <c r="AR336" s="71">
        <v>115879.6</v>
      </c>
      <c r="AS336" s="71">
        <v>116366</v>
      </c>
      <c r="AT336" s="71">
        <v>117491.6</v>
      </c>
      <c r="AU336" s="71">
        <v>117059.2</v>
      </c>
      <c r="AV336" s="71">
        <v>117355.2</v>
      </c>
      <c r="AW336" s="71">
        <v>115892.6</v>
      </c>
      <c r="AX336" s="71">
        <v>113944.8</v>
      </c>
      <c r="AY336" s="71">
        <v>110306.1</v>
      </c>
      <c r="AZ336" s="71">
        <v>126327.1</v>
      </c>
      <c r="BA336" s="71">
        <v>132909.5</v>
      </c>
      <c r="BB336" s="71">
        <v>130663.1</v>
      </c>
      <c r="BC336" s="71">
        <v>125667.9</v>
      </c>
      <c r="BD336" s="71">
        <v>122392.4</v>
      </c>
      <c r="BE336" s="71">
        <v>2214.781</v>
      </c>
      <c r="BF336" s="71">
        <v>2200.166</v>
      </c>
      <c r="BG336" s="71">
        <v>2157.412</v>
      </c>
      <c r="BH336" s="71">
        <v>2115.883</v>
      </c>
      <c r="BI336" s="71">
        <v>2107.027</v>
      </c>
      <c r="BJ336" s="71">
        <v>2136.87</v>
      </c>
      <c r="BK336" s="71">
        <v>2166.174</v>
      </c>
      <c r="BL336" s="71">
        <v>2272.99</v>
      </c>
      <c r="BM336" s="71">
        <v>2367.889</v>
      </c>
      <c r="BN336" s="71">
        <v>2462.806</v>
      </c>
      <c r="BO336" s="71">
        <v>7966.767</v>
      </c>
      <c r="BP336" s="71">
        <v>25698</v>
      </c>
      <c r="BQ336" s="71">
        <v>25805.88</v>
      </c>
      <c r="BR336" s="71">
        <v>26055.5</v>
      </c>
      <c r="BS336" s="71">
        <v>25959.61</v>
      </c>
      <c r="BT336" s="71">
        <v>26025.25</v>
      </c>
      <c r="BU336" s="71">
        <v>25700.88</v>
      </c>
      <c r="BV336" s="71">
        <v>25268.94</v>
      </c>
      <c r="BW336" s="71">
        <v>24462</v>
      </c>
      <c r="BX336" s="71">
        <v>7693.624</v>
      </c>
      <c r="BY336" s="71">
        <v>2474.275</v>
      </c>
      <c r="BZ336" s="71">
        <v>2432.457</v>
      </c>
      <c r="CA336" s="71">
        <v>2339.464</v>
      </c>
      <c r="CB336" s="71">
        <v>2278.486</v>
      </c>
      <c r="CC336" s="71">
        <v>2614.136</v>
      </c>
      <c r="CD336" s="71">
        <v>2596.886</v>
      </c>
      <c r="CE336" s="71">
        <v>2546.423</v>
      </c>
      <c r="CF336" s="71">
        <v>2497.405</v>
      </c>
      <c r="CG336" s="71">
        <v>2486.953</v>
      </c>
      <c r="CH336" s="71">
        <v>2522.177</v>
      </c>
      <c r="CI336" s="71">
        <v>2556.765</v>
      </c>
      <c r="CJ336" s="71">
        <v>2682.841</v>
      </c>
      <c r="CK336" s="71">
        <v>2794.852</v>
      </c>
      <c r="CL336" s="71">
        <v>2906.884</v>
      </c>
      <c r="CM336" s="71">
        <v>9251.004</v>
      </c>
      <c r="CN336" s="71">
        <v>26644.5</v>
      </c>
      <c r="CO336" s="71">
        <v>26756.36</v>
      </c>
      <c r="CP336" s="71">
        <v>27015.17</v>
      </c>
      <c r="CQ336" s="71">
        <v>26915.75</v>
      </c>
      <c r="CR336" s="71">
        <v>26983.8</v>
      </c>
      <c r="CS336" s="71">
        <v>26647.49</v>
      </c>
      <c r="CT336" s="71">
        <v>26199.64</v>
      </c>
      <c r="CU336" s="71">
        <v>25362.98</v>
      </c>
      <c r="CV336" s="71">
        <v>8933.831</v>
      </c>
      <c r="CW336" s="71">
        <v>2920.42</v>
      </c>
      <c r="CX336" s="71">
        <v>2871.062</v>
      </c>
      <c r="CY336" s="71">
        <v>2761.301</v>
      </c>
      <c r="CZ336" s="71">
        <v>2689.328</v>
      </c>
      <c r="DA336" s="71">
        <v>2889.397</v>
      </c>
      <c r="DB336" s="71">
        <v>2870.33</v>
      </c>
      <c r="DC336" s="71">
        <v>2814.553</v>
      </c>
      <c r="DD336" s="71">
        <v>2760.374</v>
      </c>
      <c r="DE336" s="71">
        <v>2748.822</v>
      </c>
      <c r="DF336" s="71">
        <v>2787.754</v>
      </c>
      <c r="DG336" s="71">
        <v>2825.985</v>
      </c>
      <c r="DH336" s="71">
        <v>2965.335</v>
      </c>
      <c r="DI336" s="71">
        <v>3089.141</v>
      </c>
      <c r="DJ336" s="71">
        <v>3212.969</v>
      </c>
      <c r="DK336" s="71">
        <v>10128.19</v>
      </c>
      <c r="DL336" s="71">
        <v>27292.66</v>
      </c>
      <c r="DM336" s="71">
        <v>27407.23</v>
      </c>
      <c r="DN336" s="71">
        <v>27672.35</v>
      </c>
      <c r="DO336" s="71">
        <v>27570.5</v>
      </c>
      <c r="DP336" s="71">
        <v>27640.21</v>
      </c>
      <c r="DQ336" s="71">
        <v>27295.72</v>
      </c>
      <c r="DR336" s="71">
        <v>26836.97</v>
      </c>
      <c r="DS336" s="71">
        <v>25979.96</v>
      </c>
      <c r="DT336" s="71">
        <v>9780.942</v>
      </c>
      <c r="DU336" s="71">
        <v>3227.932</v>
      </c>
      <c r="DV336" s="71">
        <v>3173.376</v>
      </c>
      <c r="DW336" s="71">
        <v>3052.057</v>
      </c>
      <c r="DX336" s="71">
        <v>2972.506</v>
      </c>
      <c r="DY336" s="71">
        <v>3163.575</v>
      </c>
      <c r="DZ336" s="71">
        <v>3142.698</v>
      </c>
      <c r="EA336" s="71">
        <v>3081.629</v>
      </c>
      <c r="EB336" s="71">
        <v>3022.309</v>
      </c>
      <c r="EC336" s="71">
        <v>3009.66</v>
      </c>
      <c r="ED336" s="71">
        <v>3052.287</v>
      </c>
      <c r="EE336" s="71">
        <v>3094.145</v>
      </c>
      <c r="EF336" s="71">
        <v>3246.719</v>
      </c>
      <c r="EG336" s="71">
        <v>3382.273</v>
      </c>
      <c r="EH336" s="71">
        <v>3517.852</v>
      </c>
      <c r="EI336" s="71">
        <v>10995.53</v>
      </c>
      <c r="EJ336" s="71">
        <v>27934.87</v>
      </c>
      <c r="EK336" s="71">
        <v>28052.14</v>
      </c>
      <c r="EL336" s="71">
        <v>28323.49</v>
      </c>
      <c r="EM336" s="71">
        <v>28219.25</v>
      </c>
      <c r="EN336" s="71">
        <v>28290.6</v>
      </c>
      <c r="EO336" s="71">
        <v>27938.01</v>
      </c>
      <c r="EP336" s="71">
        <v>27468.46</v>
      </c>
      <c r="EQ336" s="71">
        <v>26591.28</v>
      </c>
      <c r="ER336" s="71">
        <v>10618.54</v>
      </c>
      <c r="ES336" s="71">
        <v>3534.234</v>
      </c>
      <c r="ET336" s="71">
        <v>3474.501</v>
      </c>
      <c r="EU336" s="71">
        <v>3341.67</v>
      </c>
      <c r="EV336" s="71">
        <v>3254.57</v>
      </c>
      <c r="EW336" s="71">
        <v>3557.547</v>
      </c>
      <c r="EX336" s="71">
        <v>3534.071</v>
      </c>
      <c r="EY336" s="71">
        <v>3465.396</v>
      </c>
      <c r="EZ336" s="71">
        <v>3398.689</v>
      </c>
      <c r="FA336" s="71">
        <v>3384.465</v>
      </c>
      <c r="FB336" s="71">
        <v>3432.4</v>
      </c>
      <c r="FC336" s="71">
        <v>3479.471</v>
      </c>
      <c r="FD336" s="71">
        <v>3651.046</v>
      </c>
      <c r="FE336" s="71">
        <v>3803.481</v>
      </c>
      <c r="FF336" s="71">
        <v>3955.943</v>
      </c>
      <c r="FG336" s="71">
        <v>12230.78</v>
      </c>
      <c r="FH336" s="71">
        <v>28851.78</v>
      </c>
      <c r="FI336" s="71">
        <v>28972.9</v>
      </c>
      <c r="FJ336" s="71">
        <v>29253.16</v>
      </c>
      <c r="FK336" s="71">
        <v>29145.5</v>
      </c>
      <c r="FL336" s="71">
        <v>29219.2</v>
      </c>
      <c r="FM336" s="71">
        <v>28855.03</v>
      </c>
      <c r="FN336" s="71">
        <v>28370.07</v>
      </c>
      <c r="FO336" s="71">
        <v>27464.09</v>
      </c>
      <c r="FP336" s="71">
        <v>11811.44</v>
      </c>
      <c r="FQ336" s="71">
        <v>3974.366</v>
      </c>
      <c r="FR336" s="71">
        <v>3907.194</v>
      </c>
      <c r="FS336" s="71">
        <v>3757.822</v>
      </c>
      <c r="FT336" s="71">
        <v>3659.875</v>
      </c>
      <c r="FU336" s="71">
        <v>64.40881</v>
      </c>
      <c r="FV336" s="71">
        <v>64.16193</v>
      </c>
      <c r="FW336" s="71">
        <v>62.36785</v>
      </c>
      <c r="FX336" s="71">
        <v>62.00763</v>
      </c>
      <c r="FY336" s="71">
        <v>62.31828</v>
      </c>
      <c r="FZ336" s="71">
        <v>61.33495</v>
      </c>
      <c r="GA336" s="71">
        <v>60.22011</v>
      </c>
      <c r="GB336" s="71">
        <v>60.56871</v>
      </c>
      <c r="GC336" s="71">
        <v>65.51086</v>
      </c>
      <c r="GD336" s="71">
        <v>71.68538</v>
      </c>
      <c r="GE336" s="71">
        <v>77.30108</v>
      </c>
      <c r="GF336" s="71">
        <v>80.03764</v>
      </c>
      <c r="GG336" s="71">
        <v>82.41183</v>
      </c>
      <c r="GH336" s="71">
        <v>84.7043</v>
      </c>
      <c r="GI336" s="71">
        <v>85.63656</v>
      </c>
      <c r="GJ336" s="71">
        <v>86.04946</v>
      </c>
      <c r="GK336" s="71">
        <v>85.6957</v>
      </c>
      <c r="GL336" s="71">
        <v>84.5557</v>
      </c>
      <c r="GM336" s="71">
        <v>79.88247</v>
      </c>
      <c r="GN336" s="71">
        <v>75.02871</v>
      </c>
      <c r="GO336" s="71">
        <v>72.69215</v>
      </c>
      <c r="GP336" s="71">
        <v>69.86333</v>
      </c>
      <c r="GQ336" s="71">
        <v>68.09119</v>
      </c>
      <c r="GR336" s="71">
        <v>66.20667</v>
      </c>
    </row>
    <row r="337" spans="1:200" ht="12.75">
      <c r="A337" s="69" t="s">
        <v>246</v>
      </c>
      <c r="B337" s="69" t="s">
        <v>8</v>
      </c>
      <c r="C337" s="69">
        <v>2012</v>
      </c>
      <c r="D337" s="69" t="s">
        <v>7</v>
      </c>
      <c r="E337" s="69" t="s">
        <v>229</v>
      </c>
      <c r="F337" s="71">
        <v>239</v>
      </c>
      <c r="G337" s="71">
        <v>239</v>
      </c>
      <c r="H337" s="71">
        <v>239</v>
      </c>
      <c r="I337" s="71">
        <v>113830.1</v>
      </c>
      <c r="J337" s="71">
        <v>112711.4</v>
      </c>
      <c r="K337" s="71">
        <v>110077.5</v>
      </c>
      <c r="L337" s="71">
        <v>106443.7</v>
      </c>
      <c r="M337" s="71">
        <v>105752.9</v>
      </c>
      <c r="N337" s="71">
        <v>107852.7</v>
      </c>
      <c r="O337" s="71">
        <v>111535.8</v>
      </c>
      <c r="P337" s="71">
        <v>117770.2</v>
      </c>
      <c r="Q337" s="71">
        <v>121342.4</v>
      </c>
      <c r="R337" s="71">
        <v>124899.7</v>
      </c>
      <c r="S337" s="71">
        <v>128648.7</v>
      </c>
      <c r="T337" s="71">
        <v>130322.1</v>
      </c>
      <c r="U337" s="71">
        <v>130092.9</v>
      </c>
      <c r="V337" s="71">
        <v>131909.9</v>
      </c>
      <c r="W337" s="71">
        <v>133390.6</v>
      </c>
      <c r="X337" s="71">
        <v>133696.5</v>
      </c>
      <c r="Y337" s="71">
        <v>132531.1</v>
      </c>
      <c r="Z337" s="71">
        <v>130876.2</v>
      </c>
      <c r="AA337" s="71">
        <v>129406.7</v>
      </c>
      <c r="AB337" s="71">
        <v>128248.7</v>
      </c>
      <c r="AC337" s="71">
        <v>127309.8</v>
      </c>
      <c r="AD337" s="71">
        <v>124592.9</v>
      </c>
      <c r="AE337" s="71">
        <v>120216.2</v>
      </c>
      <c r="AF337" s="71">
        <v>117250.9</v>
      </c>
      <c r="AG337" s="71">
        <v>111131.1</v>
      </c>
      <c r="AH337" s="71">
        <v>110038.9</v>
      </c>
      <c r="AI337" s="71">
        <v>107467.4</v>
      </c>
      <c r="AJ337" s="71">
        <v>103919.8</v>
      </c>
      <c r="AK337" s="71">
        <v>103245.4</v>
      </c>
      <c r="AL337" s="71">
        <v>105295.4</v>
      </c>
      <c r="AM337" s="71">
        <v>108891.1</v>
      </c>
      <c r="AN337" s="71">
        <v>114977.8</v>
      </c>
      <c r="AO337" s="71">
        <v>118465.3</v>
      </c>
      <c r="AP337" s="71">
        <v>121938.2</v>
      </c>
      <c r="AQ337" s="71">
        <v>119403.8</v>
      </c>
      <c r="AR337" s="71">
        <v>105479</v>
      </c>
      <c r="AS337" s="71">
        <v>105293.5</v>
      </c>
      <c r="AT337" s="71">
        <v>106764.1</v>
      </c>
      <c r="AU337" s="71">
        <v>107962.6</v>
      </c>
      <c r="AV337" s="71">
        <v>108210.2</v>
      </c>
      <c r="AW337" s="71">
        <v>107267</v>
      </c>
      <c r="AX337" s="71">
        <v>105927.5</v>
      </c>
      <c r="AY337" s="71">
        <v>104738.1</v>
      </c>
      <c r="AZ337" s="71">
        <v>119032.5</v>
      </c>
      <c r="BA337" s="71">
        <v>124291.1</v>
      </c>
      <c r="BB337" s="71">
        <v>121638.7</v>
      </c>
      <c r="BC337" s="71">
        <v>117365.7</v>
      </c>
      <c r="BD337" s="71">
        <v>114470.8</v>
      </c>
      <c r="BE337" s="71">
        <v>2068.843</v>
      </c>
      <c r="BF337" s="71">
        <v>2048.511</v>
      </c>
      <c r="BG337" s="71">
        <v>2000.64</v>
      </c>
      <c r="BH337" s="71">
        <v>1934.596</v>
      </c>
      <c r="BI337" s="71">
        <v>1922.041</v>
      </c>
      <c r="BJ337" s="71">
        <v>1960.204</v>
      </c>
      <c r="BK337" s="71">
        <v>2027.144</v>
      </c>
      <c r="BL337" s="71">
        <v>2140.454</v>
      </c>
      <c r="BM337" s="71">
        <v>2205.379</v>
      </c>
      <c r="BN337" s="71">
        <v>2270.031</v>
      </c>
      <c r="BO337" s="71">
        <v>7271.979</v>
      </c>
      <c r="BP337" s="71">
        <v>23391.53</v>
      </c>
      <c r="BQ337" s="71">
        <v>23350.39</v>
      </c>
      <c r="BR337" s="71">
        <v>23676.52</v>
      </c>
      <c r="BS337" s="71">
        <v>23942.3</v>
      </c>
      <c r="BT337" s="71">
        <v>23997.2</v>
      </c>
      <c r="BU337" s="71">
        <v>23788.03</v>
      </c>
      <c r="BV337" s="71">
        <v>23490.99</v>
      </c>
      <c r="BW337" s="71">
        <v>23227.22</v>
      </c>
      <c r="BX337" s="71">
        <v>7249.366</v>
      </c>
      <c r="BY337" s="71">
        <v>2313.834</v>
      </c>
      <c r="BZ337" s="71">
        <v>2264.455</v>
      </c>
      <c r="CA337" s="71">
        <v>2184.909</v>
      </c>
      <c r="CB337" s="71">
        <v>2131.016</v>
      </c>
      <c r="CC337" s="71">
        <v>2441.884</v>
      </c>
      <c r="CD337" s="71">
        <v>2417.885</v>
      </c>
      <c r="CE337" s="71">
        <v>2361.383</v>
      </c>
      <c r="CF337" s="71">
        <v>2283.431</v>
      </c>
      <c r="CG337" s="71">
        <v>2268.611</v>
      </c>
      <c r="CH337" s="71">
        <v>2313.656</v>
      </c>
      <c r="CI337" s="71">
        <v>2392.666</v>
      </c>
      <c r="CJ337" s="71">
        <v>2526.407</v>
      </c>
      <c r="CK337" s="71">
        <v>2603.039</v>
      </c>
      <c r="CL337" s="71">
        <v>2679.349</v>
      </c>
      <c r="CM337" s="71">
        <v>8444.217</v>
      </c>
      <c r="CN337" s="71">
        <v>24253.08</v>
      </c>
      <c r="CO337" s="71">
        <v>24210.43</v>
      </c>
      <c r="CP337" s="71">
        <v>24548.56</v>
      </c>
      <c r="CQ337" s="71">
        <v>24824.13</v>
      </c>
      <c r="CR337" s="71">
        <v>24881.06</v>
      </c>
      <c r="CS337" s="71">
        <v>24664.19</v>
      </c>
      <c r="CT337" s="71">
        <v>24356.21</v>
      </c>
      <c r="CU337" s="71">
        <v>24082.72</v>
      </c>
      <c r="CV337" s="71">
        <v>8417.959</v>
      </c>
      <c r="CW337" s="71">
        <v>2731.05</v>
      </c>
      <c r="CX337" s="71">
        <v>2672.767</v>
      </c>
      <c r="CY337" s="71">
        <v>2578.878</v>
      </c>
      <c r="CZ337" s="71">
        <v>2515.268</v>
      </c>
      <c r="DA337" s="71">
        <v>2699.006</v>
      </c>
      <c r="DB337" s="71">
        <v>2672.481</v>
      </c>
      <c r="DC337" s="71">
        <v>2610.029</v>
      </c>
      <c r="DD337" s="71">
        <v>2523.869</v>
      </c>
      <c r="DE337" s="71">
        <v>2507.489</v>
      </c>
      <c r="DF337" s="71">
        <v>2557.277</v>
      </c>
      <c r="DG337" s="71">
        <v>2644.606</v>
      </c>
      <c r="DH337" s="71">
        <v>2792.43</v>
      </c>
      <c r="DI337" s="71">
        <v>2877.131</v>
      </c>
      <c r="DJ337" s="71">
        <v>2961.476</v>
      </c>
      <c r="DK337" s="71">
        <v>9244.902</v>
      </c>
      <c r="DL337" s="71">
        <v>24843.07</v>
      </c>
      <c r="DM337" s="71">
        <v>24799.38</v>
      </c>
      <c r="DN337" s="71">
        <v>25145.74</v>
      </c>
      <c r="DO337" s="71">
        <v>25428.01</v>
      </c>
      <c r="DP337" s="71">
        <v>25486.32</v>
      </c>
      <c r="DQ337" s="71">
        <v>25264.17</v>
      </c>
      <c r="DR337" s="71">
        <v>24948.7</v>
      </c>
      <c r="DS337" s="71">
        <v>24668.56</v>
      </c>
      <c r="DT337" s="71">
        <v>9216.155</v>
      </c>
      <c r="DU337" s="71">
        <v>3018.621</v>
      </c>
      <c r="DV337" s="71">
        <v>2954.201</v>
      </c>
      <c r="DW337" s="71">
        <v>2850.426</v>
      </c>
      <c r="DX337" s="71">
        <v>2780.117</v>
      </c>
      <c r="DY337" s="71">
        <v>2955.118</v>
      </c>
      <c r="DZ337" s="71">
        <v>2926.076</v>
      </c>
      <c r="EA337" s="71">
        <v>2857.697</v>
      </c>
      <c r="EB337" s="71">
        <v>2763.361</v>
      </c>
      <c r="EC337" s="71">
        <v>2745.427</v>
      </c>
      <c r="ED337" s="71">
        <v>2799.94</v>
      </c>
      <c r="EE337" s="71">
        <v>2895.555</v>
      </c>
      <c r="EF337" s="71">
        <v>3057.407</v>
      </c>
      <c r="EG337" s="71">
        <v>3150.145</v>
      </c>
      <c r="EH337" s="71">
        <v>3242.494</v>
      </c>
      <c r="EI337" s="71">
        <v>10036.6</v>
      </c>
      <c r="EJ337" s="71">
        <v>25427.63</v>
      </c>
      <c r="EK337" s="71">
        <v>25382.92</v>
      </c>
      <c r="EL337" s="71">
        <v>25737.43</v>
      </c>
      <c r="EM337" s="71">
        <v>26026.34</v>
      </c>
      <c r="EN337" s="71">
        <v>26086.02</v>
      </c>
      <c r="EO337" s="71">
        <v>25858.64</v>
      </c>
      <c r="EP337" s="71">
        <v>25535.75</v>
      </c>
      <c r="EQ337" s="71">
        <v>25249.03</v>
      </c>
      <c r="ER337" s="71">
        <v>10005.39</v>
      </c>
      <c r="ES337" s="71">
        <v>3305.061</v>
      </c>
      <c r="ET337" s="71">
        <v>3234.528</v>
      </c>
      <c r="EU337" s="71">
        <v>3120.906</v>
      </c>
      <c r="EV337" s="71">
        <v>3043.926</v>
      </c>
      <c r="EW337" s="71">
        <v>3323.131</v>
      </c>
      <c r="EX337" s="71">
        <v>3290.472</v>
      </c>
      <c r="EY337" s="71">
        <v>3213.577</v>
      </c>
      <c r="EZ337" s="71">
        <v>3107.494</v>
      </c>
      <c r="FA337" s="71">
        <v>3087.326</v>
      </c>
      <c r="FB337" s="71">
        <v>3148.628</v>
      </c>
      <c r="FC337" s="71">
        <v>3256.15</v>
      </c>
      <c r="FD337" s="71">
        <v>3438.158</v>
      </c>
      <c r="FE337" s="71">
        <v>3542.445</v>
      </c>
      <c r="FF337" s="71">
        <v>3646.294</v>
      </c>
      <c r="FG337" s="71">
        <v>11164.12</v>
      </c>
      <c r="FH337" s="71">
        <v>26262.25</v>
      </c>
      <c r="FI337" s="71">
        <v>26216.07</v>
      </c>
      <c r="FJ337" s="71">
        <v>26582.21</v>
      </c>
      <c r="FK337" s="71">
        <v>26880.62</v>
      </c>
      <c r="FL337" s="71">
        <v>26942.25</v>
      </c>
      <c r="FM337" s="71">
        <v>26707.41</v>
      </c>
      <c r="FN337" s="71">
        <v>26373.92</v>
      </c>
      <c r="FO337" s="71">
        <v>26077.78</v>
      </c>
      <c r="FP337" s="71">
        <v>11129.4</v>
      </c>
      <c r="FQ337" s="71">
        <v>3716.653</v>
      </c>
      <c r="FR337" s="71">
        <v>3637.337</v>
      </c>
      <c r="FS337" s="71">
        <v>3509.564</v>
      </c>
      <c r="FT337" s="71">
        <v>3422.998</v>
      </c>
      <c r="FU337" s="71">
        <v>78.18535</v>
      </c>
      <c r="FV337" s="71">
        <v>77.1046</v>
      </c>
      <c r="FW337" s="71">
        <v>75.52202</v>
      </c>
      <c r="FX337" s="71">
        <v>73.53839</v>
      </c>
      <c r="FY337" s="71">
        <v>72.58939</v>
      </c>
      <c r="FZ337" s="71">
        <v>71.97352</v>
      </c>
      <c r="GA337" s="71">
        <v>71.99656</v>
      </c>
      <c r="GB337" s="71">
        <v>74.63763</v>
      </c>
      <c r="GC337" s="71">
        <v>79.28731</v>
      </c>
      <c r="GD337" s="71">
        <v>83.23048</v>
      </c>
      <c r="GE337" s="71">
        <v>87.00591</v>
      </c>
      <c r="GF337" s="71">
        <v>89.52688</v>
      </c>
      <c r="GG337" s="71">
        <v>91.48225</v>
      </c>
      <c r="GH337" s="71">
        <v>92.61129</v>
      </c>
      <c r="GI337" s="71">
        <v>93.6543</v>
      </c>
      <c r="GJ337" s="71">
        <v>93.94059</v>
      </c>
      <c r="GK337" s="71">
        <v>93.5543</v>
      </c>
      <c r="GL337" s="71">
        <v>91.83736</v>
      </c>
      <c r="GM337" s="71">
        <v>89.61269</v>
      </c>
      <c r="GN337" s="71">
        <v>86.16441</v>
      </c>
      <c r="GO337" s="71">
        <v>82.79696</v>
      </c>
      <c r="GP337" s="71">
        <v>81.13255</v>
      </c>
      <c r="GQ337" s="71">
        <v>79.28938</v>
      </c>
      <c r="GR337" s="71">
        <v>77.99253</v>
      </c>
    </row>
    <row r="964" spans="80:103" ht="12.75">
      <c r="CB964" s="72"/>
      <c r="CC964" s="72"/>
      <c r="CD964" s="72"/>
      <c r="CE964" s="72"/>
      <c r="CF964" s="72"/>
      <c r="CH964" s="72"/>
      <c r="CI964" s="72"/>
      <c r="CK964" s="72"/>
      <c r="CL964" s="72"/>
      <c r="CM964" s="72"/>
      <c r="CN964" s="72"/>
      <c r="CO964" s="72"/>
      <c r="CQ964" s="72"/>
      <c r="CR964" s="72"/>
      <c r="CS964" s="72"/>
      <c r="CT964" s="72"/>
      <c r="CU964" s="72"/>
      <c r="CV964" s="72"/>
      <c r="CW964" s="72"/>
      <c r="CX964" s="72"/>
      <c r="CY964" s="72"/>
    </row>
    <row r="965" spans="80:103" ht="12.75">
      <c r="CB965" s="72"/>
      <c r="CD965" s="72"/>
      <c r="CE965" s="72"/>
      <c r="CF965" s="72"/>
      <c r="CG965" s="72"/>
      <c r="CI965" s="72"/>
      <c r="CJ965" s="72"/>
      <c r="CK965" s="72"/>
      <c r="CL965" s="72"/>
      <c r="CM965" s="72"/>
      <c r="CN965" s="72"/>
      <c r="CO965" s="72"/>
      <c r="CP965" s="72"/>
      <c r="CQ965" s="72"/>
      <c r="CS965" s="72"/>
      <c r="CT965" s="72"/>
      <c r="CU965" s="72"/>
      <c r="CV965" s="72"/>
      <c r="CX965" s="72"/>
      <c r="CY965" s="72"/>
    </row>
    <row r="966" spans="80:102" ht="12.75">
      <c r="CB966" s="72"/>
      <c r="CC966" s="72"/>
      <c r="CD966" s="72"/>
      <c r="CF966" s="72"/>
      <c r="CG966" s="72"/>
      <c r="CH966" s="72"/>
      <c r="CI966" s="72"/>
      <c r="CJ966" s="72"/>
      <c r="CK966" s="72"/>
      <c r="CL966" s="72"/>
      <c r="CN966" s="72"/>
      <c r="CP966" s="72"/>
      <c r="CQ966" s="72"/>
      <c r="CR966" s="72"/>
      <c r="CS966" s="72"/>
      <c r="CT966" s="72"/>
      <c r="CU966" s="72"/>
      <c r="CW966" s="72"/>
      <c r="CX966" s="72"/>
    </row>
    <row r="967" spans="80:103" ht="12.75">
      <c r="CB967" s="72"/>
      <c r="CC967" s="72"/>
      <c r="CD967" s="72"/>
      <c r="CE967" s="72"/>
      <c r="CF967" s="72"/>
      <c r="CG967" s="72"/>
      <c r="CH967" s="72"/>
      <c r="CI967" s="72"/>
      <c r="CJ967" s="72"/>
      <c r="CK967" s="72"/>
      <c r="CM967" s="72"/>
      <c r="CN967" s="72"/>
      <c r="CO967" s="72"/>
      <c r="CP967" s="72"/>
      <c r="CQ967" s="72"/>
      <c r="CS967" s="72"/>
      <c r="CT967" s="72"/>
      <c r="CV967" s="72"/>
      <c r="CW967" s="72"/>
      <c r="CX967" s="72"/>
      <c r="CY967" s="72"/>
    </row>
    <row r="968" spans="80:103" ht="12.75">
      <c r="CB968" s="72"/>
      <c r="CC968" s="72"/>
      <c r="CD968" s="72"/>
      <c r="CE968" s="72"/>
      <c r="CG968" s="72"/>
      <c r="CH968" s="72"/>
      <c r="CI968" s="72"/>
      <c r="CJ968" s="72"/>
      <c r="CK968" s="72"/>
      <c r="CL968" s="72"/>
      <c r="CM968" s="72"/>
      <c r="CN968" s="72"/>
      <c r="CP968" s="72"/>
      <c r="CQ968" s="72"/>
      <c r="CR968" s="72"/>
      <c r="CS968" s="72"/>
      <c r="CT968" s="72"/>
      <c r="CU968" s="72"/>
      <c r="CV968" s="72"/>
      <c r="CW968" s="72"/>
      <c r="CX968" s="72"/>
      <c r="CY968" s="72"/>
    </row>
    <row r="969" spans="80:103" ht="12.75">
      <c r="CB969" s="72"/>
      <c r="CC969" s="72"/>
      <c r="CD969" s="72"/>
      <c r="CE969" s="72"/>
      <c r="CF969" s="72"/>
      <c r="CG969" s="72"/>
      <c r="CH969" s="72"/>
      <c r="CI969" s="72"/>
      <c r="CJ969" s="72"/>
      <c r="CL969" s="72"/>
      <c r="CM969" s="72"/>
      <c r="CN969" s="72"/>
      <c r="CO969" s="72"/>
      <c r="CP969" s="72"/>
      <c r="CQ969" s="72"/>
      <c r="CR969" s="72"/>
      <c r="CS969" s="72"/>
      <c r="CT969" s="72"/>
      <c r="CU969" s="72"/>
      <c r="CV969" s="72"/>
      <c r="CW969" s="72"/>
      <c r="CX969" s="72"/>
      <c r="CY969" s="72"/>
    </row>
    <row r="970" spans="80:103" ht="12.75">
      <c r="CB970" s="72"/>
      <c r="CC970" s="72"/>
      <c r="CD970" s="72"/>
      <c r="CE970" s="72"/>
      <c r="CF970" s="72"/>
      <c r="CG970" s="72"/>
      <c r="CH970" s="72"/>
      <c r="CI970" s="72"/>
      <c r="CJ970" s="72"/>
      <c r="CL970" s="72"/>
      <c r="CM970" s="72"/>
      <c r="CN970" s="72"/>
      <c r="CO970" s="72"/>
      <c r="CP970" s="72"/>
      <c r="CQ970" s="72"/>
      <c r="CR970" s="72"/>
      <c r="CS970" s="72"/>
      <c r="CT970" s="72"/>
      <c r="CU970" s="72"/>
      <c r="CV970" s="72"/>
      <c r="CX970" s="72"/>
      <c r="CY970" s="72"/>
    </row>
    <row r="971" spans="80:102" ht="12.75">
      <c r="CB971" s="72"/>
      <c r="CD971" s="72"/>
      <c r="CE971" s="72"/>
      <c r="CF971" s="72"/>
      <c r="CG971" s="72"/>
      <c r="CH971" s="72"/>
      <c r="CI971" s="72"/>
      <c r="CK971" s="72"/>
      <c r="CL971" s="72"/>
      <c r="CM971" s="72"/>
      <c r="CO971" s="72"/>
      <c r="CP971" s="72"/>
      <c r="CS971" s="72"/>
      <c r="CT971" s="72"/>
      <c r="CU971" s="72"/>
      <c r="CW971" s="72"/>
      <c r="CX971" s="72"/>
    </row>
    <row r="972" spans="80:103" ht="12.75">
      <c r="CB972" s="72"/>
      <c r="CC972" s="72"/>
      <c r="CE972" s="72"/>
      <c r="CF972" s="72"/>
      <c r="CG972" s="72"/>
      <c r="CH972" s="72"/>
      <c r="CI972" s="72"/>
      <c r="CJ972" s="72"/>
      <c r="CM972" s="72"/>
      <c r="CN972" s="72"/>
      <c r="CP972" s="72"/>
      <c r="CQ972" s="72"/>
      <c r="CS972" s="72"/>
      <c r="CT972" s="72"/>
      <c r="CU972" s="72"/>
      <c r="CV972" s="72"/>
      <c r="CW972" s="72"/>
      <c r="CX972" s="72"/>
      <c r="CY972" s="72"/>
    </row>
    <row r="973" spans="80:103" ht="12.75">
      <c r="CB973" s="72"/>
      <c r="CC973" s="72"/>
      <c r="CD973" s="72"/>
      <c r="CE973" s="72"/>
      <c r="CF973" s="72"/>
      <c r="CG973" s="72"/>
      <c r="CI973" s="72"/>
      <c r="CJ973" s="72"/>
      <c r="CK973" s="72"/>
      <c r="CL973" s="72"/>
      <c r="CM973" s="72"/>
      <c r="CN973" s="72"/>
      <c r="CO973" s="72"/>
      <c r="CP973" s="72"/>
      <c r="CQ973" s="72"/>
      <c r="CR973" s="72"/>
      <c r="CT973" s="72"/>
      <c r="CV973" s="72"/>
      <c r="CW973" s="72"/>
      <c r="CY973" s="72"/>
    </row>
    <row r="974" spans="80:102" ht="12.75">
      <c r="CB974" s="72"/>
      <c r="CC974" s="72"/>
      <c r="CD974" s="72"/>
      <c r="CE974" s="72"/>
      <c r="CF974" s="72"/>
      <c r="CG974" s="72"/>
      <c r="CH974" s="72"/>
      <c r="CI974" s="72"/>
      <c r="CJ974" s="72"/>
      <c r="CL974" s="72"/>
      <c r="CM974" s="72"/>
      <c r="CO974" s="72"/>
      <c r="CP974" s="72"/>
      <c r="CQ974" s="72"/>
      <c r="CR974" s="72"/>
      <c r="CS974" s="72"/>
      <c r="CT974" s="72"/>
      <c r="CU974" s="72"/>
      <c r="CV974" s="72"/>
      <c r="CW974" s="72"/>
      <c r="CX974" s="72"/>
    </row>
    <row r="975" spans="80:103" ht="12.75">
      <c r="CB975" s="72"/>
      <c r="CC975" s="72"/>
      <c r="CD975" s="72"/>
      <c r="CE975" s="72"/>
      <c r="CF975" s="72"/>
      <c r="CG975" s="72"/>
      <c r="CJ975" s="72"/>
      <c r="CK975" s="72"/>
      <c r="CL975" s="72"/>
      <c r="CM975" s="72"/>
      <c r="CN975" s="72"/>
      <c r="CO975" s="72"/>
      <c r="CP975" s="72"/>
      <c r="CQ975" s="72"/>
      <c r="CR975" s="72"/>
      <c r="CS975" s="72"/>
      <c r="CT975" s="72"/>
      <c r="CU975" s="72"/>
      <c r="CV975" s="72"/>
      <c r="CW975" s="72"/>
      <c r="CX975" s="72"/>
      <c r="CY975" s="72"/>
    </row>
    <row r="976" spans="80:103" ht="12.75">
      <c r="CB976" s="72"/>
      <c r="CC976" s="72"/>
      <c r="CE976" s="72"/>
      <c r="CG976" s="72"/>
      <c r="CH976" s="72"/>
      <c r="CI976" s="72"/>
      <c r="CJ976" s="72"/>
      <c r="CK976" s="72"/>
      <c r="CL976" s="72"/>
      <c r="CN976" s="72"/>
      <c r="CO976" s="72"/>
      <c r="CP976" s="72"/>
      <c r="CQ976" s="72"/>
      <c r="CR976" s="72"/>
      <c r="CS976" s="72"/>
      <c r="CT976" s="72"/>
      <c r="CU976" s="72"/>
      <c r="CV976" s="72"/>
      <c r="CW976" s="72"/>
      <c r="CY976" s="72"/>
    </row>
    <row r="977" spans="80:103" ht="12.75">
      <c r="CB977" s="72"/>
      <c r="CC977" s="72"/>
      <c r="CE977" s="72"/>
      <c r="CF977" s="72"/>
      <c r="CH977" s="72"/>
      <c r="CI977" s="72"/>
      <c r="CJ977" s="72"/>
      <c r="CK977" s="72"/>
      <c r="CL977" s="72"/>
      <c r="CN977" s="72"/>
      <c r="CO977" s="72"/>
      <c r="CP977" s="72"/>
      <c r="CQ977" s="72"/>
      <c r="CR977" s="72"/>
      <c r="CS977" s="72"/>
      <c r="CU977" s="72"/>
      <c r="CV977" s="72"/>
      <c r="CW977" s="72"/>
      <c r="CX977" s="72"/>
      <c r="CY977" s="72"/>
    </row>
    <row r="978" spans="80:103" ht="12.75">
      <c r="CB978" s="72"/>
      <c r="CD978" s="72"/>
      <c r="CE978" s="72"/>
      <c r="CF978" s="72"/>
      <c r="CG978" s="72"/>
      <c r="CI978" s="72"/>
      <c r="CJ978" s="72"/>
      <c r="CK978" s="72"/>
      <c r="CL978" s="72"/>
      <c r="CM978" s="72"/>
      <c r="CN978" s="72"/>
      <c r="CO978" s="72"/>
      <c r="CP978" s="72"/>
      <c r="CQ978" s="72"/>
      <c r="CS978" s="72"/>
      <c r="CT978" s="72"/>
      <c r="CU978" s="72"/>
      <c r="CV978" s="72"/>
      <c r="CX978" s="72"/>
      <c r="CY978" s="72"/>
    </row>
    <row r="979" spans="80:102" ht="12.75">
      <c r="CB979" s="72"/>
      <c r="CC979" s="72"/>
      <c r="CD979" s="72"/>
      <c r="CF979" s="72"/>
      <c r="CG979" s="72"/>
      <c r="CH979" s="72"/>
      <c r="CI979" s="72"/>
      <c r="CJ979" s="72"/>
      <c r="CK979" s="72"/>
      <c r="CL979" s="72"/>
      <c r="CN979" s="72"/>
      <c r="CP979" s="72"/>
      <c r="CQ979" s="72"/>
      <c r="CR979" s="72"/>
      <c r="CS979" s="72"/>
      <c r="CT979" s="72"/>
      <c r="CU979" s="72"/>
      <c r="CW979" s="72"/>
      <c r="CX979" s="72"/>
    </row>
    <row r="980" spans="80:103" ht="12.75"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M980" s="72"/>
      <c r="CN980" s="72"/>
      <c r="CO980" s="72"/>
      <c r="CP980" s="72"/>
      <c r="CQ980" s="72"/>
      <c r="CS980" s="72"/>
      <c r="CT980" s="72"/>
      <c r="CV980" s="72"/>
      <c r="CW980" s="72"/>
      <c r="CX980" s="72"/>
      <c r="CY980" s="72"/>
    </row>
    <row r="981" spans="82:103" ht="12.75"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Y981" s="72"/>
    </row>
    <row r="982" spans="80:103" ht="12.75">
      <c r="CB982" s="72"/>
      <c r="CC982" s="72"/>
      <c r="CD982" s="72"/>
      <c r="CE982" s="72"/>
      <c r="CF982" s="72"/>
      <c r="CG982" s="72"/>
      <c r="CH982" s="72"/>
      <c r="CI982" s="72"/>
      <c r="CJ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</row>
    <row r="983" spans="80:103" ht="12.75">
      <c r="CB983" s="72"/>
      <c r="CC983" s="72"/>
      <c r="CD983" s="72"/>
      <c r="CE983" s="72"/>
      <c r="CF983" s="72"/>
      <c r="CG983" s="72"/>
      <c r="CH983" s="72"/>
      <c r="CI983" s="72"/>
      <c r="CK983" s="72"/>
      <c r="CL983" s="72"/>
      <c r="CM983" s="72"/>
      <c r="CN983" s="72"/>
      <c r="CO983" s="72"/>
      <c r="CP983" s="72"/>
      <c r="CR983" s="72"/>
      <c r="CS983" s="72"/>
      <c r="CT983" s="72"/>
      <c r="CU983" s="72"/>
      <c r="CV983" s="72"/>
      <c r="CW983" s="72"/>
      <c r="CX983" s="72"/>
      <c r="CY983" s="72"/>
    </row>
    <row r="984" spans="80:103" ht="12.75">
      <c r="CB984" s="72"/>
      <c r="CC984" s="72"/>
      <c r="CD984" s="72"/>
      <c r="CH984" s="72"/>
      <c r="CI984" s="72"/>
      <c r="CJ984" s="72"/>
      <c r="CK984" s="72"/>
      <c r="CL984" s="72"/>
      <c r="CM984" s="72"/>
      <c r="CN984" s="72"/>
      <c r="CO984" s="72"/>
      <c r="CP984" s="72"/>
      <c r="CQ984" s="72"/>
      <c r="CR984" s="72"/>
      <c r="CS984" s="72"/>
      <c r="CT984" s="72"/>
      <c r="CU984" s="72"/>
      <c r="CV984" s="72"/>
      <c r="CY984" s="72"/>
    </row>
    <row r="985" spans="80:103" ht="12.75">
      <c r="CB985" s="72"/>
      <c r="CC985" s="72"/>
      <c r="CD985" s="72"/>
      <c r="CE985" s="72"/>
      <c r="CG985" s="72"/>
      <c r="CH985" s="72"/>
      <c r="CI985" s="72"/>
      <c r="CJ985" s="72"/>
      <c r="CK985" s="72"/>
      <c r="CL985" s="72"/>
      <c r="CM985" s="72"/>
      <c r="CN985" s="72"/>
      <c r="CO985" s="72"/>
      <c r="CP985" s="72"/>
      <c r="CQ985" s="72"/>
      <c r="CR985" s="72"/>
      <c r="CT985" s="72"/>
      <c r="CU985" s="72"/>
      <c r="CV985" s="72"/>
      <c r="CW985" s="72"/>
      <c r="CX985" s="72"/>
      <c r="CY985" s="72"/>
    </row>
    <row r="986" spans="80:103" ht="12.75">
      <c r="CB986" s="72"/>
      <c r="CC986" s="72"/>
      <c r="CD986" s="72"/>
      <c r="CE986" s="72"/>
      <c r="CF986" s="72"/>
      <c r="CG986" s="72"/>
      <c r="CI986" s="72"/>
      <c r="CJ986" s="72"/>
      <c r="CK986" s="72"/>
      <c r="CL986" s="72"/>
      <c r="CM986" s="72"/>
      <c r="CN986" s="72"/>
      <c r="CO986" s="72"/>
      <c r="CP986" s="72"/>
      <c r="CQ986" s="72"/>
      <c r="CR986" s="72"/>
      <c r="CT986" s="72"/>
      <c r="CV986" s="72"/>
      <c r="CW986" s="72"/>
      <c r="CY986" s="72"/>
    </row>
    <row r="987" spans="83:103" ht="12.75">
      <c r="CE987" s="72"/>
      <c r="CF987" s="72"/>
      <c r="CG987" s="72"/>
      <c r="CH987" s="72"/>
      <c r="CI987" s="72"/>
      <c r="CJ987" s="72"/>
      <c r="CK987" s="72"/>
      <c r="CL987" s="72"/>
      <c r="CM987" s="72"/>
      <c r="CN987" s="72"/>
      <c r="CO987" s="72"/>
      <c r="CP987" s="72"/>
      <c r="CQ987" s="72"/>
      <c r="CR987" s="72"/>
      <c r="CS987" s="72"/>
      <c r="CV987" s="72"/>
      <c r="CW987" s="72"/>
      <c r="CX987" s="72"/>
      <c r="CY987" s="72"/>
    </row>
    <row r="988" spans="80:103" ht="12.75">
      <c r="CB988" s="72"/>
      <c r="CC988" s="72"/>
      <c r="CD988" s="72"/>
      <c r="CE988" s="72"/>
      <c r="CF988" s="72"/>
      <c r="CG988" s="72"/>
      <c r="CJ988" s="72"/>
      <c r="CK988" s="72"/>
      <c r="CL988" s="72"/>
      <c r="CM988" s="72"/>
      <c r="CN988" s="72"/>
      <c r="CO988" s="72"/>
      <c r="CP988" s="72"/>
      <c r="CQ988" s="72"/>
      <c r="CR988" s="72"/>
      <c r="CS988" s="72"/>
      <c r="CT988" s="72"/>
      <c r="CU988" s="72"/>
      <c r="CV988" s="72"/>
      <c r="CW988" s="72"/>
      <c r="CX988" s="72"/>
      <c r="CY988" s="72"/>
    </row>
    <row r="989" spans="80:103" ht="12.75">
      <c r="CB989" s="72"/>
      <c r="CC989" s="72"/>
      <c r="CE989" s="72"/>
      <c r="CG989" s="72"/>
      <c r="CH989" s="72"/>
      <c r="CI989" s="72"/>
      <c r="CJ989" s="72"/>
      <c r="CK989" s="72"/>
      <c r="CL989" s="72"/>
      <c r="CN989" s="72"/>
      <c r="CO989" s="72"/>
      <c r="CP989" s="72"/>
      <c r="CQ989" s="72"/>
      <c r="CR989" s="72"/>
      <c r="CS989" s="72"/>
      <c r="CT989" s="72"/>
      <c r="CU989" s="72"/>
      <c r="CV989" s="72"/>
      <c r="CW989" s="72"/>
      <c r="CY989" s="72"/>
    </row>
    <row r="990" spans="80:103" ht="12.75">
      <c r="CB990" s="72"/>
      <c r="CC990" s="72"/>
      <c r="CD990" s="72"/>
      <c r="CE990" s="72"/>
      <c r="CF990" s="72"/>
      <c r="CH990" s="72"/>
      <c r="CI990" s="72"/>
      <c r="CK990" s="72"/>
      <c r="CL990" s="72"/>
      <c r="CM990" s="72"/>
      <c r="CN990" s="72"/>
      <c r="CO990" s="72"/>
      <c r="CQ990" s="72"/>
      <c r="CR990" s="72"/>
      <c r="CS990" s="72"/>
      <c r="CT990" s="72"/>
      <c r="CU990" s="72"/>
      <c r="CV990" s="72"/>
      <c r="CW990" s="72"/>
      <c r="CX990" s="72"/>
      <c r="CY990" s="72"/>
    </row>
    <row r="991" spans="80:103" ht="12.75">
      <c r="CB991" s="72"/>
      <c r="CD991" s="72"/>
      <c r="CE991" s="72"/>
      <c r="CF991" s="72"/>
      <c r="CG991" s="72"/>
      <c r="CI991" s="72"/>
      <c r="CJ991" s="72"/>
      <c r="CK991" s="72"/>
      <c r="CL991" s="72"/>
      <c r="CM991" s="72"/>
      <c r="CN991" s="72"/>
      <c r="CO991" s="72"/>
      <c r="CP991" s="72"/>
      <c r="CQ991" s="72"/>
      <c r="CS991" s="72"/>
      <c r="CT991" s="72"/>
      <c r="CU991" s="72"/>
      <c r="CV991" s="72"/>
      <c r="CX991" s="72"/>
      <c r="CY991" s="72"/>
    </row>
    <row r="992" spans="80:102" ht="12.75">
      <c r="CB992" s="72"/>
      <c r="CC992" s="72"/>
      <c r="CD992" s="72"/>
      <c r="CF992" s="72"/>
      <c r="CG992" s="72"/>
      <c r="CH992" s="72"/>
      <c r="CI992" s="72"/>
      <c r="CJ992" s="72"/>
      <c r="CK992" s="72"/>
      <c r="CL992" s="72"/>
      <c r="CN992" s="72"/>
      <c r="CP992" s="72"/>
      <c r="CQ992" s="72"/>
      <c r="CR992" s="72"/>
      <c r="CS992" s="72"/>
      <c r="CT992" s="72"/>
      <c r="CU992" s="72"/>
      <c r="CW992" s="72"/>
      <c r="CX992" s="72"/>
    </row>
    <row r="993" spans="80:103" ht="12.75">
      <c r="CB993" s="72"/>
      <c r="CD993" s="72"/>
      <c r="CE993" s="72"/>
      <c r="CF993" s="72"/>
      <c r="CG993" s="72"/>
      <c r="CH993" s="72"/>
      <c r="CI993" s="72"/>
      <c r="CJ993" s="72"/>
      <c r="CK993" s="72"/>
      <c r="CL993" s="72"/>
      <c r="CM993" s="72"/>
      <c r="CN993" s="72"/>
      <c r="CO993" s="72"/>
      <c r="CP993" s="72"/>
      <c r="CQ993" s="72"/>
      <c r="CR993" s="72"/>
      <c r="CS993" s="72"/>
      <c r="CT993" s="72"/>
      <c r="CV993" s="72"/>
      <c r="CX993" s="72"/>
      <c r="CY993" s="72"/>
    </row>
    <row r="994" spans="80:103" ht="12.75">
      <c r="CB994" s="72"/>
      <c r="CC994" s="72"/>
      <c r="CD994" s="72"/>
      <c r="CE994" s="72"/>
      <c r="CG994" s="72"/>
      <c r="CH994" s="72"/>
      <c r="CI994" s="72"/>
      <c r="CJ994" s="72"/>
      <c r="CK994" s="72"/>
      <c r="CL994" s="72"/>
      <c r="CM994" s="72"/>
      <c r="CN994" s="72"/>
      <c r="CP994" s="72"/>
      <c r="CQ994" s="72"/>
      <c r="CR994" s="72"/>
      <c r="CS994" s="72"/>
      <c r="CT994" s="72"/>
      <c r="CU994" s="72"/>
      <c r="CV994" s="72"/>
      <c r="CW994" s="72"/>
      <c r="CX994" s="72"/>
      <c r="CY994" s="72"/>
    </row>
    <row r="995" spans="80:103" ht="12.75">
      <c r="CB995" s="72"/>
      <c r="CD995" s="72"/>
      <c r="CE995" s="72"/>
      <c r="CF995" s="72"/>
      <c r="CH995" s="72"/>
      <c r="CI995" s="72"/>
      <c r="CK995" s="72"/>
      <c r="CL995" s="72"/>
      <c r="CM995" s="72"/>
      <c r="CN995" s="72"/>
      <c r="CP995" s="72"/>
      <c r="CQ995" s="72"/>
      <c r="CR995" s="72"/>
      <c r="CS995" s="72"/>
      <c r="CU995" s="72"/>
      <c r="CV995" s="72"/>
      <c r="CY995" s="72"/>
    </row>
    <row r="996" spans="80:103" ht="12.75">
      <c r="CB996" s="72"/>
      <c r="CC996" s="72"/>
      <c r="CD996" s="72"/>
      <c r="CE996" s="72"/>
      <c r="CF996" s="72"/>
      <c r="CG996" s="72"/>
      <c r="CH996" s="72"/>
      <c r="CI996" s="72"/>
      <c r="CK996" s="72"/>
      <c r="CL996" s="72"/>
      <c r="CM996" s="72"/>
      <c r="CN996" s="72"/>
      <c r="CO996" s="72"/>
      <c r="CP996" s="72"/>
      <c r="CR996" s="72"/>
      <c r="CS996" s="72"/>
      <c r="CT996" s="72"/>
      <c r="CU996" s="72"/>
      <c r="CV996" s="72"/>
      <c r="CW996" s="72"/>
      <c r="CX996" s="72"/>
      <c r="CY996" s="72"/>
    </row>
    <row r="997" spans="80:102" ht="12.75">
      <c r="CB997" s="72"/>
      <c r="CD997" s="72"/>
      <c r="CE997" s="72"/>
      <c r="CF997" s="72"/>
      <c r="CG997" s="72"/>
      <c r="CH997" s="72"/>
      <c r="CI997" s="72"/>
      <c r="CK997" s="72"/>
      <c r="CL997" s="72"/>
      <c r="CM997" s="72"/>
      <c r="CO997" s="72"/>
      <c r="CP997" s="72"/>
      <c r="CS997" s="72"/>
      <c r="CT997" s="72"/>
      <c r="CU997" s="72"/>
      <c r="CW997" s="72"/>
      <c r="CX997" s="72"/>
    </row>
    <row r="998" spans="80:103" ht="12.75">
      <c r="CB998" s="72"/>
      <c r="CC998" s="72"/>
      <c r="CE998" s="72"/>
      <c r="CF998" s="72"/>
      <c r="CG998" s="72"/>
      <c r="CH998" s="72"/>
      <c r="CI998" s="72"/>
      <c r="CJ998" s="72"/>
      <c r="CM998" s="72"/>
      <c r="CN998" s="72"/>
      <c r="CP998" s="72"/>
      <c r="CQ998" s="72"/>
      <c r="CS998" s="72"/>
      <c r="CT998" s="72"/>
      <c r="CU998" s="72"/>
      <c r="CV998" s="72"/>
      <c r="CW998" s="72"/>
      <c r="CX998" s="72"/>
      <c r="CY998" s="72"/>
    </row>
    <row r="999" spans="80:103" ht="12.75">
      <c r="CB999" s="72"/>
      <c r="CC999" s="72"/>
      <c r="CD999" s="72"/>
      <c r="CE999" s="72"/>
      <c r="CF999" s="72"/>
      <c r="CG999" s="72"/>
      <c r="CI999" s="72"/>
      <c r="CJ999" s="72"/>
      <c r="CK999" s="72"/>
      <c r="CL999" s="72"/>
      <c r="CM999" s="72"/>
      <c r="CN999" s="72"/>
      <c r="CO999" s="72"/>
      <c r="CP999" s="72"/>
      <c r="CQ999" s="72"/>
      <c r="CR999" s="72"/>
      <c r="CT999" s="72"/>
      <c r="CV999" s="72"/>
      <c r="CW999" s="72"/>
      <c r="CY999" s="72"/>
    </row>
    <row r="1000" spans="83:103" ht="12.75">
      <c r="CE1000" s="72"/>
      <c r="CF1000" s="72"/>
      <c r="CG1000" s="72"/>
      <c r="CH1000" s="72"/>
      <c r="CI1000" s="72"/>
      <c r="CJ1000" s="72"/>
      <c r="CK1000" s="72"/>
      <c r="CL1000" s="72"/>
      <c r="CM1000" s="72"/>
      <c r="CN1000" s="72"/>
      <c r="CO1000" s="72"/>
      <c r="CP1000" s="72"/>
      <c r="CQ1000" s="72"/>
      <c r="CR1000" s="72"/>
      <c r="CS1000" s="72"/>
      <c r="CV1000" s="72"/>
      <c r="CW1000" s="72"/>
      <c r="CX1000" s="72"/>
      <c r="CY1000" s="72"/>
    </row>
    <row r="1001" spans="80:103" ht="12.75">
      <c r="CB1001" s="72"/>
      <c r="CC1001" s="72"/>
      <c r="CD1001" s="72"/>
      <c r="CE1001" s="72"/>
      <c r="CF1001" s="72"/>
      <c r="CG1001" s="72"/>
      <c r="CJ1001" s="72"/>
      <c r="CK1001" s="72"/>
      <c r="CL1001" s="72"/>
      <c r="CM1001" s="72"/>
      <c r="CN1001" s="72"/>
      <c r="CO1001" s="72"/>
      <c r="CP1001" s="72"/>
      <c r="CQ1001" s="72"/>
      <c r="CR1001" s="72"/>
      <c r="CS1001" s="72"/>
      <c r="CT1001" s="72"/>
      <c r="CU1001" s="72"/>
      <c r="CV1001" s="72"/>
      <c r="CW1001" s="72"/>
      <c r="CX1001" s="72"/>
      <c r="CY1001" s="72"/>
    </row>
    <row r="1002" spans="80:103" ht="12.75">
      <c r="CB1002" s="72"/>
      <c r="CC1002" s="72"/>
      <c r="CE1002" s="72"/>
      <c r="CG1002" s="72"/>
      <c r="CH1002" s="72"/>
      <c r="CI1002" s="72"/>
      <c r="CJ1002" s="72"/>
      <c r="CK1002" s="72"/>
      <c r="CL1002" s="72"/>
      <c r="CN1002" s="72"/>
      <c r="CO1002" s="72"/>
      <c r="CP1002" s="72"/>
      <c r="CQ1002" s="72"/>
      <c r="CR1002" s="72"/>
      <c r="CS1002" s="72"/>
      <c r="CT1002" s="72"/>
      <c r="CU1002" s="72"/>
      <c r="CV1002" s="72"/>
      <c r="CW1002" s="72"/>
      <c r="CY1002" s="72"/>
    </row>
    <row r="1003" spans="80:103" ht="12.75">
      <c r="CB1003" s="72"/>
      <c r="CC1003" s="72"/>
      <c r="CE1003" s="72"/>
      <c r="CF1003" s="72"/>
      <c r="CH1003" s="72"/>
      <c r="CI1003" s="72"/>
      <c r="CJ1003" s="72"/>
      <c r="CK1003" s="72"/>
      <c r="CL1003" s="72"/>
      <c r="CN1003" s="72"/>
      <c r="CO1003" s="72"/>
      <c r="CP1003" s="72"/>
      <c r="CQ1003" s="72"/>
      <c r="CR1003" s="72"/>
      <c r="CS1003" s="72"/>
      <c r="CU1003" s="72"/>
      <c r="CV1003" s="72"/>
      <c r="CW1003" s="72"/>
      <c r="CX1003" s="72"/>
      <c r="CY1003" s="72"/>
    </row>
    <row r="1004" spans="80:103" ht="12.75">
      <c r="CB1004" s="72"/>
      <c r="CD1004" s="72"/>
      <c r="CE1004" s="72"/>
      <c r="CF1004" s="72"/>
      <c r="CG1004" s="72"/>
      <c r="CI1004" s="72"/>
      <c r="CJ1004" s="72"/>
      <c r="CK1004" s="72"/>
      <c r="CL1004" s="72"/>
      <c r="CM1004" s="72"/>
      <c r="CN1004" s="72"/>
      <c r="CO1004" s="72"/>
      <c r="CP1004" s="72"/>
      <c r="CQ1004" s="72"/>
      <c r="CS1004" s="72"/>
      <c r="CT1004" s="72"/>
      <c r="CU1004" s="72"/>
      <c r="CV1004" s="72"/>
      <c r="CX1004" s="72"/>
      <c r="CY1004" s="72"/>
    </row>
    <row r="1005" spans="80:103" ht="12.75">
      <c r="CB1005" s="72"/>
      <c r="CC1005" s="72"/>
      <c r="CD1005" s="72"/>
      <c r="CE1005" s="72"/>
      <c r="CF1005" s="72"/>
      <c r="CG1005" s="72"/>
      <c r="CH1005" s="72"/>
      <c r="CJ1005" s="72"/>
      <c r="CK1005" s="72"/>
      <c r="CL1005" s="72"/>
      <c r="CN1005" s="72"/>
      <c r="CO1005" s="72"/>
      <c r="CP1005" s="72"/>
      <c r="CQ1005" s="72"/>
      <c r="CR1005" s="72"/>
      <c r="CS1005" s="72"/>
      <c r="CT1005" s="72"/>
      <c r="CU1005" s="72"/>
      <c r="CV1005" s="72"/>
      <c r="CW1005" s="72"/>
      <c r="CX1005" s="72"/>
      <c r="CY1005" s="72"/>
    </row>
    <row r="1006" spans="80:103" ht="12.75">
      <c r="CB1006" s="72"/>
      <c r="CC1006" s="72"/>
      <c r="CD1006" s="72"/>
      <c r="CE1006" s="72"/>
      <c r="CF1006" s="72"/>
      <c r="CG1006" s="72"/>
      <c r="CH1006" s="72"/>
      <c r="CI1006" s="72"/>
      <c r="CJ1006" s="72"/>
      <c r="CK1006" s="72"/>
      <c r="CM1006" s="72"/>
      <c r="CN1006" s="72"/>
      <c r="CO1006" s="72"/>
      <c r="CP1006" s="72"/>
      <c r="CQ1006" s="72"/>
      <c r="CS1006" s="72"/>
      <c r="CT1006" s="72"/>
      <c r="CV1006" s="72"/>
      <c r="CW1006" s="72"/>
      <c r="CX1006" s="72"/>
      <c r="CY1006" s="72"/>
    </row>
    <row r="1007" spans="82:103" ht="12.75">
      <c r="CD1007" s="72"/>
      <c r="CE1007" s="72"/>
      <c r="CF1007" s="72"/>
      <c r="CG1007" s="72"/>
      <c r="CH1007" s="72"/>
      <c r="CI1007" s="72"/>
      <c r="CJ1007" s="72"/>
      <c r="CK1007" s="72"/>
      <c r="CL1007" s="72"/>
      <c r="CM1007" s="72"/>
      <c r="CN1007" s="72"/>
      <c r="CO1007" s="72"/>
      <c r="CP1007" s="72"/>
      <c r="CQ1007" s="72"/>
      <c r="CR1007" s="72"/>
      <c r="CS1007" s="72"/>
      <c r="CT1007" s="72"/>
      <c r="CU1007" s="72"/>
      <c r="CV1007" s="72"/>
      <c r="CW1007" s="72"/>
      <c r="CY1007" s="72"/>
    </row>
    <row r="1008" spans="80:103" ht="12.75">
      <c r="CB1008" s="72"/>
      <c r="CD1008" s="72"/>
      <c r="CE1008" s="72"/>
      <c r="CF1008" s="72"/>
      <c r="CH1008" s="72"/>
      <c r="CI1008" s="72"/>
      <c r="CK1008" s="72"/>
      <c r="CL1008" s="72"/>
      <c r="CM1008" s="72"/>
      <c r="CN1008" s="72"/>
      <c r="CP1008" s="72"/>
      <c r="CQ1008" s="72"/>
      <c r="CR1008" s="72"/>
      <c r="CS1008" s="72"/>
      <c r="CU1008" s="72"/>
      <c r="CV1008" s="72"/>
      <c r="CY1008" s="72"/>
    </row>
    <row r="1009" spans="80:103" ht="12.75">
      <c r="CB1009" s="72"/>
      <c r="CC1009" s="72"/>
      <c r="CD1009" s="72"/>
      <c r="CE1009" s="72"/>
      <c r="CF1009" s="72"/>
      <c r="CG1009" s="72"/>
      <c r="CH1009" s="72"/>
      <c r="CI1009" s="72"/>
      <c r="CK1009" s="72"/>
      <c r="CL1009" s="72"/>
      <c r="CM1009" s="72"/>
      <c r="CN1009" s="72"/>
      <c r="CO1009" s="72"/>
      <c r="CP1009" s="72"/>
      <c r="CR1009" s="72"/>
      <c r="CS1009" s="72"/>
      <c r="CT1009" s="72"/>
      <c r="CU1009" s="72"/>
      <c r="CV1009" s="72"/>
      <c r="CW1009" s="72"/>
      <c r="CX1009" s="72"/>
      <c r="CY1009" s="72"/>
    </row>
    <row r="1010" spans="80:102" ht="12.75">
      <c r="CB1010" s="72"/>
      <c r="CD1010" s="72"/>
      <c r="CE1010" s="72"/>
      <c r="CF1010" s="72"/>
      <c r="CG1010" s="72"/>
      <c r="CH1010" s="72"/>
      <c r="CI1010" s="72"/>
      <c r="CK1010" s="72"/>
      <c r="CL1010" s="72"/>
      <c r="CM1010" s="72"/>
      <c r="CO1010" s="72"/>
      <c r="CP1010" s="72"/>
      <c r="CS1010" s="72"/>
      <c r="CT1010" s="72"/>
      <c r="CU1010" s="72"/>
      <c r="CW1010" s="72"/>
      <c r="CX1010" s="72"/>
    </row>
    <row r="1011" spans="80:103" ht="12.75">
      <c r="CB1011" s="72"/>
      <c r="CC1011" s="72"/>
      <c r="CD1011" s="72"/>
      <c r="CE1011" s="72"/>
      <c r="CG1011" s="72"/>
      <c r="CH1011" s="72"/>
      <c r="CI1011" s="72"/>
      <c r="CJ1011" s="72"/>
      <c r="CK1011" s="72"/>
      <c r="CL1011" s="72"/>
      <c r="CM1011" s="72"/>
      <c r="CN1011" s="72"/>
      <c r="CO1011" s="72"/>
      <c r="CP1011" s="72"/>
      <c r="CQ1011" s="72"/>
      <c r="CR1011" s="72"/>
      <c r="CT1011" s="72"/>
      <c r="CU1011" s="72"/>
      <c r="CV1011" s="72"/>
      <c r="CW1011" s="72"/>
      <c r="CX1011" s="72"/>
      <c r="CY1011" s="72"/>
    </row>
    <row r="1012" spans="80:103" ht="12.75">
      <c r="CB1012" s="72"/>
      <c r="CC1012" s="72"/>
      <c r="CD1012" s="72"/>
      <c r="CE1012" s="72"/>
      <c r="CF1012" s="72"/>
      <c r="CG1012" s="72"/>
      <c r="CI1012" s="72"/>
      <c r="CJ1012" s="72"/>
      <c r="CK1012" s="72"/>
      <c r="CL1012" s="72"/>
      <c r="CM1012" s="72"/>
      <c r="CN1012" s="72"/>
      <c r="CO1012" s="72"/>
      <c r="CP1012" s="72"/>
      <c r="CQ1012" s="72"/>
      <c r="CR1012" s="72"/>
      <c r="CT1012" s="72"/>
      <c r="CV1012" s="72"/>
      <c r="CW1012" s="72"/>
      <c r="CY1012" s="72"/>
    </row>
    <row r="1013" spans="80:102" ht="12.75">
      <c r="CB1013" s="72"/>
      <c r="CC1013" s="72"/>
      <c r="CD1013" s="72"/>
      <c r="CE1013" s="72"/>
      <c r="CF1013" s="72"/>
      <c r="CG1013" s="72"/>
      <c r="CH1013" s="72"/>
      <c r="CI1013" s="72"/>
      <c r="CJ1013" s="72"/>
      <c r="CL1013" s="72"/>
      <c r="CM1013" s="72"/>
      <c r="CO1013" s="72"/>
      <c r="CP1013" s="72"/>
      <c r="CQ1013" s="72"/>
      <c r="CR1013" s="72"/>
      <c r="CS1013" s="72"/>
      <c r="CT1013" s="72"/>
      <c r="CU1013" s="72"/>
      <c r="CV1013" s="72"/>
      <c r="CW1013" s="72"/>
      <c r="CX1013" s="72"/>
    </row>
    <row r="1014" spans="81:103" ht="12.75">
      <c r="CC1014" s="72"/>
      <c r="CD1014" s="72"/>
      <c r="CE1014" s="72"/>
      <c r="CG1014" s="72"/>
      <c r="CH1014" s="72"/>
      <c r="CJ1014" s="72"/>
      <c r="CK1014" s="72"/>
      <c r="CN1014" s="72"/>
      <c r="CO1014" s="72"/>
      <c r="CP1014" s="72"/>
      <c r="CQ1014" s="72"/>
      <c r="CR1014" s="72"/>
      <c r="CS1014" s="72"/>
      <c r="CU1014" s="72"/>
      <c r="CV1014" s="72"/>
      <c r="CW1014" s="72"/>
      <c r="CY1014" s="72"/>
    </row>
    <row r="1015" spans="80:103" ht="12.75">
      <c r="CB1015" s="72"/>
      <c r="CC1015" s="72"/>
      <c r="CE1015" s="72"/>
      <c r="CG1015" s="72"/>
      <c r="CH1015" s="72"/>
      <c r="CI1015" s="72"/>
      <c r="CJ1015" s="72"/>
      <c r="CK1015" s="72"/>
      <c r="CL1015" s="72"/>
      <c r="CN1015" s="72"/>
      <c r="CO1015" s="72"/>
      <c r="CP1015" s="72"/>
      <c r="CQ1015" s="72"/>
      <c r="CR1015" s="72"/>
      <c r="CS1015" s="72"/>
      <c r="CT1015" s="72"/>
      <c r="CU1015" s="72"/>
      <c r="CV1015" s="72"/>
      <c r="CW1015" s="72"/>
      <c r="CY1015" s="72"/>
    </row>
    <row r="1016" spans="80:103" ht="12.75">
      <c r="CB1016" s="72"/>
      <c r="CC1016" s="72"/>
      <c r="CE1016" s="72"/>
      <c r="CF1016" s="72"/>
      <c r="CH1016" s="72"/>
      <c r="CI1016" s="72"/>
      <c r="CJ1016" s="72"/>
      <c r="CK1016" s="72"/>
      <c r="CL1016" s="72"/>
      <c r="CN1016" s="72"/>
      <c r="CO1016" s="72"/>
      <c r="CP1016" s="72"/>
      <c r="CQ1016" s="72"/>
      <c r="CR1016" s="72"/>
      <c r="CS1016" s="72"/>
      <c r="CU1016" s="72"/>
      <c r="CV1016" s="72"/>
      <c r="CW1016" s="72"/>
      <c r="CX1016" s="72"/>
      <c r="CY1016" s="72"/>
    </row>
    <row r="1017" spans="80:102" ht="12.75">
      <c r="CB1017" s="72"/>
      <c r="CC1017" s="72"/>
      <c r="CD1017" s="72"/>
      <c r="CE1017" s="72"/>
      <c r="CF1017" s="72"/>
      <c r="CG1017" s="72"/>
      <c r="CI1017" s="72"/>
      <c r="CJ1017" s="72"/>
      <c r="CM1017" s="72"/>
      <c r="CN1017" s="72"/>
      <c r="CO1017" s="72"/>
      <c r="CP1017" s="72"/>
      <c r="CQ1017" s="72"/>
      <c r="CR1017" s="72"/>
      <c r="CS1017" s="72"/>
      <c r="CT1017" s="72"/>
      <c r="CU1017" s="72"/>
      <c r="CV1017" s="72"/>
      <c r="CW1017" s="72"/>
      <c r="CX1017" s="72"/>
    </row>
    <row r="1018" spans="80:103" ht="12.75">
      <c r="CB1018" s="72"/>
      <c r="CC1018" s="72"/>
      <c r="CD1018" s="72"/>
      <c r="CE1018" s="72"/>
      <c r="CF1018" s="72"/>
      <c r="CG1018" s="72"/>
      <c r="CH1018" s="72"/>
      <c r="CJ1018" s="72"/>
      <c r="CK1018" s="72"/>
      <c r="CL1018" s="72"/>
      <c r="CN1018" s="72"/>
      <c r="CO1018" s="72"/>
      <c r="CP1018" s="72"/>
      <c r="CQ1018" s="72"/>
      <c r="CR1018" s="72"/>
      <c r="CS1018" s="72"/>
      <c r="CT1018" s="72"/>
      <c r="CU1018" s="72"/>
      <c r="CV1018" s="72"/>
      <c r="CW1018" s="72"/>
      <c r="CX1018" s="72"/>
      <c r="CY1018" s="72"/>
    </row>
    <row r="1019" spans="80:103" ht="12.75">
      <c r="CB1019" s="72"/>
      <c r="CC1019" s="72"/>
      <c r="CD1019" s="72"/>
      <c r="CE1019" s="72"/>
      <c r="CF1019" s="72"/>
      <c r="CG1019" s="72"/>
      <c r="CH1019" s="72"/>
      <c r="CI1019" s="72"/>
      <c r="CJ1019" s="72"/>
      <c r="CK1019" s="72"/>
      <c r="CM1019" s="72"/>
      <c r="CN1019" s="72"/>
      <c r="CO1019" s="72"/>
      <c r="CP1019" s="72"/>
      <c r="CQ1019" s="72"/>
      <c r="CS1019" s="72"/>
      <c r="CT1019" s="72"/>
      <c r="CV1019" s="72"/>
      <c r="CW1019" s="72"/>
      <c r="CX1019" s="72"/>
      <c r="CY1019" s="72"/>
    </row>
    <row r="1020" spans="82:103" ht="12.75">
      <c r="CD1020" s="72"/>
      <c r="CE1020" s="72"/>
      <c r="CF1020" s="72"/>
      <c r="CG1020" s="72"/>
      <c r="CH1020" s="72"/>
      <c r="CI1020" s="72"/>
      <c r="CJ1020" s="72"/>
      <c r="CK1020" s="72"/>
      <c r="CL1020" s="72"/>
      <c r="CM1020" s="72"/>
      <c r="CN1020" s="72"/>
      <c r="CO1020" s="72"/>
      <c r="CP1020" s="72"/>
      <c r="CQ1020" s="72"/>
      <c r="CR1020" s="72"/>
      <c r="CS1020" s="72"/>
      <c r="CT1020" s="72"/>
      <c r="CU1020" s="72"/>
      <c r="CV1020" s="72"/>
      <c r="CW1020" s="72"/>
      <c r="CY1020" s="72"/>
    </row>
    <row r="1021" spans="80:103" ht="12.75">
      <c r="CB1021" s="72"/>
      <c r="CC1021" s="72"/>
      <c r="CD1021" s="72"/>
      <c r="CE1021" s="72"/>
      <c r="CF1021" s="72"/>
      <c r="CG1021" s="72"/>
      <c r="CH1021" s="72"/>
      <c r="CI1021" s="72"/>
      <c r="CJ1021" s="72"/>
      <c r="CL1021" s="72"/>
      <c r="CM1021" s="72"/>
      <c r="CN1021" s="72"/>
      <c r="CO1021" s="72"/>
      <c r="CP1021" s="72"/>
      <c r="CQ1021" s="72"/>
      <c r="CR1021" s="72"/>
      <c r="CS1021" s="72"/>
      <c r="CT1021" s="72"/>
      <c r="CU1021" s="72"/>
      <c r="CV1021" s="72"/>
      <c r="CW1021" s="72"/>
      <c r="CX1021" s="72"/>
      <c r="CY1021" s="72"/>
    </row>
    <row r="1022" spans="80:103" ht="12.75">
      <c r="CB1022" s="72"/>
      <c r="CC1022" s="72"/>
      <c r="CD1022" s="72"/>
      <c r="CE1022" s="72"/>
      <c r="CF1022" s="72"/>
      <c r="CG1022" s="72"/>
      <c r="CH1022" s="72"/>
      <c r="CI1022" s="72"/>
      <c r="CK1022" s="72"/>
      <c r="CL1022" s="72"/>
      <c r="CM1022" s="72"/>
      <c r="CN1022" s="72"/>
      <c r="CO1022" s="72"/>
      <c r="CP1022" s="72"/>
      <c r="CR1022" s="72"/>
      <c r="CS1022" s="72"/>
      <c r="CT1022" s="72"/>
      <c r="CU1022" s="72"/>
      <c r="CV1022" s="72"/>
      <c r="CW1022" s="72"/>
      <c r="CX1022" s="72"/>
      <c r="CY1022" s="72"/>
    </row>
    <row r="1023" spans="80:102" ht="12.75">
      <c r="CB1023" s="72"/>
      <c r="CD1023" s="72"/>
      <c r="CE1023" s="72"/>
      <c r="CF1023" s="72"/>
      <c r="CG1023" s="72"/>
      <c r="CH1023" s="72"/>
      <c r="CI1023" s="72"/>
      <c r="CK1023" s="72"/>
      <c r="CL1023" s="72"/>
      <c r="CM1023" s="72"/>
      <c r="CO1023" s="72"/>
      <c r="CP1023" s="72"/>
      <c r="CS1023" s="72"/>
      <c r="CT1023" s="72"/>
      <c r="CU1023" s="72"/>
      <c r="CW1023" s="72"/>
      <c r="CX1023" s="72"/>
    </row>
    <row r="1024" spans="80:103" ht="12.75">
      <c r="CB1024" s="72"/>
      <c r="CC1024" s="72"/>
      <c r="CD1024" s="72"/>
      <c r="CE1024" s="72"/>
      <c r="CG1024" s="72"/>
      <c r="CH1024" s="72"/>
      <c r="CI1024" s="72"/>
      <c r="CJ1024" s="72"/>
      <c r="CK1024" s="72"/>
      <c r="CL1024" s="72"/>
      <c r="CM1024" s="72"/>
      <c r="CN1024" s="72"/>
      <c r="CO1024" s="72"/>
      <c r="CP1024" s="72"/>
      <c r="CQ1024" s="72"/>
      <c r="CR1024" s="72"/>
      <c r="CT1024" s="72"/>
      <c r="CU1024" s="72"/>
      <c r="CV1024" s="72"/>
      <c r="CW1024" s="72"/>
      <c r="CX1024" s="72"/>
      <c r="CY1024" s="72"/>
    </row>
    <row r="1025" spans="80:103" ht="12.75">
      <c r="CB1025" s="72"/>
      <c r="CC1025" s="72"/>
      <c r="CD1025" s="72"/>
      <c r="CE1025" s="72"/>
      <c r="CF1025" s="72"/>
      <c r="CG1025" s="72"/>
      <c r="CI1025" s="72"/>
      <c r="CJ1025" s="72"/>
      <c r="CK1025" s="72"/>
      <c r="CL1025" s="72"/>
      <c r="CM1025" s="72"/>
      <c r="CN1025" s="72"/>
      <c r="CO1025" s="72"/>
      <c r="CP1025" s="72"/>
      <c r="CQ1025" s="72"/>
      <c r="CR1025" s="72"/>
      <c r="CT1025" s="72"/>
      <c r="CV1025" s="72"/>
      <c r="CW1025" s="72"/>
      <c r="CY1025" s="72"/>
    </row>
    <row r="1026" spans="80:102" ht="12.75">
      <c r="CB1026" s="72"/>
      <c r="CC1026" s="72"/>
      <c r="CD1026" s="72"/>
      <c r="CE1026" s="72"/>
      <c r="CF1026" s="72"/>
      <c r="CG1026" s="72"/>
      <c r="CH1026" s="72"/>
      <c r="CI1026" s="72"/>
      <c r="CJ1026" s="72"/>
      <c r="CL1026" s="72"/>
      <c r="CM1026" s="72"/>
      <c r="CO1026" s="72"/>
      <c r="CP1026" s="72"/>
      <c r="CQ1026" s="72"/>
      <c r="CR1026" s="72"/>
      <c r="CS1026" s="72"/>
      <c r="CT1026" s="72"/>
      <c r="CU1026" s="72"/>
      <c r="CV1026" s="72"/>
      <c r="CW1026" s="72"/>
      <c r="CX1026" s="72"/>
    </row>
    <row r="1027" spans="80:103" ht="12.75">
      <c r="CB1027" s="72"/>
      <c r="CC1027" s="72"/>
      <c r="CD1027" s="72"/>
      <c r="CE1027" s="72"/>
      <c r="CF1027" s="72"/>
      <c r="CG1027" s="72"/>
      <c r="CJ1027" s="72"/>
      <c r="CK1027" s="72"/>
      <c r="CL1027" s="72"/>
      <c r="CM1027" s="72"/>
      <c r="CN1027" s="72"/>
      <c r="CO1027" s="72"/>
      <c r="CP1027" s="72"/>
      <c r="CQ1027" s="72"/>
      <c r="CR1027" s="72"/>
      <c r="CS1027" s="72"/>
      <c r="CT1027" s="72"/>
      <c r="CU1027" s="72"/>
      <c r="CV1027" s="72"/>
      <c r="CW1027" s="72"/>
      <c r="CX1027" s="72"/>
      <c r="CY1027" s="72"/>
    </row>
    <row r="1028" spans="80:103" ht="12.75">
      <c r="CB1028" s="72"/>
      <c r="CC1028" s="72"/>
      <c r="CE1028" s="72"/>
      <c r="CG1028" s="72"/>
      <c r="CH1028" s="72"/>
      <c r="CI1028" s="72"/>
      <c r="CJ1028" s="72"/>
      <c r="CK1028" s="72"/>
      <c r="CL1028" s="72"/>
      <c r="CN1028" s="72"/>
      <c r="CO1028" s="72"/>
      <c r="CP1028" s="72"/>
      <c r="CQ1028" s="72"/>
      <c r="CR1028" s="72"/>
      <c r="CS1028" s="72"/>
      <c r="CT1028" s="72"/>
      <c r="CU1028" s="72"/>
      <c r="CV1028" s="72"/>
      <c r="CW1028" s="72"/>
      <c r="CY1028" s="72"/>
    </row>
    <row r="1029" spans="80:103" ht="12.75">
      <c r="CB1029" s="72"/>
      <c r="CC1029" s="72"/>
      <c r="CE1029" s="72"/>
      <c r="CF1029" s="72"/>
      <c r="CH1029" s="72"/>
      <c r="CI1029" s="72"/>
      <c r="CJ1029" s="72"/>
      <c r="CK1029" s="72"/>
      <c r="CL1029" s="72"/>
      <c r="CN1029" s="72"/>
      <c r="CO1029" s="72"/>
      <c r="CP1029" s="72"/>
      <c r="CQ1029" s="72"/>
      <c r="CR1029" s="72"/>
      <c r="CS1029" s="72"/>
      <c r="CU1029" s="72"/>
      <c r="CV1029" s="72"/>
      <c r="CW1029" s="72"/>
      <c r="CX1029" s="72"/>
      <c r="CY1029" s="72"/>
    </row>
    <row r="1030" spans="80:102" ht="12.75">
      <c r="CB1030" s="72"/>
      <c r="CC1030" s="72"/>
      <c r="CD1030" s="72"/>
      <c r="CE1030" s="72"/>
      <c r="CF1030" s="72"/>
      <c r="CG1030" s="72"/>
      <c r="CI1030" s="72"/>
      <c r="CJ1030" s="72"/>
      <c r="CM1030" s="72"/>
      <c r="CN1030" s="72"/>
      <c r="CO1030" s="72"/>
      <c r="CP1030" s="72"/>
      <c r="CQ1030" s="72"/>
      <c r="CR1030" s="72"/>
      <c r="CS1030" s="72"/>
      <c r="CT1030" s="72"/>
      <c r="CU1030" s="72"/>
      <c r="CV1030" s="72"/>
      <c r="CW1030" s="72"/>
      <c r="CX1030" s="72"/>
    </row>
    <row r="1031" spans="80:103" ht="12.75">
      <c r="CB1031" s="72"/>
      <c r="CC1031" s="72"/>
      <c r="CD1031" s="72"/>
      <c r="CE1031" s="72"/>
      <c r="CF1031" s="72"/>
      <c r="CG1031" s="72"/>
      <c r="CH1031" s="72"/>
      <c r="CJ1031" s="72"/>
      <c r="CK1031" s="72"/>
      <c r="CL1031" s="72"/>
      <c r="CN1031" s="72"/>
      <c r="CO1031" s="72"/>
      <c r="CP1031" s="72"/>
      <c r="CQ1031" s="72"/>
      <c r="CR1031" s="72"/>
      <c r="CS1031" s="72"/>
      <c r="CT1031" s="72"/>
      <c r="CU1031" s="72"/>
      <c r="CV1031" s="72"/>
      <c r="CW1031" s="72"/>
      <c r="CX1031" s="72"/>
      <c r="CY1031" s="72"/>
    </row>
    <row r="1032" spans="80:103" ht="12.75">
      <c r="CB1032" s="72"/>
      <c r="CD1032" s="72"/>
      <c r="CE1032" s="72"/>
      <c r="CF1032" s="72"/>
      <c r="CG1032" s="72"/>
      <c r="CH1032" s="72"/>
      <c r="CI1032" s="72"/>
      <c r="CJ1032" s="72"/>
      <c r="CK1032" s="72"/>
      <c r="CL1032" s="72"/>
      <c r="CM1032" s="72"/>
      <c r="CN1032" s="72"/>
      <c r="CO1032" s="72"/>
      <c r="CP1032" s="72"/>
      <c r="CQ1032" s="72"/>
      <c r="CR1032" s="72"/>
      <c r="CS1032" s="72"/>
      <c r="CT1032" s="72"/>
      <c r="CV1032" s="72"/>
      <c r="CX1032" s="72"/>
      <c r="CY1032" s="72"/>
    </row>
    <row r="1033" spans="82:103" ht="12.75">
      <c r="CD1033" s="72"/>
      <c r="CE1033" s="72"/>
      <c r="CF1033" s="72"/>
      <c r="CG1033" s="72"/>
      <c r="CH1033" s="72"/>
      <c r="CI1033" s="72"/>
      <c r="CJ1033" s="72"/>
      <c r="CK1033" s="72"/>
      <c r="CL1033" s="72"/>
      <c r="CM1033" s="72"/>
      <c r="CN1033" s="72"/>
      <c r="CO1033" s="72"/>
      <c r="CP1033" s="72"/>
      <c r="CQ1033" s="72"/>
      <c r="CR1033" s="72"/>
      <c r="CS1033" s="72"/>
      <c r="CT1033" s="72"/>
      <c r="CU1033" s="72"/>
      <c r="CV1033" s="72"/>
      <c r="CW1033" s="72"/>
      <c r="CY1033" s="72"/>
    </row>
    <row r="1034" spans="80:103" ht="12.75">
      <c r="CB1034" s="72"/>
      <c r="CD1034" s="72"/>
      <c r="CE1034" s="72"/>
      <c r="CF1034" s="72"/>
      <c r="CH1034" s="72"/>
      <c r="CI1034" s="72"/>
      <c r="CK1034" s="72"/>
      <c r="CL1034" s="72"/>
      <c r="CM1034" s="72"/>
      <c r="CN1034" s="72"/>
      <c r="CP1034" s="72"/>
      <c r="CQ1034" s="72"/>
      <c r="CR1034" s="72"/>
      <c r="CS1034" s="72"/>
      <c r="CU1034" s="72"/>
      <c r="CV1034" s="72"/>
      <c r="CY1034" s="72"/>
    </row>
    <row r="1035" spans="80:103" ht="12.75">
      <c r="CB1035" s="72"/>
      <c r="CC1035" s="72"/>
      <c r="CD1035" s="72"/>
      <c r="CE1035" s="72"/>
      <c r="CF1035" s="72"/>
      <c r="CG1035" s="72"/>
      <c r="CH1035" s="72"/>
      <c r="CI1035" s="72"/>
      <c r="CJ1035" s="72"/>
      <c r="CL1035" s="72"/>
      <c r="CM1035" s="72"/>
      <c r="CN1035" s="72"/>
      <c r="CO1035" s="72"/>
      <c r="CP1035" s="72"/>
      <c r="CQ1035" s="72"/>
      <c r="CR1035" s="72"/>
      <c r="CS1035" s="72"/>
      <c r="CT1035" s="72"/>
      <c r="CU1035" s="72"/>
      <c r="CV1035" s="72"/>
      <c r="CX1035" s="72"/>
      <c r="CY1035" s="72"/>
    </row>
    <row r="1036" spans="80:103" ht="12.75">
      <c r="CB1036" s="72"/>
      <c r="CC1036" s="72"/>
      <c r="CD1036" s="72"/>
      <c r="CH1036" s="72"/>
      <c r="CI1036" s="72"/>
      <c r="CJ1036" s="72"/>
      <c r="CK1036" s="72"/>
      <c r="CL1036" s="72"/>
      <c r="CM1036" s="72"/>
      <c r="CN1036" s="72"/>
      <c r="CO1036" s="72"/>
      <c r="CP1036" s="72"/>
      <c r="CQ1036" s="72"/>
      <c r="CR1036" s="72"/>
      <c r="CS1036" s="72"/>
      <c r="CT1036" s="72"/>
      <c r="CU1036" s="72"/>
      <c r="CV1036" s="72"/>
      <c r="CY1036" s="72"/>
    </row>
    <row r="1037" spans="80:103" ht="12.75">
      <c r="CB1037" s="72"/>
      <c r="CC1037" s="72"/>
      <c r="CD1037" s="72"/>
      <c r="CE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T1037" s="72"/>
      <c r="CU1037" s="72"/>
      <c r="CV1037" s="72"/>
      <c r="CW1037" s="72"/>
      <c r="CX1037" s="72"/>
      <c r="CY1037" s="72"/>
    </row>
    <row r="1038" spans="80:103" ht="12.75">
      <c r="CB1038" s="72"/>
      <c r="CC1038" s="72"/>
      <c r="CD1038" s="72"/>
      <c r="CE1038" s="72"/>
      <c r="CF1038" s="72"/>
      <c r="CG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T1038" s="72"/>
      <c r="CV1038" s="72"/>
      <c r="CW1038" s="72"/>
      <c r="CY1038" s="72"/>
    </row>
    <row r="1039" spans="80:102" ht="12.75">
      <c r="CB1039" s="72"/>
      <c r="CC1039" s="72"/>
      <c r="CD1039" s="72"/>
      <c r="CE1039" s="72"/>
      <c r="CF1039" s="72"/>
      <c r="CG1039" s="72"/>
      <c r="CH1039" s="72"/>
      <c r="CI1039" s="72"/>
      <c r="CJ1039" s="72"/>
      <c r="CL1039" s="72"/>
      <c r="CM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</row>
    <row r="1040" spans="80:103" ht="12.75">
      <c r="CB1040" s="72"/>
      <c r="CC1040" s="72"/>
      <c r="CD1040" s="72"/>
      <c r="CE1040" s="72"/>
      <c r="CF1040" s="72"/>
      <c r="CG1040" s="72"/>
      <c r="CJ1040" s="72"/>
      <c r="CK1040" s="72"/>
      <c r="CL1040" s="72"/>
      <c r="CM1040" s="72"/>
      <c r="CN1040" s="72"/>
      <c r="CO1040" s="72"/>
      <c r="CP1040" s="72"/>
      <c r="CQ1040" s="72"/>
      <c r="CR1040" s="72"/>
      <c r="CS1040" s="72"/>
      <c r="CT1040" s="72"/>
      <c r="CU1040" s="72"/>
      <c r="CV1040" s="72"/>
      <c r="CW1040" s="72"/>
      <c r="CX1040" s="72"/>
      <c r="CY1040" s="72"/>
    </row>
    <row r="1041" spans="80:103" ht="12.75">
      <c r="CB1041" s="72"/>
      <c r="CC1041" s="72"/>
      <c r="CD1041" s="72"/>
      <c r="CE1041" s="72"/>
      <c r="CF1041" s="72"/>
      <c r="CG1041" s="72"/>
      <c r="CH1041" s="72"/>
      <c r="CI1041" s="72"/>
      <c r="CJ1041" s="72"/>
      <c r="CK1041" s="72"/>
      <c r="CM1041" s="72"/>
      <c r="CN1041" s="72"/>
      <c r="CP1041" s="72"/>
      <c r="CQ1041" s="72"/>
      <c r="CS1041" s="72"/>
      <c r="CT1041" s="72"/>
      <c r="CU1041" s="72"/>
      <c r="CV1041" s="72"/>
      <c r="CX1041" s="72"/>
      <c r="CY1041" s="72"/>
    </row>
    <row r="1042" spans="80:103" ht="12.75">
      <c r="CB1042" s="72"/>
      <c r="CC1042" s="72"/>
      <c r="CE1042" s="72"/>
      <c r="CF1042" s="72"/>
      <c r="CH1042" s="72"/>
      <c r="CI1042" s="72"/>
      <c r="CJ1042" s="72"/>
      <c r="CK1042" s="72"/>
      <c r="CL1042" s="72"/>
      <c r="CN1042" s="72"/>
      <c r="CO1042" s="72"/>
      <c r="CP1042" s="72"/>
      <c r="CQ1042" s="72"/>
      <c r="CR1042" s="72"/>
      <c r="CS1042" s="72"/>
      <c r="CU1042" s="72"/>
      <c r="CV1042" s="72"/>
      <c r="CW1042" s="72"/>
      <c r="CX1042" s="72"/>
      <c r="CY1042" s="72"/>
    </row>
    <row r="1043" spans="80:103" ht="12.75">
      <c r="CB1043" s="72"/>
      <c r="CD1043" s="72"/>
      <c r="CE1043" s="72"/>
      <c r="CF1043" s="72"/>
      <c r="CG1043" s="72"/>
      <c r="CI1043" s="72"/>
      <c r="CJ1043" s="72"/>
      <c r="CK1043" s="72"/>
      <c r="CL1043" s="72"/>
      <c r="CM1043" s="72"/>
      <c r="CN1043" s="72"/>
      <c r="CO1043" s="72"/>
      <c r="CP1043" s="72"/>
      <c r="CQ1043" s="72"/>
      <c r="CS1043" s="72"/>
      <c r="CT1043" s="72"/>
      <c r="CU1043" s="72"/>
      <c r="CV1043" s="72"/>
      <c r="CX1043" s="72"/>
      <c r="CY1043" s="72"/>
    </row>
    <row r="1044" spans="80:102" ht="12.75">
      <c r="CB1044" s="72"/>
      <c r="CC1044" s="72"/>
      <c r="CD1044" s="72"/>
      <c r="CF1044" s="72"/>
      <c r="CG1044" s="72"/>
      <c r="CH1044" s="72"/>
      <c r="CI1044" s="72"/>
      <c r="CJ1044" s="72"/>
      <c r="CK1044" s="72"/>
      <c r="CL1044" s="72"/>
      <c r="CN1044" s="72"/>
      <c r="CP1044" s="72"/>
      <c r="CQ1044" s="72"/>
      <c r="CR1044" s="72"/>
      <c r="CS1044" s="72"/>
      <c r="CT1044" s="72"/>
      <c r="CU1044" s="72"/>
      <c r="CW1044" s="72"/>
      <c r="CX1044" s="72"/>
    </row>
    <row r="1045" spans="80:103" ht="12.75">
      <c r="CB1045" s="72"/>
      <c r="CC1045" s="72"/>
      <c r="CD1045" s="72"/>
      <c r="CE1045" s="72"/>
      <c r="CF1045" s="72"/>
      <c r="CG1045" s="72"/>
      <c r="CH1045" s="72"/>
      <c r="CI1045" s="72"/>
      <c r="CJ1045" s="72"/>
      <c r="CK1045" s="72"/>
      <c r="CM1045" s="72"/>
      <c r="CN1045" s="72"/>
      <c r="CO1045" s="72"/>
      <c r="CP1045" s="72"/>
      <c r="CQ1045" s="72"/>
      <c r="CS1045" s="72"/>
      <c r="CT1045" s="72"/>
      <c r="CV1045" s="72"/>
      <c r="CW1045" s="72"/>
      <c r="CX1045" s="72"/>
      <c r="CY1045" s="72"/>
    </row>
    <row r="1046" spans="82:103" ht="12.75">
      <c r="CD1046" s="72"/>
      <c r="CE1046" s="72"/>
      <c r="CF1046" s="72"/>
      <c r="CG1046" s="72"/>
      <c r="CH1046" s="72"/>
      <c r="CI1046" s="72"/>
      <c r="CJ1046" s="72"/>
      <c r="CK1046" s="72"/>
      <c r="CL1046" s="72"/>
      <c r="CM1046" s="72"/>
      <c r="CN1046" s="72"/>
      <c r="CO1046" s="72"/>
      <c r="CP1046" s="72"/>
      <c r="CQ1046" s="72"/>
      <c r="CR1046" s="72"/>
      <c r="CS1046" s="72"/>
      <c r="CT1046" s="72"/>
      <c r="CU1046" s="72"/>
      <c r="CV1046" s="72"/>
      <c r="CW1046" s="72"/>
      <c r="CY1046" s="72"/>
    </row>
    <row r="1047" spans="80:103" ht="12.75">
      <c r="CB1047" s="72"/>
      <c r="CC1047" s="72"/>
      <c r="CD1047" s="72"/>
      <c r="CE1047" s="72"/>
      <c r="CF1047" s="72"/>
      <c r="CG1047" s="72"/>
      <c r="CH1047" s="72"/>
      <c r="CI1047" s="72"/>
      <c r="CJ1047" s="72"/>
      <c r="CL1047" s="72"/>
      <c r="CM1047" s="72"/>
      <c r="CN1047" s="72"/>
      <c r="CO1047" s="72"/>
      <c r="CP1047" s="72"/>
      <c r="CQ1047" s="72"/>
      <c r="CR1047" s="72"/>
      <c r="CS1047" s="72"/>
      <c r="CT1047" s="72"/>
      <c r="CU1047" s="72"/>
      <c r="CV1047" s="72"/>
      <c r="CW1047" s="72"/>
      <c r="CX1047" s="72"/>
      <c r="CY1047" s="72"/>
    </row>
    <row r="1048" spans="80:103" ht="12.75">
      <c r="CB1048" s="72"/>
      <c r="CC1048" s="72"/>
      <c r="CD1048" s="72"/>
      <c r="CE1048" s="72"/>
      <c r="CF1048" s="72"/>
      <c r="CG1048" s="72"/>
      <c r="CH1048" s="72"/>
      <c r="CI1048" s="72"/>
      <c r="CJ1048" s="72"/>
      <c r="CL1048" s="72"/>
      <c r="CM1048" s="72"/>
      <c r="CN1048" s="72"/>
      <c r="CO1048" s="72"/>
      <c r="CP1048" s="72"/>
      <c r="CQ1048" s="72"/>
      <c r="CR1048" s="72"/>
      <c r="CS1048" s="72"/>
      <c r="CT1048" s="72"/>
      <c r="CU1048" s="72"/>
      <c r="CV1048" s="72"/>
      <c r="CX1048" s="72"/>
      <c r="CY1048" s="72"/>
    </row>
    <row r="1049" spans="80:102" ht="12.75">
      <c r="CB1049" s="72"/>
      <c r="CD1049" s="72"/>
      <c r="CE1049" s="72"/>
      <c r="CF1049" s="72"/>
      <c r="CG1049" s="72"/>
      <c r="CH1049" s="72"/>
      <c r="CI1049" s="72"/>
      <c r="CK1049" s="72"/>
      <c r="CL1049" s="72"/>
      <c r="CM1049" s="72"/>
      <c r="CO1049" s="72"/>
      <c r="CP1049" s="72"/>
      <c r="CS1049" s="72"/>
      <c r="CT1049" s="72"/>
      <c r="CU1049" s="72"/>
      <c r="CW1049" s="72"/>
      <c r="CX1049" s="72"/>
    </row>
    <row r="1050" spans="80:103" ht="12.75">
      <c r="CB1050" s="72"/>
      <c r="CC1050" s="72"/>
      <c r="CE1050" s="72"/>
      <c r="CF1050" s="72"/>
      <c r="CG1050" s="72"/>
      <c r="CH1050" s="72"/>
      <c r="CI1050" s="72"/>
      <c r="CJ1050" s="72"/>
      <c r="CM1050" s="72"/>
      <c r="CN1050" s="72"/>
      <c r="CP1050" s="72"/>
      <c r="CQ1050" s="72"/>
      <c r="CS1050" s="72"/>
      <c r="CT1050" s="72"/>
      <c r="CU1050" s="72"/>
      <c r="CV1050" s="72"/>
      <c r="CW1050" s="72"/>
      <c r="CX1050" s="72"/>
      <c r="CY1050" s="72"/>
    </row>
    <row r="1051" spans="80:103" ht="12.75">
      <c r="CB1051" s="72"/>
      <c r="CC1051" s="72"/>
      <c r="CD1051" s="72"/>
      <c r="CE1051" s="72"/>
      <c r="CF1051" s="72"/>
      <c r="CG1051" s="72"/>
      <c r="CI1051" s="72"/>
      <c r="CJ1051" s="72"/>
      <c r="CK1051" s="72"/>
      <c r="CL1051" s="72"/>
      <c r="CM1051" s="72"/>
      <c r="CN1051" s="72"/>
      <c r="CO1051" s="72"/>
      <c r="CP1051" s="72"/>
      <c r="CQ1051" s="72"/>
      <c r="CR1051" s="72"/>
      <c r="CT1051" s="72"/>
      <c r="CV1051" s="72"/>
      <c r="CW1051" s="72"/>
      <c r="CY1051" s="72"/>
    </row>
    <row r="1052" spans="83:103" ht="12.75">
      <c r="CE1052" s="72"/>
      <c r="CF1052" s="72"/>
      <c r="CG1052" s="72"/>
      <c r="CH1052" s="72"/>
      <c r="CI1052" s="72"/>
      <c r="CJ1052" s="72"/>
      <c r="CK1052" s="72"/>
      <c r="CL1052" s="72"/>
      <c r="CM1052" s="72"/>
      <c r="CN1052" s="72"/>
      <c r="CO1052" s="72"/>
      <c r="CP1052" s="72"/>
      <c r="CQ1052" s="72"/>
      <c r="CR1052" s="72"/>
      <c r="CS1052" s="72"/>
      <c r="CV1052" s="72"/>
      <c r="CW1052" s="72"/>
      <c r="CX1052" s="72"/>
      <c r="CY1052" s="72"/>
    </row>
    <row r="1053" spans="80:103" ht="12.75">
      <c r="CB1053" s="72"/>
      <c r="CC1053" s="72"/>
      <c r="CD1053" s="72"/>
      <c r="CE1053" s="72"/>
      <c r="CF1053" s="72"/>
      <c r="CG1053" s="72"/>
      <c r="CJ1053" s="72"/>
      <c r="CK1053" s="72"/>
      <c r="CL1053" s="72"/>
      <c r="CM1053" s="72"/>
      <c r="CN1053" s="72"/>
      <c r="CO1053" s="72"/>
      <c r="CP1053" s="72"/>
      <c r="CQ1053" s="72"/>
      <c r="CR1053" s="72"/>
      <c r="CS1053" s="72"/>
      <c r="CT1053" s="72"/>
      <c r="CU1053" s="72"/>
      <c r="CV1053" s="72"/>
      <c r="CW1053" s="72"/>
      <c r="CX1053" s="72"/>
      <c r="CY1053" s="72"/>
    </row>
    <row r="1054" spans="80:103" ht="12.75">
      <c r="CB1054" s="72"/>
      <c r="CC1054" s="72"/>
      <c r="CE1054" s="72"/>
      <c r="CG1054" s="72"/>
      <c r="CH1054" s="72"/>
      <c r="CI1054" s="72"/>
      <c r="CJ1054" s="72"/>
      <c r="CK1054" s="72"/>
      <c r="CL1054" s="72"/>
      <c r="CN1054" s="72"/>
      <c r="CO1054" s="72"/>
      <c r="CP1054" s="72"/>
      <c r="CQ1054" s="72"/>
      <c r="CR1054" s="72"/>
      <c r="CS1054" s="72"/>
      <c r="CT1054" s="72"/>
      <c r="CU1054" s="72"/>
      <c r="CV1054" s="72"/>
      <c r="CW1054" s="72"/>
      <c r="CY1054" s="72"/>
    </row>
    <row r="1055" spans="80:103" ht="12.75">
      <c r="CB1055" s="72"/>
      <c r="CC1055" s="72"/>
      <c r="CE1055" s="72"/>
      <c r="CF1055" s="72"/>
      <c r="CH1055" s="72"/>
      <c r="CI1055" s="72"/>
      <c r="CJ1055" s="72"/>
      <c r="CK1055" s="72"/>
      <c r="CL1055" s="72"/>
      <c r="CN1055" s="72"/>
      <c r="CO1055" s="72"/>
      <c r="CP1055" s="72"/>
      <c r="CQ1055" s="72"/>
      <c r="CR1055" s="72"/>
      <c r="CS1055" s="72"/>
      <c r="CU1055" s="72"/>
      <c r="CV1055" s="72"/>
      <c r="CW1055" s="72"/>
      <c r="CX1055" s="72"/>
      <c r="CY1055" s="72"/>
    </row>
    <row r="1056" spans="80:102" ht="12.75">
      <c r="CB1056" s="72"/>
      <c r="CC1056" s="72"/>
      <c r="CD1056" s="72"/>
      <c r="CE1056" s="72"/>
      <c r="CF1056" s="72"/>
      <c r="CG1056" s="72"/>
      <c r="CI1056" s="72"/>
      <c r="CJ1056" s="72"/>
      <c r="CM1056" s="72"/>
      <c r="CN1056" s="72"/>
      <c r="CO1056" s="72"/>
      <c r="CP1056" s="72"/>
      <c r="CQ1056" s="72"/>
      <c r="CR1056" s="72"/>
      <c r="CS1056" s="72"/>
      <c r="CT1056" s="72"/>
      <c r="CU1056" s="72"/>
      <c r="CV1056" s="72"/>
      <c r="CW1056" s="72"/>
      <c r="CX1056" s="72"/>
    </row>
    <row r="1057" spans="80:102" ht="12.75">
      <c r="CB1057" s="72"/>
      <c r="CC1057" s="72"/>
      <c r="CD1057" s="72"/>
      <c r="CF1057" s="72"/>
      <c r="CG1057" s="72"/>
      <c r="CH1057" s="72"/>
      <c r="CI1057" s="72"/>
      <c r="CJ1057" s="72"/>
      <c r="CK1057" s="72"/>
      <c r="CL1057" s="72"/>
      <c r="CN1057" s="72"/>
      <c r="CP1057" s="72"/>
      <c r="CQ1057" s="72"/>
      <c r="CR1057" s="72"/>
      <c r="CS1057" s="72"/>
      <c r="CT1057" s="72"/>
      <c r="CU1057" s="72"/>
      <c r="CW1057" s="72"/>
      <c r="CX1057" s="72"/>
    </row>
    <row r="1058" spans="80:103" ht="12.75">
      <c r="CB1058" s="72"/>
      <c r="CD1058" s="72"/>
      <c r="CE1058" s="72"/>
      <c r="CF1058" s="72"/>
      <c r="CG1058" s="72"/>
      <c r="CH1058" s="72"/>
      <c r="CI1058" s="72"/>
      <c r="CJ1058" s="72"/>
      <c r="CK1058" s="72"/>
      <c r="CL1058" s="72"/>
      <c r="CM1058" s="72"/>
      <c r="CN1058" s="72"/>
      <c r="CO1058" s="72"/>
      <c r="CP1058" s="72"/>
      <c r="CQ1058" s="72"/>
      <c r="CR1058" s="72"/>
      <c r="CS1058" s="72"/>
      <c r="CT1058" s="72"/>
      <c r="CV1058" s="72"/>
      <c r="CX1058" s="72"/>
      <c r="CY1058" s="72"/>
    </row>
    <row r="1059" spans="82:103" ht="12.75">
      <c r="CD1059" s="72"/>
      <c r="CE1059" s="72"/>
      <c r="CF1059" s="72"/>
      <c r="CG1059" s="72"/>
      <c r="CH1059" s="72"/>
      <c r="CI1059" s="72"/>
      <c r="CJ1059" s="72"/>
      <c r="CK1059" s="72"/>
      <c r="CL1059" s="72"/>
      <c r="CM1059" s="72"/>
      <c r="CN1059" s="72"/>
      <c r="CO1059" s="72"/>
      <c r="CP1059" s="72"/>
      <c r="CQ1059" s="72"/>
      <c r="CR1059" s="72"/>
      <c r="CS1059" s="72"/>
      <c r="CT1059" s="72"/>
      <c r="CU1059" s="72"/>
      <c r="CV1059" s="72"/>
      <c r="CW1059" s="72"/>
      <c r="CY1059" s="72"/>
    </row>
    <row r="1060" spans="80:103" ht="12.75">
      <c r="CB1060" s="72"/>
      <c r="CD1060" s="72"/>
      <c r="CE1060" s="72"/>
      <c r="CF1060" s="72"/>
      <c r="CH1060" s="72"/>
      <c r="CI1060" s="72"/>
      <c r="CK1060" s="72"/>
      <c r="CL1060" s="72"/>
      <c r="CM1060" s="72"/>
      <c r="CN1060" s="72"/>
      <c r="CP1060" s="72"/>
      <c r="CQ1060" s="72"/>
      <c r="CR1060" s="72"/>
      <c r="CS1060" s="72"/>
      <c r="CU1060" s="72"/>
      <c r="CV1060" s="72"/>
      <c r="CY1060" s="72"/>
    </row>
    <row r="1061" spans="80:103" ht="12.75">
      <c r="CB1061" s="72"/>
      <c r="CC1061" s="72"/>
      <c r="CD1061" s="72"/>
      <c r="CE1061" s="72"/>
      <c r="CF1061" s="72"/>
      <c r="CG1061" s="72"/>
      <c r="CH1061" s="72"/>
      <c r="CI1061" s="72"/>
      <c r="CJ1061" s="72"/>
      <c r="CL1061" s="72"/>
      <c r="CM1061" s="72"/>
      <c r="CN1061" s="72"/>
      <c r="CO1061" s="72"/>
      <c r="CP1061" s="72"/>
      <c r="CQ1061" s="72"/>
      <c r="CR1061" s="72"/>
      <c r="CS1061" s="72"/>
      <c r="CT1061" s="72"/>
      <c r="CU1061" s="72"/>
      <c r="CV1061" s="72"/>
      <c r="CX1061" s="72"/>
      <c r="CY1061" s="72"/>
    </row>
    <row r="1062" spans="80:103" ht="12.75">
      <c r="CB1062" s="72"/>
      <c r="CC1062" s="72"/>
      <c r="CD1062" s="72"/>
      <c r="CH1062" s="72"/>
      <c r="CI1062" s="72"/>
      <c r="CJ1062" s="72"/>
      <c r="CK1062" s="72"/>
      <c r="CL1062" s="72"/>
      <c r="CM1062" s="72"/>
      <c r="CN1062" s="72"/>
      <c r="CO1062" s="72"/>
      <c r="CP1062" s="72"/>
      <c r="CQ1062" s="72"/>
      <c r="CR1062" s="72"/>
      <c r="CS1062" s="72"/>
      <c r="CT1062" s="72"/>
      <c r="CU1062" s="72"/>
      <c r="CV1062" s="72"/>
      <c r="CY1062" s="72"/>
    </row>
    <row r="1063" spans="80:103" ht="12.75">
      <c r="CB1063" s="72"/>
      <c r="CC1063" s="72"/>
      <c r="CE1063" s="72"/>
      <c r="CF1063" s="72"/>
      <c r="CG1063" s="72"/>
      <c r="CH1063" s="72"/>
      <c r="CI1063" s="72"/>
      <c r="CJ1063" s="72"/>
      <c r="CM1063" s="72"/>
      <c r="CN1063" s="72"/>
      <c r="CP1063" s="72"/>
      <c r="CQ1063" s="72"/>
      <c r="CS1063" s="72"/>
      <c r="CT1063" s="72"/>
      <c r="CU1063" s="72"/>
      <c r="CV1063" s="72"/>
      <c r="CW1063" s="72"/>
      <c r="CX1063" s="72"/>
      <c r="CY1063" s="72"/>
    </row>
    <row r="1064" spans="80:103" ht="12.75">
      <c r="CB1064" s="72"/>
      <c r="CC1064" s="72"/>
      <c r="CD1064" s="72"/>
      <c r="CE1064" s="72"/>
      <c r="CF1064" s="72"/>
      <c r="CG1064" s="72"/>
      <c r="CI1064" s="72"/>
      <c r="CJ1064" s="72"/>
      <c r="CK1064" s="72"/>
      <c r="CL1064" s="72"/>
      <c r="CM1064" s="72"/>
      <c r="CN1064" s="72"/>
      <c r="CO1064" s="72"/>
      <c r="CP1064" s="72"/>
      <c r="CQ1064" s="72"/>
      <c r="CR1064" s="72"/>
      <c r="CT1064" s="72"/>
      <c r="CV1064" s="72"/>
      <c r="CW1064" s="72"/>
      <c r="CY1064" s="72"/>
    </row>
    <row r="1065" spans="80:102" ht="12.75">
      <c r="CB1065" s="72"/>
      <c r="CC1065" s="72"/>
      <c r="CD1065" s="72"/>
      <c r="CE1065" s="72"/>
      <c r="CF1065" s="72"/>
      <c r="CG1065" s="72"/>
      <c r="CH1065" s="72"/>
      <c r="CI1065" s="72"/>
      <c r="CJ1065" s="72"/>
      <c r="CL1065" s="72"/>
      <c r="CM1065" s="72"/>
      <c r="CO1065" s="72"/>
      <c r="CP1065" s="72"/>
      <c r="CQ1065" s="72"/>
      <c r="CR1065" s="72"/>
      <c r="CS1065" s="72"/>
      <c r="CT1065" s="72"/>
      <c r="CU1065" s="72"/>
      <c r="CV1065" s="72"/>
      <c r="CW1065" s="72"/>
      <c r="CX1065" s="72"/>
    </row>
    <row r="1066" spans="81:103" ht="12.75">
      <c r="CC1066" s="72"/>
      <c r="CD1066" s="72"/>
      <c r="CE1066" s="72"/>
      <c r="CG1066" s="72"/>
      <c r="CH1066" s="72"/>
      <c r="CJ1066" s="72"/>
      <c r="CK1066" s="72"/>
      <c r="CN1066" s="72"/>
      <c r="CO1066" s="72"/>
      <c r="CP1066" s="72"/>
      <c r="CQ1066" s="72"/>
      <c r="CR1066" s="72"/>
      <c r="CS1066" s="72"/>
      <c r="CU1066" s="72"/>
      <c r="CV1066" s="72"/>
      <c r="CW1066" s="72"/>
      <c r="CY1066" s="72"/>
    </row>
    <row r="1067" spans="80:103" ht="12.75"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M1067" s="72"/>
      <c r="CN1067" s="72"/>
      <c r="CP1067" s="72"/>
      <c r="CQ1067" s="72"/>
      <c r="CS1067" s="72"/>
      <c r="CT1067" s="72"/>
      <c r="CU1067" s="72"/>
      <c r="CV1067" s="72"/>
      <c r="CX1067" s="72"/>
      <c r="CY1067" s="72"/>
    </row>
    <row r="1068" spans="80:103" ht="12.75">
      <c r="CB1068" s="72"/>
      <c r="CC1068" s="72"/>
      <c r="CE1068" s="72"/>
      <c r="CF1068" s="72"/>
      <c r="CH1068" s="72"/>
      <c r="CI1068" s="72"/>
      <c r="CJ1068" s="72"/>
      <c r="CK1068" s="72"/>
      <c r="CL1068" s="72"/>
      <c r="CN1068" s="72"/>
      <c r="CO1068" s="72"/>
      <c r="CP1068" s="72"/>
      <c r="CQ1068" s="72"/>
      <c r="CR1068" s="72"/>
      <c r="CS1068" s="72"/>
      <c r="CU1068" s="72"/>
      <c r="CV1068" s="72"/>
      <c r="CW1068" s="72"/>
      <c r="CX1068" s="72"/>
      <c r="CY1068" s="72"/>
    </row>
    <row r="1069" spans="80:103" ht="12.75">
      <c r="CB1069" s="72"/>
      <c r="CD1069" s="72"/>
      <c r="CE1069" s="72"/>
      <c r="CF1069" s="72"/>
      <c r="CG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S1069" s="72"/>
      <c r="CT1069" s="72"/>
      <c r="CU1069" s="72"/>
      <c r="CV1069" s="72"/>
      <c r="CX1069" s="72"/>
      <c r="CY1069" s="72"/>
    </row>
    <row r="1070" spans="80:103" ht="12.75">
      <c r="CB1070" s="72"/>
      <c r="CC1070" s="72"/>
      <c r="CD1070" s="72"/>
      <c r="CE1070" s="72"/>
      <c r="CF1070" s="72"/>
      <c r="CG1070" s="72"/>
      <c r="CH1070" s="72"/>
      <c r="CJ1070" s="72"/>
      <c r="CK1070" s="72"/>
      <c r="CL1070" s="72"/>
      <c r="CN1070" s="72"/>
      <c r="CO1070" s="72"/>
      <c r="CP1070" s="72"/>
      <c r="CQ1070" s="72"/>
      <c r="CR1070" s="72"/>
      <c r="CS1070" s="72"/>
      <c r="CT1070" s="72"/>
      <c r="CU1070" s="72"/>
      <c r="CV1070" s="72"/>
      <c r="CW1070" s="72"/>
      <c r="CX1070" s="72"/>
      <c r="CY1070" s="72"/>
    </row>
    <row r="1071" spans="80:103" ht="12.75">
      <c r="CB1071" s="72"/>
      <c r="CC1071" s="72"/>
      <c r="CD1071" s="72"/>
      <c r="CE1071" s="72"/>
      <c r="CF1071" s="72"/>
      <c r="CG1071" s="72"/>
      <c r="CH1071" s="72"/>
      <c r="CI1071" s="72"/>
      <c r="CJ1071" s="72"/>
      <c r="CK1071" s="72"/>
      <c r="CM1071" s="72"/>
      <c r="CN1071" s="72"/>
      <c r="CO1071" s="72"/>
      <c r="CP1071" s="72"/>
      <c r="CQ1071" s="72"/>
      <c r="CS1071" s="72"/>
      <c r="CT1071" s="72"/>
      <c r="CV1071" s="72"/>
      <c r="CW1071" s="72"/>
      <c r="CX1071" s="72"/>
      <c r="CY1071" s="72"/>
    </row>
    <row r="1072" spans="80:103" ht="12.75">
      <c r="CB1072" s="72"/>
      <c r="CC1072" s="72"/>
      <c r="CD1072" s="72"/>
      <c r="CE1072" s="72"/>
      <c r="CG1072" s="72"/>
      <c r="CH1072" s="72"/>
      <c r="CI1072" s="72"/>
      <c r="CJ1072" s="72"/>
      <c r="CK1072" s="72"/>
      <c r="CL1072" s="72"/>
      <c r="CM1072" s="72"/>
      <c r="CN1072" s="72"/>
      <c r="CP1072" s="72"/>
      <c r="CQ1072" s="72"/>
      <c r="CR1072" s="72"/>
      <c r="CS1072" s="72"/>
      <c r="CT1072" s="72"/>
      <c r="CU1072" s="72"/>
      <c r="CV1072" s="72"/>
      <c r="CW1072" s="72"/>
      <c r="CX1072" s="72"/>
      <c r="CY1072" s="72"/>
    </row>
    <row r="1073" spans="80:103" ht="12.75">
      <c r="CB1073" s="72"/>
      <c r="CC1073" s="72"/>
      <c r="CD1073" s="72"/>
      <c r="CE1073" s="72"/>
      <c r="CF1073" s="72"/>
      <c r="CG1073" s="72"/>
      <c r="CH1073" s="72"/>
      <c r="CI1073" s="72"/>
      <c r="CJ1073" s="72"/>
      <c r="CL1073" s="72"/>
      <c r="CM1073" s="72"/>
      <c r="CN1073" s="72"/>
      <c r="CO1073" s="72"/>
      <c r="CP1073" s="72"/>
      <c r="CQ1073" s="72"/>
      <c r="CR1073" s="72"/>
      <c r="CS1073" s="72"/>
      <c r="CT1073" s="72"/>
      <c r="CU1073" s="72"/>
      <c r="CV1073" s="72"/>
      <c r="CW1073" s="72"/>
      <c r="CX1073" s="72"/>
      <c r="CY1073" s="72"/>
    </row>
    <row r="1074" spans="80:103" ht="12.75">
      <c r="CB1074" s="72"/>
      <c r="CC1074" s="72"/>
      <c r="CD1074" s="72"/>
      <c r="CE1074" s="72"/>
      <c r="CF1074" s="72"/>
      <c r="CG1074" s="72"/>
      <c r="CH1074" s="72"/>
      <c r="CI1074" s="72"/>
      <c r="CK1074" s="72"/>
      <c r="CL1074" s="72"/>
      <c r="CM1074" s="72"/>
      <c r="CN1074" s="72"/>
      <c r="CO1074" s="72"/>
      <c r="CP1074" s="72"/>
      <c r="CR1074" s="72"/>
      <c r="CS1074" s="72"/>
      <c r="CT1074" s="72"/>
      <c r="CU1074" s="72"/>
      <c r="CV1074" s="72"/>
      <c r="CW1074" s="72"/>
      <c r="CX1074" s="72"/>
      <c r="CY1074" s="72"/>
    </row>
    <row r="1075" spans="80:103" ht="12.75">
      <c r="CB1075" s="72"/>
      <c r="CC1075" s="72"/>
      <c r="CD1075" s="72"/>
      <c r="CH1075" s="72"/>
      <c r="CI1075" s="72"/>
      <c r="CJ1075" s="72"/>
      <c r="CK1075" s="72"/>
      <c r="CL1075" s="72"/>
      <c r="CM1075" s="72"/>
      <c r="CN1075" s="72"/>
      <c r="CO1075" s="72"/>
      <c r="CP1075" s="72"/>
      <c r="CQ1075" s="72"/>
      <c r="CR1075" s="72"/>
      <c r="CS1075" s="72"/>
      <c r="CT1075" s="72"/>
      <c r="CU1075" s="72"/>
      <c r="CV1075" s="72"/>
      <c r="CY1075" s="72"/>
    </row>
    <row r="1076" spans="80:103" ht="12.75">
      <c r="CB1076" s="72"/>
      <c r="CC1076" s="72"/>
      <c r="CE1076" s="72"/>
      <c r="CF1076" s="72"/>
      <c r="CG1076" s="72"/>
      <c r="CH1076" s="72"/>
      <c r="CI1076" s="72"/>
      <c r="CJ1076" s="72"/>
      <c r="CM1076" s="72"/>
      <c r="CN1076" s="72"/>
      <c r="CP1076" s="72"/>
      <c r="CQ1076" s="72"/>
      <c r="CS1076" s="72"/>
      <c r="CT1076" s="72"/>
      <c r="CU1076" s="72"/>
      <c r="CV1076" s="72"/>
      <c r="CW1076" s="72"/>
      <c r="CX1076" s="72"/>
      <c r="CY1076" s="72"/>
    </row>
    <row r="1077" spans="80:103" ht="12.75">
      <c r="CB1077" s="72"/>
      <c r="CC1077" s="72"/>
      <c r="CD1077" s="72"/>
      <c r="CE1077" s="72"/>
      <c r="CF1077" s="72"/>
      <c r="CG1077" s="72"/>
      <c r="CI1077" s="72"/>
      <c r="CJ1077" s="72"/>
      <c r="CK1077" s="72"/>
      <c r="CL1077" s="72"/>
      <c r="CM1077" s="72"/>
      <c r="CN1077" s="72"/>
      <c r="CO1077" s="72"/>
      <c r="CP1077" s="72"/>
      <c r="CQ1077" s="72"/>
      <c r="CR1077" s="72"/>
      <c r="CT1077" s="72"/>
      <c r="CV1077" s="72"/>
      <c r="CW1077" s="72"/>
      <c r="CY1077" s="72"/>
    </row>
    <row r="1078" spans="80:102" ht="12.75">
      <c r="CB1078" s="72"/>
      <c r="CC1078" s="72"/>
      <c r="CD1078" s="72"/>
      <c r="CE1078" s="72"/>
      <c r="CF1078" s="72"/>
      <c r="CG1078" s="72"/>
      <c r="CH1078" s="72"/>
      <c r="CI1078" s="72"/>
      <c r="CJ1078" s="72"/>
      <c r="CL1078" s="72"/>
      <c r="CM1078" s="72"/>
      <c r="CO1078" s="72"/>
      <c r="CP1078" s="72"/>
      <c r="CQ1078" s="72"/>
      <c r="CR1078" s="72"/>
      <c r="CS1078" s="72"/>
      <c r="CT1078" s="72"/>
      <c r="CU1078" s="72"/>
      <c r="CV1078" s="72"/>
      <c r="CW1078" s="72"/>
      <c r="CX1078" s="72"/>
    </row>
    <row r="1079" spans="81:103" ht="12.75">
      <c r="CC1079" s="72"/>
      <c r="CD1079" s="72"/>
      <c r="CE1079" s="72"/>
      <c r="CG1079" s="72"/>
      <c r="CH1079" s="72"/>
      <c r="CJ1079" s="72"/>
      <c r="CK1079" s="72"/>
      <c r="CN1079" s="72"/>
      <c r="CO1079" s="72"/>
      <c r="CP1079" s="72"/>
      <c r="CQ1079" s="72"/>
      <c r="CR1079" s="72"/>
      <c r="CS1079" s="72"/>
      <c r="CU1079" s="72"/>
      <c r="CV1079" s="72"/>
      <c r="CW1079" s="72"/>
      <c r="CY1079" s="72"/>
    </row>
    <row r="1080" spans="80:103" ht="12.75">
      <c r="CB1080" s="72"/>
      <c r="CC1080" s="72"/>
      <c r="CD1080" s="72"/>
      <c r="CE1080" s="72"/>
      <c r="CF1080" s="72"/>
      <c r="CG1080" s="72"/>
      <c r="CH1080" s="72"/>
      <c r="CI1080" s="72"/>
      <c r="CJ1080" s="72"/>
      <c r="CK1080" s="72"/>
      <c r="CM1080" s="72"/>
      <c r="CN1080" s="72"/>
      <c r="CP1080" s="72"/>
      <c r="CQ1080" s="72"/>
      <c r="CS1080" s="72"/>
      <c r="CT1080" s="72"/>
      <c r="CU1080" s="72"/>
      <c r="CV1080" s="72"/>
      <c r="CX1080" s="72"/>
      <c r="CY1080" s="72"/>
    </row>
    <row r="1081" spans="80:103" ht="12.75">
      <c r="CB1081" s="72"/>
      <c r="CC1081" s="72"/>
      <c r="CD1081" s="72"/>
      <c r="CE1081" s="72"/>
      <c r="CF1081" s="72"/>
      <c r="CH1081" s="72"/>
      <c r="CI1081" s="72"/>
      <c r="CK1081" s="72"/>
      <c r="CL1081" s="72"/>
      <c r="CM1081" s="72"/>
      <c r="CN1081" s="72"/>
      <c r="CO1081" s="72"/>
      <c r="CQ1081" s="72"/>
      <c r="CR1081" s="72"/>
      <c r="CS1081" s="72"/>
      <c r="CT1081" s="72"/>
      <c r="CU1081" s="72"/>
      <c r="CV1081" s="72"/>
      <c r="CW1081" s="72"/>
      <c r="CX1081" s="72"/>
      <c r="CY1081" s="72"/>
    </row>
    <row r="1082" spans="80:103" ht="12.75">
      <c r="CB1082" s="72"/>
      <c r="CD1082" s="72"/>
      <c r="CE1082" s="72"/>
      <c r="CF1082" s="72"/>
      <c r="CG1082" s="72"/>
      <c r="CI1082" s="72"/>
      <c r="CJ1082" s="72"/>
      <c r="CK1082" s="72"/>
      <c r="CL1082" s="72"/>
      <c r="CM1082" s="72"/>
      <c r="CN1082" s="72"/>
      <c r="CO1082" s="72"/>
      <c r="CP1082" s="72"/>
      <c r="CQ1082" s="72"/>
      <c r="CS1082" s="72"/>
      <c r="CT1082" s="72"/>
      <c r="CU1082" s="72"/>
      <c r="CV1082" s="72"/>
      <c r="CX1082" s="72"/>
      <c r="CY1082" s="72"/>
    </row>
    <row r="1083" spans="80:103" ht="12.75">
      <c r="CB1083" s="72"/>
      <c r="CC1083" s="72"/>
      <c r="CD1083" s="72"/>
      <c r="CE1083" s="72"/>
      <c r="CF1083" s="72"/>
      <c r="CG1083" s="72"/>
      <c r="CH1083" s="72"/>
      <c r="CJ1083" s="72"/>
      <c r="CK1083" s="72"/>
      <c r="CL1083" s="72"/>
      <c r="CN1083" s="72"/>
      <c r="CO1083" s="72"/>
      <c r="CP1083" s="72"/>
      <c r="CQ1083" s="72"/>
      <c r="CR1083" s="72"/>
      <c r="CS1083" s="72"/>
      <c r="CT1083" s="72"/>
      <c r="CU1083" s="72"/>
      <c r="CV1083" s="72"/>
      <c r="CW1083" s="72"/>
      <c r="CX1083" s="72"/>
      <c r="CY1083" s="72"/>
    </row>
    <row r="1084" spans="80:103" ht="12.75">
      <c r="CB1084" s="72"/>
      <c r="CC1084" s="72"/>
      <c r="CD1084" s="72"/>
      <c r="CE1084" s="72"/>
      <c r="CF1084" s="72"/>
      <c r="CG1084" s="72"/>
      <c r="CH1084" s="72"/>
      <c r="CI1084" s="72"/>
      <c r="CJ1084" s="72"/>
      <c r="CK1084" s="72"/>
      <c r="CM1084" s="72"/>
      <c r="CN1084" s="72"/>
      <c r="CO1084" s="72"/>
      <c r="CP1084" s="72"/>
      <c r="CQ1084" s="72"/>
      <c r="CS1084" s="72"/>
      <c r="CT1084" s="72"/>
      <c r="CV1084" s="72"/>
      <c r="CW1084" s="72"/>
      <c r="CX1084" s="72"/>
      <c r="CY1084" s="72"/>
    </row>
    <row r="1085" spans="82:103" ht="12.75">
      <c r="CD1085" s="72"/>
      <c r="CE1085" s="72"/>
      <c r="CF1085" s="72"/>
      <c r="CG1085" s="72"/>
      <c r="CH1085" s="72"/>
      <c r="CI1085" s="72"/>
      <c r="CJ1085" s="72"/>
      <c r="CK1085" s="72"/>
      <c r="CL1085" s="72"/>
      <c r="CM1085" s="72"/>
      <c r="CN1085" s="72"/>
      <c r="CO1085" s="72"/>
      <c r="CP1085" s="72"/>
      <c r="CQ1085" s="72"/>
      <c r="CR1085" s="72"/>
      <c r="CS1085" s="72"/>
      <c r="CT1085" s="72"/>
      <c r="CU1085" s="72"/>
      <c r="CV1085" s="72"/>
      <c r="CW1085" s="72"/>
      <c r="CY1085" s="72"/>
    </row>
    <row r="1086" spans="80:103" ht="12.75">
      <c r="CB1086" s="72"/>
      <c r="CC1086" s="72"/>
      <c r="CD1086" s="72"/>
      <c r="CE1086" s="72"/>
      <c r="CF1086" s="72"/>
      <c r="CG1086" s="72"/>
      <c r="CH1086" s="72"/>
      <c r="CI1086" s="72"/>
      <c r="CJ1086" s="72"/>
      <c r="CL1086" s="72"/>
      <c r="CM1086" s="72"/>
      <c r="CN1086" s="72"/>
      <c r="CO1086" s="72"/>
      <c r="CP1086" s="72"/>
      <c r="CQ1086" s="72"/>
      <c r="CR1086" s="72"/>
      <c r="CS1086" s="72"/>
      <c r="CT1086" s="72"/>
      <c r="CU1086" s="72"/>
      <c r="CV1086" s="72"/>
      <c r="CW1086" s="72"/>
      <c r="CX1086" s="72"/>
      <c r="CY1086" s="72"/>
    </row>
    <row r="1087" spans="80:103" ht="12.75">
      <c r="CB1087" s="72"/>
      <c r="CC1087" s="72"/>
      <c r="CD1087" s="72"/>
      <c r="CE1087" s="72"/>
      <c r="CF1087" s="72"/>
      <c r="CG1087" s="72"/>
      <c r="CH1087" s="72"/>
      <c r="CI1087" s="72"/>
      <c r="CJ1087" s="72"/>
      <c r="CL1087" s="72"/>
      <c r="CM1087" s="72"/>
      <c r="CN1087" s="72"/>
      <c r="CO1087" s="72"/>
      <c r="CP1087" s="72"/>
      <c r="CQ1087" s="72"/>
      <c r="CR1087" s="72"/>
      <c r="CS1087" s="72"/>
      <c r="CT1087" s="72"/>
      <c r="CU1087" s="72"/>
      <c r="CV1087" s="72"/>
      <c r="CX1087" s="72"/>
      <c r="CY1087" s="72"/>
    </row>
    <row r="1088" spans="80:102" ht="12.75">
      <c r="CB1088" s="72"/>
      <c r="CD1088" s="72"/>
      <c r="CE1088" s="72"/>
      <c r="CF1088" s="72"/>
      <c r="CG1088" s="72"/>
      <c r="CH1088" s="72"/>
      <c r="CI1088" s="72"/>
      <c r="CK1088" s="72"/>
      <c r="CL1088" s="72"/>
      <c r="CM1088" s="72"/>
      <c r="CO1088" s="72"/>
      <c r="CP1088" s="72"/>
      <c r="CS1088" s="72"/>
      <c r="CT1088" s="72"/>
      <c r="CU1088" s="72"/>
      <c r="CW1088" s="72"/>
      <c r="CX1088" s="72"/>
    </row>
    <row r="1089" spans="80:103" ht="12.75">
      <c r="CB1089" s="72"/>
      <c r="CC1089" s="72"/>
      <c r="CD1089" s="72"/>
      <c r="CE1089" s="72"/>
      <c r="CG1089" s="72"/>
      <c r="CH1089" s="72"/>
      <c r="CI1089" s="72"/>
      <c r="CJ1089" s="72"/>
      <c r="CK1089" s="72"/>
      <c r="CL1089" s="72"/>
      <c r="CM1089" s="72"/>
      <c r="CN1089" s="72"/>
      <c r="CO1089" s="72"/>
      <c r="CP1089" s="72"/>
      <c r="CQ1089" s="72"/>
      <c r="CR1089" s="72"/>
      <c r="CT1089" s="72"/>
      <c r="CU1089" s="72"/>
      <c r="CV1089" s="72"/>
      <c r="CW1089" s="72"/>
      <c r="CX1089" s="72"/>
      <c r="CY1089" s="72"/>
    </row>
    <row r="1090" spans="80:103" ht="12.75">
      <c r="CB1090" s="72"/>
      <c r="CC1090" s="72"/>
      <c r="CD1090" s="72"/>
      <c r="CE1090" s="72"/>
      <c r="CF1090" s="72"/>
      <c r="CG1090" s="72"/>
      <c r="CI1090" s="72"/>
      <c r="CJ1090" s="72"/>
      <c r="CK1090" s="72"/>
      <c r="CL1090" s="72"/>
      <c r="CM1090" s="72"/>
      <c r="CN1090" s="72"/>
      <c r="CO1090" s="72"/>
      <c r="CP1090" s="72"/>
      <c r="CQ1090" s="72"/>
      <c r="CR1090" s="72"/>
      <c r="CT1090" s="72"/>
      <c r="CV1090" s="72"/>
      <c r="CW1090" s="72"/>
      <c r="CY1090" s="72"/>
    </row>
    <row r="1091" spans="83:103" ht="12.75">
      <c r="CE1091" s="72"/>
      <c r="CF1091" s="72"/>
      <c r="CG1091" s="72"/>
      <c r="CH1091" s="72"/>
      <c r="CI1091" s="72"/>
      <c r="CJ1091" s="72"/>
      <c r="CK1091" s="72"/>
      <c r="CL1091" s="72"/>
      <c r="CM1091" s="72"/>
      <c r="CN1091" s="72"/>
      <c r="CO1091" s="72"/>
      <c r="CP1091" s="72"/>
      <c r="CQ1091" s="72"/>
      <c r="CR1091" s="72"/>
      <c r="CS1091" s="72"/>
      <c r="CV1091" s="72"/>
      <c r="CW1091" s="72"/>
      <c r="CX1091" s="72"/>
      <c r="CY1091" s="72"/>
    </row>
    <row r="1092" spans="81:103" ht="12.75">
      <c r="CC1092" s="72"/>
      <c r="CD1092" s="72"/>
      <c r="CE1092" s="72"/>
      <c r="CG1092" s="72"/>
      <c r="CH1092" s="72"/>
      <c r="CJ1092" s="72"/>
      <c r="CK1092" s="72"/>
      <c r="CN1092" s="72"/>
      <c r="CO1092" s="72"/>
      <c r="CP1092" s="72"/>
      <c r="CQ1092" s="72"/>
      <c r="CR1092" s="72"/>
      <c r="CS1092" s="72"/>
      <c r="CU1092" s="72"/>
      <c r="CV1092" s="72"/>
      <c r="CW1092" s="72"/>
      <c r="CY1092" s="72"/>
    </row>
    <row r="1093" spans="80:103" ht="12.75">
      <c r="CB1093" s="72"/>
      <c r="CC1093" s="72"/>
      <c r="CE1093" s="72"/>
      <c r="CG1093" s="72"/>
      <c r="CH1093" s="72"/>
      <c r="CI1093" s="72"/>
      <c r="CJ1093" s="72"/>
      <c r="CK1093" s="72"/>
      <c r="CL1093" s="72"/>
      <c r="CN1093" s="72"/>
      <c r="CO1093" s="72"/>
      <c r="CP1093" s="72"/>
      <c r="CQ1093" s="72"/>
      <c r="CR1093" s="72"/>
      <c r="CS1093" s="72"/>
      <c r="CT1093" s="72"/>
      <c r="CU1093" s="72"/>
      <c r="CV1093" s="72"/>
      <c r="CW1093" s="72"/>
      <c r="CY1093" s="72"/>
    </row>
    <row r="1094" spans="80:103" ht="12.75">
      <c r="CB1094" s="72"/>
      <c r="CC1094" s="72"/>
      <c r="CD1094" s="72"/>
      <c r="CE1094" s="72"/>
      <c r="CF1094" s="72"/>
      <c r="CH1094" s="72"/>
      <c r="CI1094" s="72"/>
      <c r="CK1094" s="72"/>
      <c r="CL1094" s="72"/>
      <c r="CM1094" s="72"/>
      <c r="CN1094" s="72"/>
      <c r="CO1094" s="72"/>
      <c r="CQ1094" s="72"/>
      <c r="CR1094" s="72"/>
      <c r="CS1094" s="72"/>
      <c r="CT1094" s="72"/>
      <c r="CU1094" s="72"/>
      <c r="CV1094" s="72"/>
      <c r="CW1094" s="72"/>
      <c r="CX1094" s="72"/>
      <c r="CY1094" s="72"/>
    </row>
    <row r="1095" spans="80:102" ht="12.75">
      <c r="CB1095" s="72"/>
      <c r="CC1095" s="72"/>
      <c r="CD1095" s="72"/>
      <c r="CE1095" s="72"/>
      <c r="CF1095" s="72"/>
      <c r="CG1095" s="72"/>
      <c r="CI1095" s="72"/>
      <c r="CJ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</row>
    <row r="1096" spans="80:102" ht="12.75">
      <c r="CB1096" s="72"/>
      <c r="CC1096" s="72"/>
      <c r="CD1096" s="72"/>
      <c r="CF1096" s="72"/>
      <c r="CG1096" s="72"/>
      <c r="CH1096" s="72"/>
      <c r="CI1096" s="72"/>
      <c r="CJ1096" s="72"/>
      <c r="CK1096" s="72"/>
      <c r="CL1096" s="72"/>
      <c r="CN1096" s="72"/>
      <c r="CP1096" s="72"/>
      <c r="CQ1096" s="72"/>
      <c r="CR1096" s="72"/>
      <c r="CS1096" s="72"/>
      <c r="CT1096" s="72"/>
      <c r="CU1096" s="72"/>
      <c r="CW1096" s="72"/>
      <c r="CX1096" s="72"/>
    </row>
    <row r="1097" spans="80:103" ht="12.75"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M1097" s="72"/>
      <c r="CN1097" s="72"/>
      <c r="CO1097" s="72"/>
      <c r="CP1097" s="72"/>
      <c r="CQ1097" s="72"/>
      <c r="CS1097" s="72"/>
      <c r="CT1097" s="72"/>
      <c r="CV1097" s="72"/>
      <c r="CW1097" s="72"/>
      <c r="CX1097" s="72"/>
      <c r="CY1097" s="72"/>
    </row>
    <row r="1098" spans="80:103" ht="12.75">
      <c r="CB1098" s="72"/>
      <c r="CC1098" s="72"/>
      <c r="CD1098" s="72"/>
      <c r="CE1098" s="72"/>
      <c r="CG1098" s="72"/>
      <c r="CH1098" s="72"/>
      <c r="CI1098" s="72"/>
      <c r="CJ1098" s="72"/>
      <c r="CK1098" s="72"/>
      <c r="CL1098" s="72"/>
      <c r="CM1098" s="72"/>
      <c r="CN1098" s="72"/>
      <c r="CP1098" s="72"/>
      <c r="CQ1098" s="72"/>
      <c r="CR1098" s="72"/>
      <c r="CS1098" s="72"/>
      <c r="CT1098" s="72"/>
      <c r="CU1098" s="72"/>
      <c r="CV1098" s="72"/>
      <c r="CW1098" s="72"/>
      <c r="CX1098" s="72"/>
      <c r="CY1098" s="72"/>
    </row>
    <row r="1099" spans="80:103" ht="12.75">
      <c r="CB1099" s="72"/>
      <c r="CC1099" s="72"/>
      <c r="CD1099" s="72"/>
      <c r="CE1099" s="72"/>
      <c r="CF1099" s="72"/>
      <c r="CG1099" s="72"/>
      <c r="CH1099" s="72"/>
      <c r="CI1099" s="72"/>
      <c r="CJ1099" s="72"/>
      <c r="CL1099" s="72"/>
      <c r="CM1099" s="72"/>
      <c r="CN1099" s="72"/>
      <c r="CO1099" s="72"/>
      <c r="CP1099" s="72"/>
      <c r="CQ1099" s="72"/>
      <c r="CR1099" s="72"/>
      <c r="CS1099" s="72"/>
      <c r="CT1099" s="72"/>
      <c r="CU1099" s="72"/>
      <c r="CV1099" s="72"/>
      <c r="CW1099" s="72"/>
      <c r="CX1099" s="72"/>
      <c r="CY1099" s="72"/>
    </row>
    <row r="1100" spans="80:103" ht="12.75">
      <c r="CB1100" s="72"/>
      <c r="CC1100" s="72"/>
      <c r="CD1100" s="72"/>
      <c r="CE1100" s="72"/>
      <c r="CF1100" s="72"/>
      <c r="CG1100" s="72"/>
      <c r="CH1100" s="72"/>
      <c r="CI1100" s="72"/>
      <c r="CJ1100" s="72"/>
      <c r="CL1100" s="72"/>
      <c r="CM1100" s="72"/>
      <c r="CN1100" s="72"/>
      <c r="CO1100" s="72"/>
      <c r="CP1100" s="72"/>
      <c r="CQ1100" s="72"/>
      <c r="CR1100" s="72"/>
      <c r="CS1100" s="72"/>
      <c r="CT1100" s="72"/>
      <c r="CU1100" s="72"/>
      <c r="CV1100" s="72"/>
      <c r="CX1100" s="72"/>
      <c r="CY1100" s="72"/>
    </row>
    <row r="1101" spans="80:103" ht="12.75">
      <c r="CB1101" s="72"/>
      <c r="CC1101" s="72"/>
      <c r="CD1101" s="72"/>
      <c r="CH1101" s="72"/>
      <c r="CI1101" s="72"/>
      <c r="CJ1101" s="72"/>
      <c r="CK1101" s="72"/>
      <c r="CL1101" s="72"/>
      <c r="CM1101" s="72"/>
      <c r="CN1101" s="72"/>
      <c r="CO1101" s="72"/>
      <c r="CP1101" s="72"/>
      <c r="CQ1101" s="72"/>
      <c r="CR1101" s="72"/>
      <c r="CS1101" s="72"/>
      <c r="CT1101" s="72"/>
      <c r="CU1101" s="72"/>
      <c r="CV1101" s="72"/>
      <c r="CY1101" s="72"/>
    </row>
    <row r="1102" spans="80:103" ht="12.75">
      <c r="CB1102" s="72"/>
      <c r="CC1102" s="72"/>
      <c r="CE1102" s="72"/>
      <c r="CF1102" s="72"/>
      <c r="CG1102" s="72"/>
      <c r="CH1102" s="72"/>
      <c r="CI1102" s="72"/>
      <c r="CJ1102" s="72"/>
      <c r="CM1102" s="72"/>
      <c r="CN1102" s="72"/>
      <c r="CP1102" s="72"/>
      <c r="CQ1102" s="72"/>
      <c r="CS1102" s="72"/>
      <c r="CT1102" s="72"/>
      <c r="CU1102" s="72"/>
      <c r="CV1102" s="72"/>
      <c r="CW1102" s="72"/>
      <c r="CX1102" s="72"/>
      <c r="CY1102" s="72"/>
    </row>
    <row r="1103" spans="80:103" ht="12.75">
      <c r="CB1103" s="72"/>
      <c r="CC1103" s="72"/>
      <c r="CD1103" s="72"/>
      <c r="CE1103" s="72"/>
      <c r="CF1103" s="72"/>
      <c r="CG1103" s="72"/>
      <c r="CI1103" s="72"/>
      <c r="CJ1103" s="72"/>
      <c r="CK1103" s="72"/>
      <c r="CL1103" s="72"/>
      <c r="CM1103" s="72"/>
      <c r="CN1103" s="72"/>
      <c r="CO1103" s="72"/>
      <c r="CP1103" s="72"/>
      <c r="CQ1103" s="72"/>
      <c r="CR1103" s="72"/>
      <c r="CT1103" s="72"/>
      <c r="CV1103" s="72"/>
      <c r="CW1103" s="72"/>
      <c r="CY1103" s="72"/>
    </row>
    <row r="1104" spans="83:103" ht="12.75">
      <c r="CE1104" s="72"/>
      <c r="CF1104" s="72"/>
      <c r="CG1104" s="72"/>
      <c r="CH1104" s="72"/>
      <c r="CI1104" s="72"/>
      <c r="CJ1104" s="72"/>
      <c r="CK1104" s="72"/>
      <c r="CL1104" s="72"/>
      <c r="CM1104" s="72"/>
      <c r="CN1104" s="72"/>
      <c r="CO1104" s="72"/>
      <c r="CP1104" s="72"/>
      <c r="CQ1104" s="72"/>
      <c r="CR1104" s="72"/>
      <c r="CS1104" s="72"/>
      <c r="CV1104" s="72"/>
      <c r="CW1104" s="72"/>
      <c r="CX1104" s="72"/>
      <c r="CY1104" s="72"/>
    </row>
    <row r="1105" spans="80:103" ht="12.75">
      <c r="CB1105" s="72"/>
      <c r="CC1105" s="72"/>
      <c r="CD1105" s="72"/>
      <c r="CE1105" s="72"/>
      <c r="CF1105" s="72"/>
      <c r="CG1105" s="72"/>
      <c r="CJ1105" s="72"/>
      <c r="CK1105" s="72"/>
      <c r="CL1105" s="72"/>
      <c r="CM1105" s="72"/>
      <c r="CN1105" s="72"/>
      <c r="CO1105" s="72"/>
      <c r="CP1105" s="72"/>
      <c r="CQ1105" s="72"/>
      <c r="CR1105" s="72"/>
      <c r="CS1105" s="72"/>
      <c r="CT1105" s="72"/>
      <c r="CU1105" s="72"/>
      <c r="CV1105" s="72"/>
      <c r="CW1105" s="72"/>
      <c r="CX1105" s="72"/>
      <c r="CY1105" s="72"/>
    </row>
    <row r="1106" spans="80:103" ht="12.75">
      <c r="CB1106" s="72"/>
      <c r="CC1106" s="72"/>
      <c r="CD1106" s="72"/>
      <c r="CE1106" s="72"/>
      <c r="CF1106" s="72"/>
      <c r="CG1106" s="72"/>
      <c r="CH1106" s="72"/>
      <c r="CI1106" s="72"/>
      <c r="CJ1106" s="72"/>
      <c r="CK1106" s="72"/>
      <c r="CM1106" s="72"/>
      <c r="CN1106" s="72"/>
      <c r="CP1106" s="72"/>
      <c r="CQ1106" s="72"/>
      <c r="CS1106" s="72"/>
      <c r="CT1106" s="72"/>
      <c r="CU1106" s="72"/>
      <c r="CV1106" s="72"/>
      <c r="CX1106" s="72"/>
      <c r="CY1106" s="72"/>
    </row>
    <row r="1107" spans="80:103" ht="12.75">
      <c r="CB1107" s="72"/>
      <c r="CC1107" s="72"/>
      <c r="CD1107" s="72"/>
      <c r="CE1107" s="72"/>
      <c r="CF1107" s="72"/>
      <c r="CH1107" s="72"/>
      <c r="CI1107" s="72"/>
      <c r="CK1107" s="72"/>
      <c r="CL1107" s="72"/>
      <c r="CM1107" s="72"/>
      <c r="CN1107" s="72"/>
      <c r="CO1107" s="72"/>
      <c r="CQ1107" s="72"/>
      <c r="CR1107" s="72"/>
      <c r="CS1107" s="72"/>
      <c r="CT1107" s="72"/>
      <c r="CU1107" s="72"/>
      <c r="CV1107" s="72"/>
      <c r="CW1107" s="72"/>
      <c r="CX1107" s="72"/>
      <c r="CY1107" s="72"/>
    </row>
    <row r="1108" spans="80:102" ht="12.75">
      <c r="CB1108" s="72"/>
      <c r="CC1108" s="72"/>
      <c r="CD1108" s="72"/>
      <c r="CE1108" s="72"/>
      <c r="CF1108" s="72"/>
      <c r="CG1108" s="72"/>
      <c r="CI1108" s="72"/>
      <c r="CJ1108" s="72"/>
      <c r="CM1108" s="72"/>
      <c r="CN1108" s="72"/>
      <c r="CO1108" s="72"/>
      <c r="CP1108" s="72"/>
      <c r="CQ1108" s="72"/>
      <c r="CR1108" s="72"/>
      <c r="CS1108" s="72"/>
      <c r="CT1108" s="72"/>
      <c r="CU1108" s="72"/>
      <c r="CV1108" s="72"/>
      <c r="CW1108" s="72"/>
      <c r="CX1108" s="72"/>
    </row>
    <row r="1109" spans="80:102" ht="12.75">
      <c r="CB1109" s="72"/>
      <c r="CC1109" s="72"/>
      <c r="CD1109" s="72"/>
      <c r="CF1109" s="72"/>
      <c r="CG1109" s="72"/>
      <c r="CH1109" s="72"/>
      <c r="CI1109" s="72"/>
      <c r="CJ1109" s="72"/>
      <c r="CK1109" s="72"/>
      <c r="CL1109" s="72"/>
      <c r="CN1109" s="72"/>
      <c r="CP1109" s="72"/>
      <c r="CQ1109" s="72"/>
      <c r="CR1109" s="72"/>
      <c r="CS1109" s="72"/>
      <c r="CT1109" s="72"/>
      <c r="CU1109" s="72"/>
      <c r="CW1109" s="72"/>
      <c r="CX1109" s="72"/>
    </row>
    <row r="1110" spans="80:103" ht="12.75">
      <c r="CB1110" s="72"/>
      <c r="CD1110" s="72"/>
      <c r="CE1110" s="72"/>
      <c r="CF1110" s="72"/>
      <c r="CG1110" s="72"/>
      <c r="CH1110" s="72"/>
      <c r="CI1110" s="72"/>
      <c r="CJ1110" s="72"/>
      <c r="CK1110" s="72"/>
      <c r="CL1110" s="72"/>
      <c r="CM1110" s="72"/>
      <c r="CN1110" s="72"/>
      <c r="CO1110" s="72"/>
      <c r="CP1110" s="72"/>
      <c r="CQ1110" s="72"/>
      <c r="CR1110" s="72"/>
      <c r="CS1110" s="72"/>
      <c r="CT1110" s="72"/>
      <c r="CV1110" s="72"/>
      <c r="CX1110" s="72"/>
      <c r="CY1110" s="72"/>
    </row>
    <row r="1111" spans="82:103" ht="12.75">
      <c r="CD1111" s="72"/>
      <c r="CE1111" s="72"/>
      <c r="CF1111" s="72"/>
      <c r="CG1111" s="72"/>
      <c r="CH1111" s="72"/>
      <c r="CI1111" s="72"/>
      <c r="CJ1111" s="72"/>
      <c r="CK1111" s="72"/>
      <c r="CL1111" s="72"/>
      <c r="CM1111" s="72"/>
      <c r="CN1111" s="72"/>
      <c r="CO1111" s="72"/>
      <c r="CP1111" s="72"/>
      <c r="CQ1111" s="72"/>
      <c r="CR1111" s="72"/>
      <c r="CS1111" s="72"/>
      <c r="CT1111" s="72"/>
      <c r="CU1111" s="72"/>
      <c r="CV1111" s="72"/>
      <c r="CW1111" s="72"/>
      <c r="CY1111" s="72"/>
    </row>
    <row r="1112" spans="80:103" ht="12.75">
      <c r="CB1112" s="72"/>
      <c r="CD1112" s="72"/>
      <c r="CE1112" s="72"/>
      <c r="CF1112" s="72"/>
      <c r="CH1112" s="72"/>
      <c r="CI1112" s="72"/>
      <c r="CK1112" s="72"/>
      <c r="CL1112" s="72"/>
      <c r="CM1112" s="72"/>
      <c r="CN1112" s="72"/>
      <c r="CP1112" s="72"/>
      <c r="CQ1112" s="72"/>
      <c r="CR1112" s="72"/>
      <c r="CS1112" s="72"/>
      <c r="CU1112" s="72"/>
      <c r="CV1112" s="72"/>
      <c r="CY1112" s="72"/>
    </row>
    <row r="1113" spans="80:103" ht="12.75">
      <c r="CB1113" s="72"/>
      <c r="CC1113" s="72"/>
      <c r="CD1113" s="72"/>
      <c r="CE1113" s="72"/>
      <c r="CF1113" s="72"/>
      <c r="CG1113" s="72"/>
      <c r="CH1113" s="72"/>
      <c r="CI1113" s="72"/>
      <c r="CK1113" s="72"/>
      <c r="CL1113" s="72"/>
      <c r="CM1113" s="72"/>
      <c r="CN1113" s="72"/>
      <c r="CO1113" s="72"/>
      <c r="CP1113" s="72"/>
      <c r="CR1113" s="72"/>
      <c r="CS1113" s="72"/>
      <c r="CT1113" s="72"/>
      <c r="CU1113" s="72"/>
      <c r="CV1113" s="72"/>
      <c r="CW1113" s="72"/>
      <c r="CX1113" s="72"/>
      <c r="CY1113" s="72"/>
    </row>
    <row r="1114" spans="80:102" ht="12.75">
      <c r="CB1114" s="72"/>
      <c r="CD1114" s="72"/>
      <c r="CE1114" s="72"/>
      <c r="CF1114" s="72"/>
      <c r="CG1114" s="72"/>
      <c r="CH1114" s="72"/>
      <c r="CI1114" s="72"/>
      <c r="CK1114" s="72"/>
      <c r="CL1114" s="72"/>
      <c r="CM1114" s="72"/>
      <c r="CO1114" s="72"/>
      <c r="CP1114" s="72"/>
      <c r="CS1114" s="72"/>
      <c r="CT1114" s="72"/>
      <c r="CU1114" s="72"/>
      <c r="CW1114" s="72"/>
      <c r="CX1114" s="72"/>
    </row>
    <row r="1115" spans="80:103" ht="12.75">
      <c r="CB1115" s="72"/>
      <c r="CC1115" s="72"/>
      <c r="CE1115" s="72"/>
      <c r="CF1115" s="72"/>
      <c r="CG1115" s="72"/>
      <c r="CH1115" s="72"/>
      <c r="CI1115" s="72"/>
      <c r="CJ1115" s="72"/>
      <c r="CM1115" s="72"/>
      <c r="CN1115" s="72"/>
      <c r="CP1115" s="72"/>
      <c r="CQ1115" s="72"/>
      <c r="CS1115" s="72"/>
      <c r="CT1115" s="72"/>
      <c r="CU1115" s="72"/>
      <c r="CV1115" s="72"/>
      <c r="CW1115" s="72"/>
      <c r="CX1115" s="72"/>
      <c r="CY1115" s="72"/>
    </row>
    <row r="1116" spans="80:103" ht="12.75">
      <c r="CB1116" s="72"/>
      <c r="CC1116" s="72"/>
      <c r="CD1116" s="72"/>
      <c r="CE1116" s="72"/>
      <c r="CF1116" s="72"/>
      <c r="CG1116" s="72"/>
      <c r="CI1116" s="72"/>
      <c r="CJ1116" s="72"/>
      <c r="CK1116" s="72"/>
      <c r="CL1116" s="72"/>
      <c r="CM1116" s="72"/>
      <c r="CN1116" s="72"/>
      <c r="CO1116" s="72"/>
      <c r="CP1116" s="72"/>
      <c r="CQ1116" s="72"/>
      <c r="CR1116" s="72"/>
      <c r="CT1116" s="72"/>
      <c r="CV1116" s="72"/>
      <c r="CW1116" s="72"/>
      <c r="CY1116" s="72"/>
    </row>
    <row r="1117" spans="83:103" ht="12.75">
      <c r="CE1117" s="72"/>
      <c r="CF1117" s="72"/>
      <c r="CG1117" s="72"/>
      <c r="CH1117" s="72"/>
      <c r="CI1117" s="72"/>
      <c r="CJ1117" s="72"/>
      <c r="CK1117" s="72"/>
      <c r="CL1117" s="72"/>
      <c r="CM1117" s="72"/>
      <c r="CN1117" s="72"/>
      <c r="CO1117" s="72"/>
      <c r="CP1117" s="72"/>
      <c r="CQ1117" s="72"/>
      <c r="CR1117" s="72"/>
      <c r="CS1117" s="72"/>
      <c r="CV1117" s="72"/>
      <c r="CW1117" s="72"/>
      <c r="CX1117" s="72"/>
      <c r="CY1117" s="72"/>
    </row>
    <row r="1118" spans="80:103" ht="12.75">
      <c r="CB1118" s="72"/>
      <c r="CC1118" s="72"/>
      <c r="CD1118" s="72"/>
      <c r="CE1118" s="72"/>
      <c r="CF1118" s="72"/>
      <c r="CG1118" s="72"/>
      <c r="CJ1118" s="72"/>
      <c r="CK1118" s="72"/>
      <c r="CL1118" s="72"/>
      <c r="CM1118" s="72"/>
      <c r="CN1118" s="72"/>
      <c r="CO1118" s="72"/>
      <c r="CP1118" s="72"/>
      <c r="CQ1118" s="72"/>
      <c r="CR1118" s="72"/>
      <c r="CS1118" s="72"/>
      <c r="CT1118" s="72"/>
      <c r="CU1118" s="72"/>
      <c r="CV1118" s="72"/>
      <c r="CW1118" s="72"/>
      <c r="CX1118" s="72"/>
      <c r="CY1118" s="72"/>
    </row>
    <row r="1119" spans="80:103" ht="12.75">
      <c r="CB1119" s="72"/>
      <c r="CC1119" s="72"/>
      <c r="CD1119" s="72"/>
      <c r="CE1119" s="72"/>
      <c r="CF1119" s="72"/>
      <c r="CG1119" s="72"/>
      <c r="CH1119" s="72"/>
      <c r="CI1119" s="72"/>
      <c r="CJ1119" s="72"/>
      <c r="CK1119" s="72"/>
      <c r="CM1119" s="72"/>
      <c r="CN1119" s="72"/>
      <c r="CP1119" s="72"/>
      <c r="CQ1119" s="72"/>
      <c r="CS1119" s="72"/>
      <c r="CT1119" s="72"/>
      <c r="CU1119" s="72"/>
      <c r="CV1119" s="72"/>
      <c r="CX1119" s="72"/>
      <c r="CY1119" s="72"/>
    </row>
    <row r="2055" spans="80:103" ht="12.75">
      <c r="CB2055" s="72"/>
      <c r="CC2055" s="72"/>
      <c r="CE2055" s="72"/>
      <c r="CF2055" s="72"/>
      <c r="CH2055" s="72"/>
      <c r="CI2055" s="72"/>
      <c r="CJ2055" s="72"/>
      <c r="CK2055" s="72"/>
      <c r="CL2055" s="72"/>
      <c r="CN2055" s="72"/>
      <c r="CO2055" s="72"/>
      <c r="CP2055" s="72"/>
      <c r="CQ2055" s="72"/>
      <c r="CR2055" s="72"/>
      <c r="CS2055" s="72"/>
      <c r="CU2055" s="72"/>
      <c r="CV2055" s="72"/>
      <c r="CW2055" s="72"/>
      <c r="CX2055" s="72"/>
      <c r="CY2055" s="72"/>
    </row>
    <row r="2056" spans="80:102" ht="12.75">
      <c r="CB2056" s="72"/>
      <c r="CC2056" s="72"/>
      <c r="CD2056" s="72"/>
      <c r="CE2056" s="72"/>
      <c r="CF2056" s="72"/>
      <c r="CG2056" s="72"/>
      <c r="CI2056" s="72"/>
      <c r="CJ2056" s="72"/>
      <c r="CM2056" s="72"/>
      <c r="CN2056" s="72"/>
      <c r="CO2056" s="72"/>
      <c r="CP2056" s="72"/>
      <c r="CQ2056" s="72"/>
      <c r="CR2056" s="72"/>
      <c r="CS2056" s="72"/>
      <c r="CT2056" s="72"/>
      <c r="CU2056" s="72"/>
      <c r="CV2056" s="72"/>
      <c r="CW2056" s="72"/>
      <c r="CX2056" s="72"/>
    </row>
    <row r="2057" spans="80:103" ht="12.75">
      <c r="CB2057" s="72"/>
      <c r="CC2057" s="72"/>
      <c r="CD2057" s="72"/>
      <c r="CE2057" s="72"/>
      <c r="CF2057" s="72"/>
      <c r="CG2057" s="72"/>
      <c r="CH2057" s="72"/>
      <c r="CJ2057" s="72"/>
      <c r="CK2057" s="72"/>
      <c r="CL2057" s="72"/>
      <c r="CN2057" s="72"/>
      <c r="CO2057" s="72"/>
      <c r="CP2057" s="72"/>
      <c r="CQ2057" s="72"/>
      <c r="CR2057" s="72"/>
      <c r="CS2057" s="72"/>
      <c r="CT2057" s="72"/>
      <c r="CU2057" s="72"/>
      <c r="CV2057" s="72"/>
      <c r="CW2057" s="72"/>
      <c r="CX2057" s="72"/>
      <c r="CY2057" s="72"/>
    </row>
    <row r="2058" spans="80:103" ht="12.75">
      <c r="CB2058" s="72"/>
      <c r="CD2058" s="72"/>
      <c r="CE2058" s="72"/>
      <c r="CF2058" s="72"/>
      <c r="CG2058" s="72"/>
      <c r="CH2058" s="72"/>
      <c r="CI2058" s="72"/>
      <c r="CJ2058" s="72"/>
      <c r="CK2058" s="72"/>
      <c r="CL2058" s="72"/>
      <c r="CM2058" s="72"/>
      <c r="CN2058" s="72"/>
      <c r="CO2058" s="72"/>
      <c r="CP2058" s="72"/>
      <c r="CQ2058" s="72"/>
      <c r="CR2058" s="72"/>
      <c r="CS2058" s="72"/>
      <c r="CT2058" s="72"/>
      <c r="CV2058" s="72"/>
      <c r="CX2058" s="72"/>
      <c r="CY2058" s="72"/>
    </row>
    <row r="2059" spans="82:103" ht="12.75">
      <c r="CD2059" s="72"/>
      <c r="CE2059" s="72"/>
      <c r="CF2059" s="72"/>
      <c r="CG2059" s="72"/>
      <c r="CH2059" s="72"/>
      <c r="CI2059" s="72"/>
      <c r="CJ2059" s="72"/>
      <c r="CK2059" s="72"/>
      <c r="CL2059" s="72"/>
      <c r="CM2059" s="72"/>
      <c r="CN2059" s="72"/>
      <c r="CO2059" s="72"/>
      <c r="CP2059" s="72"/>
      <c r="CQ2059" s="72"/>
      <c r="CR2059" s="72"/>
      <c r="CS2059" s="72"/>
      <c r="CT2059" s="72"/>
      <c r="CU2059" s="72"/>
      <c r="CV2059" s="72"/>
      <c r="CW2059" s="72"/>
      <c r="CY2059" s="72"/>
    </row>
    <row r="2060" spans="80:103" ht="12.75">
      <c r="CB2060" s="72"/>
      <c r="CD2060" s="72"/>
      <c r="CE2060" s="72"/>
      <c r="CF2060" s="72"/>
      <c r="CH2060" s="72"/>
      <c r="CI2060" s="72"/>
      <c r="CK2060" s="72"/>
      <c r="CL2060" s="72"/>
      <c r="CM2060" s="72"/>
      <c r="CN2060" s="72"/>
      <c r="CP2060" s="72"/>
      <c r="CQ2060" s="72"/>
      <c r="CR2060" s="72"/>
      <c r="CS2060" s="72"/>
      <c r="CU2060" s="72"/>
      <c r="CV2060" s="72"/>
      <c r="CY2060" s="72"/>
    </row>
    <row r="2061" spans="80:103" ht="12.75">
      <c r="CB2061" s="72"/>
      <c r="CC2061" s="72"/>
      <c r="CD2061" s="72"/>
      <c r="CE2061" s="72"/>
      <c r="CF2061" s="72"/>
      <c r="CG2061" s="72"/>
      <c r="CH2061" s="72"/>
      <c r="CI2061" s="72"/>
      <c r="CK2061" s="72"/>
      <c r="CL2061" s="72"/>
      <c r="CM2061" s="72"/>
      <c r="CN2061" s="72"/>
      <c r="CO2061" s="72"/>
      <c r="CP2061" s="72"/>
      <c r="CR2061" s="72"/>
      <c r="CS2061" s="72"/>
      <c r="CT2061" s="72"/>
      <c r="CU2061" s="72"/>
      <c r="CV2061" s="72"/>
      <c r="CW2061" s="72"/>
      <c r="CX2061" s="72"/>
      <c r="CY2061" s="72"/>
    </row>
    <row r="2062" spans="80:103" ht="12.75">
      <c r="CB2062" s="72"/>
      <c r="CC2062" s="72"/>
      <c r="CD2062" s="72"/>
      <c r="CH2062" s="72"/>
      <c r="CI2062" s="72"/>
      <c r="CJ2062" s="72"/>
      <c r="CK2062" s="72"/>
      <c r="CL2062" s="72"/>
      <c r="CM2062" s="72"/>
      <c r="CN2062" s="72"/>
      <c r="CO2062" s="72"/>
      <c r="CP2062" s="72"/>
      <c r="CQ2062" s="72"/>
      <c r="CR2062" s="72"/>
      <c r="CS2062" s="72"/>
      <c r="CT2062" s="72"/>
      <c r="CU2062" s="72"/>
      <c r="CV2062" s="72"/>
      <c r="CY2062" s="72"/>
    </row>
    <row r="2063" spans="80:103" ht="12.75">
      <c r="CB2063" s="72"/>
      <c r="CC2063" s="72"/>
      <c r="CD2063" s="72"/>
      <c r="CE2063" s="72"/>
      <c r="CG2063" s="72"/>
      <c r="CH2063" s="72"/>
      <c r="CI2063" s="72"/>
      <c r="CJ2063" s="72"/>
      <c r="CK2063" s="72"/>
      <c r="CL2063" s="72"/>
      <c r="CM2063" s="72"/>
      <c r="CN2063" s="72"/>
      <c r="CO2063" s="72"/>
      <c r="CP2063" s="72"/>
      <c r="CQ2063" s="72"/>
      <c r="CR2063" s="72"/>
      <c r="CT2063" s="72"/>
      <c r="CU2063" s="72"/>
      <c r="CV2063" s="72"/>
      <c r="CW2063" s="72"/>
      <c r="CX2063" s="72"/>
      <c r="CY2063" s="72"/>
    </row>
    <row r="2064" spans="80:103" ht="12.75">
      <c r="CB2064" s="72"/>
      <c r="CC2064" s="72"/>
      <c r="CD2064" s="72"/>
      <c r="CE2064" s="72"/>
      <c r="CF2064" s="72"/>
      <c r="CG2064" s="72"/>
      <c r="CI2064" s="72"/>
      <c r="CJ2064" s="72"/>
      <c r="CK2064" s="72"/>
      <c r="CL2064" s="72"/>
      <c r="CM2064" s="72"/>
      <c r="CN2064" s="72"/>
      <c r="CO2064" s="72"/>
      <c r="CP2064" s="72"/>
      <c r="CQ2064" s="72"/>
      <c r="CR2064" s="72"/>
      <c r="CT2064" s="72"/>
      <c r="CV2064" s="72"/>
      <c r="CW2064" s="72"/>
      <c r="CY2064" s="72"/>
    </row>
    <row r="2065" spans="83:103" ht="12.75">
      <c r="CE2065" s="72"/>
      <c r="CF2065" s="72"/>
      <c r="CG2065" s="72"/>
      <c r="CH2065" s="72"/>
      <c r="CI2065" s="72"/>
      <c r="CJ2065" s="72"/>
      <c r="CK2065" s="72"/>
      <c r="CL2065" s="72"/>
      <c r="CM2065" s="72"/>
      <c r="CN2065" s="72"/>
      <c r="CO2065" s="72"/>
      <c r="CP2065" s="72"/>
      <c r="CQ2065" s="72"/>
      <c r="CR2065" s="72"/>
      <c r="CS2065" s="72"/>
      <c r="CV2065" s="72"/>
      <c r="CW2065" s="72"/>
      <c r="CX2065" s="72"/>
      <c r="CY2065" s="72"/>
    </row>
    <row r="2066" spans="81:103" ht="12.75">
      <c r="CC2066" s="72"/>
      <c r="CD2066" s="72"/>
      <c r="CE2066" s="72"/>
      <c r="CG2066" s="72"/>
      <c r="CH2066" s="72"/>
      <c r="CJ2066" s="72"/>
      <c r="CK2066" s="72"/>
      <c r="CN2066" s="72"/>
      <c r="CO2066" s="72"/>
      <c r="CP2066" s="72"/>
      <c r="CQ2066" s="72"/>
      <c r="CR2066" s="72"/>
      <c r="CS2066" s="72"/>
      <c r="CU2066" s="72"/>
      <c r="CV2066" s="72"/>
      <c r="CW2066" s="72"/>
      <c r="CY2066" s="72"/>
    </row>
    <row r="2067" spans="80:103" ht="12.75">
      <c r="CB2067" s="72"/>
      <c r="CC2067" s="72"/>
      <c r="CD2067" s="72"/>
      <c r="CE2067" s="72"/>
      <c r="CF2067" s="72"/>
      <c r="CG2067" s="72"/>
      <c r="CH2067" s="72"/>
      <c r="CI2067" s="72"/>
      <c r="CJ2067" s="72"/>
      <c r="CK2067" s="72"/>
      <c r="CM2067" s="72"/>
      <c r="CN2067" s="72"/>
      <c r="CP2067" s="72"/>
      <c r="CQ2067" s="72"/>
      <c r="CS2067" s="72"/>
      <c r="CT2067" s="72"/>
      <c r="CU2067" s="72"/>
      <c r="CV2067" s="72"/>
      <c r="CX2067" s="72"/>
      <c r="CY2067" s="72"/>
    </row>
    <row r="2068" spans="80:103" ht="12.75">
      <c r="CB2068" s="72"/>
      <c r="CC2068" s="72"/>
      <c r="CD2068" s="72"/>
      <c r="CE2068" s="72"/>
      <c r="CF2068" s="72"/>
      <c r="CH2068" s="72"/>
      <c r="CI2068" s="72"/>
      <c r="CK2068" s="72"/>
      <c r="CL2068" s="72"/>
      <c r="CM2068" s="72"/>
      <c r="CN2068" s="72"/>
      <c r="CO2068" s="72"/>
      <c r="CQ2068" s="72"/>
      <c r="CR2068" s="72"/>
      <c r="CS2068" s="72"/>
      <c r="CT2068" s="72"/>
      <c r="CU2068" s="72"/>
      <c r="CV2068" s="72"/>
      <c r="CW2068" s="72"/>
      <c r="CX2068" s="72"/>
      <c r="CY2068" s="72"/>
    </row>
    <row r="2069" spans="80:102" ht="12.75">
      <c r="CB2069" s="72"/>
      <c r="CC2069" s="72"/>
      <c r="CD2069" s="72"/>
      <c r="CE2069" s="72"/>
      <c r="CF2069" s="72"/>
      <c r="CG2069" s="72"/>
      <c r="CI2069" s="72"/>
      <c r="CJ2069" s="72"/>
      <c r="CM2069" s="72"/>
      <c r="CN2069" s="72"/>
      <c r="CO2069" s="72"/>
      <c r="CP2069" s="72"/>
      <c r="CQ2069" s="72"/>
      <c r="CR2069" s="72"/>
      <c r="CS2069" s="72"/>
      <c r="CT2069" s="72"/>
      <c r="CU2069" s="72"/>
      <c r="CV2069" s="72"/>
      <c r="CW2069" s="72"/>
      <c r="CX2069" s="72"/>
    </row>
    <row r="2070" spans="80:103" ht="12.75">
      <c r="CB2070" s="72"/>
      <c r="CC2070" s="72"/>
      <c r="CD2070" s="72"/>
      <c r="CE2070" s="72"/>
      <c r="CF2070" s="72"/>
      <c r="CG2070" s="72"/>
      <c r="CH2070" s="72"/>
      <c r="CJ2070" s="72"/>
      <c r="CK2070" s="72"/>
      <c r="CL2070" s="72"/>
      <c r="CN2070" s="72"/>
      <c r="CO2070" s="72"/>
      <c r="CP2070" s="72"/>
      <c r="CQ2070" s="72"/>
      <c r="CR2070" s="72"/>
      <c r="CS2070" s="72"/>
      <c r="CT2070" s="72"/>
      <c r="CU2070" s="72"/>
      <c r="CV2070" s="72"/>
      <c r="CW2070" s="72"/>
      <c r="CX2070" s="72"/>
      <c r="CY2070" s="72"/>
    </row>
    <row r="2071" spans="80:103" ht="12.75">
      <c r="CB2071" s="72"/>
      <c r="CD2071" s="72"/>
      <c r="CE2071" s="72"/>
      <c r="CF2071" s="72"/>
      <c r="CG2071" s="72"/>
      <c r="CH2071" s="72"/>
      <c r="CI2071" s="72"/>
      <c r="CJ2071" s="72"/>
      <c r="CK2071" s="72"/>
      <c r="CL2071" s="72"/>
      <c r="CM2071" s="72"/>
      <c r="CN2071" s="72"/>
      <c r="CO2071" s="72"/>
      <c r="CP2071" s="72"/>
      <c r="CQ2071" s="72"/>
      <c r="CR2071" s="72"/>
      <c r="CS2071" s="72"/>
      <c r="CT2071" s="72"/>
      <c r="CV2071" s="72"/>
      <c r="CX2071" s="72"/>
      <c r="CY2071" s="72"/>
    </row>
    <row r="2072" spans="80:103" ht="12.75">
      <c r="CB2072" s="72"/>
      <c r="CC2072" s="72"/>
      <c r="CD2072" s="72"/>
      <c r="CE2072" s="72"/>
      <c r="CG2072" s="72"/>
      <c r="CH2072" s="72"/>
      <c r="CI2072" s="72"/>
      <c r="CJ2072" s="72"/>
      <c r="CK2072" s="72"/>
      <c r="CL2072" s="72"/>
      <c r="CM2072" s="72"/>
      <c r="CN2072" s="72"/>
      <c r="CP2072" s="72"/>
      <c r="CQ2072" s="72"/>
      <c r="CR2072" s="72"/>
      <c r="CS2072" s="72"/>
      <c r="CT2072" s="72"/>
      <c r="CU2072" s="72"/>
      <c r="CV2072" s="72"/>
      <c r="CW2072" s="72"/>
      <c r="CX2072" s="72"/>
      <c r="CY2072" s="72"/>
    </row>
    <row r="2073" spans="80:103" ht="12.75">
      <c r="CB2073" s="72"/>
      <c r="CD2073" s="72"/>
      <c r="CE2073" s="72"/>
      <c r="CF2073" s="72"/>
      <c r="CH2073" s="72"/>
      <c r="CI2073" s="72"/>
      <c r="CK2073" s="72"/>
      <c r="CL2073" s="72"/>
      <c r="CM2073" s="72"/>
      <c r="CN2073" s="72"/>
      <c r="CP2073" s="72"/>
      <c r="CQ2073" s="72"/>
      <c r="CR2073" s="72"/>
      <c r="CS2073" s="72"/>
      <c r="CU2073" s="72"/>
      <c r="CV2073" s="72"/>
      <c r="CY2073" s="72"/>
    </row>
    <row r="2074" spans="80:103" ht="12.75">
      <c r="CB2074" s="72"/>
      <c r="CC2074" s="72"/>
      <c r="CD2074" s="72"/>
      <c r="CE2074" s="72"/>
      <c r="CF2074" s="72"/>
      <c r="CG2074" s="72"/>
      <c r="CH2074" s="72"/>
      <c r="CI2074" s="72"/>
      <c r="CJ2074" s="72"/>
      <c r="CL2074" s="72"/>
      <c r="CM2074" s="72"/>
      <c r="CN2074" s="72"/>
      <c r="CO2074" s="72"/>
      <c r="CP2074" s="72"/>
      <c r="CQ2074" s="72"/>
      <c r="CR2074" s="72"/>
      <c r="CS2074" s="72"/>
      <c r="CT2074" s="72"/>
      <c r="CU2074" s="72"/>
      <c r="CV2074" s="72"/>
      <c r="CX2074" s="72"/>
      <c r="CY2074" s="72"/>
    </row>
    <row r="2075" spans="80:102" ht="12.75">
      <c r="CB2075" s="72"/>
      <c r="CD2075" s="72"/>
      <c r="CE2075" s="72"/>
      <c r="CF2075" s="72"/>
      <c r="CG2075" s="72"/>
      <c r="CH2075" s="72"/>
      <c r="CI2075" s="72"/>
      <c r="CK2075" s="72"/>
      <c r="CL2075" s="72"/>
      <c r="CM2075" s="72"/>
      <c r="CO2075" s="72"/>
      <c r="CP2075" s="72"/>
      <c r="CS2075" s="72"/>
      <c r="CT2075" s="72"/>
      <c r="CU2075" s="72"/>
      <c r="CW2075" s="72"/>
      <c r="CX2075" s="72"/>
    </row>
    <row r="2076" spans="80:103" ht="12.75">
      <c r="CB2076" s="72"/>
      <c r="CC2076" s="72"/>
      <c r="CE2076" s="72"/>
      <c r="CF2076" s="72"/>
      <c r="CG2076" s="72"/>
      <c r="CH2076" s="72"/>
      <c r="CI2076" s="72"/>
      <c r="CJ2076" s="72"/>
      <c r="CM2076" s="72"/>
      <c r="CN2076" s="72"/>
      <c r="CP2076" s="72"/>
      <c r="CQ2076" s="72"/>
      <c r="CS2076" s="72"/>
      <c r="CT2076" s="72"/>
      <c r="CU2076" s="72"/>
      <c r="CV2076" s="72"/>
      <c r="CW2076" s="72"/>
      <c r="CX2076" s="72"/>
      <c r="CY2076" s="72"/>
    </row>
    <row r="2077" spans="80:103" ht="12.75">
      <c r="CB2077" s="72"/>
      <c r="CC2077" s="72"/>
      <c r="CD2077" s="72"/>
      <c r="CE2077" s="72"/>
      <c r="CF2077" s="72"/>
      <c r="CG2077" s="72"/>
      <c r="CI2077" s="72"/>
      <c r="CJ2077" s="72"/>
      <c r="CK2077" s="72"/>
      <c r="CL2077" s="72"/>
      <c r="CM2077" s="72"/>
      <c r="CN2077" s="72"/>
      <c r="CO2077" s="72"/>
      <c r="CP2077" s="72"/>
      <c r="CQ2077" s="72"/>
      <c r="CR2077" s="72"/>
      <c r="CT2077" s="72"/>
      <c r="CV2077" s="72"/>
      <c r="CW2077" s="72"/>
      <c r="CY2077" s="72"/>
    </row>
    <row r="2078" spans="80:102" ht="12.75">
      <c r="CB2078" s="72"/>
      <c r="CC2078" s="72"/>
      <c r="CD2078" s="72"/>
      <c r="CE2078" s="72"/>
      <c r="CF2078" s="72"/>
      <c r="CG2078" s="72"/>
      <c r="CH2078" s="72"/>
      <c r="CI2078" s="72"/>
      <c r="CJ2078" s="72"/>
      <c r="CL2078" s="72"/>
      <c r="CM2078" s="72"/>
      <c r="CO2078" s="72"/>
      <c r="CP2078" s="72"/>
      <c r="CQ2078" s="72"/>
      <c r="CR2078" s="72"/>
      <c r="CS2078" s="72"/>
      <c r="CT2078" s="72"/>
      <c r="CU2078" s="72"/>
      <c r="CV2078" s="72"/>
      <c r="CW2078" s="72"/>
      <c r="CX2078" s="72"/>
    </row>
    <row r="2079" spans="81:103" ht="12.75">
      <c r="CC2079" s="72"/>
      <c r="CD2079" s="72"/>
      <c r="CE2079" s="72"/>
      <c r="CG2079" s="72"/>
      <c r="CH2079" s="72"/>
      <c r="CJ2079" s="72"/>
      <c r="CK2079" s="72"/>
      <c r="CN2079" s="72"/>
      <c r="CO2079" s="72"/>
      <c r="CP2079" s="72"/>
      <c r="CQ2079" s="72"/>
      <c r="CR2079" s="72"/>
      <c r="CS2079" s="72"/>
      <c r="CU2079" s="72"/>
      <c r="CV2079" s="72"/>
      <c r="CW2079" s="72"/>
      <c r="CY2079" s="72"/>
    </row>
    <row r="2080" spans="80:103" ht="12.75">
      <c r="CB2080" s="72"/>
      <c r="CC2080" s="72"/>
      <c r="CD2080" s="72"/>
      <c r="CE2080" s="72"/>
      <c r="CF2080" s="72"/>
      <c r="CG2080" s="72"/>
      <c r="CH2080" s="72"/>
      <c r="CI2080" s="72"/>
      <c r="CJ2080" s="72"/>
      <c r="CK2080" s="72"/>
      <c r="CM2080" s="72"/>
      <c r="CN2080" s="72"/>
      <c r="CP2080" s="72"/>
      <c r="CQ2080" s="72"/>
      <c r="CS2080" s="72"/>
      <c r="CT2080" s="72"/>
      <c r="CU2080" s="72"/>
      <c r="CV2080" s="72"/>
      <c r="CX2080" s="72"/>
      <c r="CY2080" s="72"/>
    </row>
    <row r="2081" spans="80:103" ht="12.75">
      <c r="CB2081" s="72"/>
      <c r="CC2081" s="72"/>
      <c r="CE2081" s="72"/>
      <c r="CF2081" s="72"/>
      <c r="CH2081" s="72"/>
      <c r="CI2081" s="72"/>
      <c r="CJ2081" s="72"/>
      <c r="CK2081" s="72"/>
      <c r="CL2081" s="72"/>
      <c r="CN2081" s="72"/>
      <c r="CO2081" s="72"/>
      <c r="CP2081" s="72"/>
      <c r="CQ2081" s="72"/>
      <c r="CR2081" s="72"/>
      <c r="CS2081" s="72"/>
      <c r="CU2081" s="72"/>
      <c r="CV2081" s="72"/>
      <c r="CW2081" s="72"/>
      <c r="CX2081" s="72"/>
      <c r="CY2081" s="72"/>
    </row>
    <row r="2082" spans="80:102" ht="12.75">
      <c r="CB2082" s="72"/>
      <c r="CC2082" s="72"/>
      <c r="CD2082" s="72"/>
      <c r="CE2082" s="72"/>
      <c r="CF2082" s="72"/>
      <c r="CG2082" s="72"/>
      <c r="CI2082" s="72"/>
      <c r="CJ2082" s="72"/>
      <c r="CM2082" s="72"/>
      <c r="CN2082" s="72"/>
      <c r="CO2082" s="72"/>
      <c r="CP2082" s="72"/>
      <c r="CQ2082" s="72"/>
      <c r="CR2082" s="72"/>
      <c r="CS2082" s="72"/>
      <c r="CT2082" s="72"/>
      <c r="CU2082" s="72"/>
      <c r="CV2082" s="72"/>
      <c r="CW2082" s="72"/>
      <c r="CX2082" s="72"/>
    </row>
    <row r="2083" spans="80:103" ht="12.75">
      <c r="CB2083" s="72"/>
      <c r="CC2083" s="72"/>
      <c r="CD2083" s="72"/>
      <c r="CE2083" s="72"/>
      <c r="CF2083" s="72"/>
      <c r="CG2083" s="72"/>
      <c r="CH2083" s="72"/>
      <c r="CJ2083" s="72"/>
      <c r="CK2083" s="72"/>
      <c r="CL2083" s="72"/>
      <c r="CN2083" s="72"/>
      <c r="CO2083" s="72"/>
      <c r="CP2083" s="72"/>
      <c r="CQ2083" s="72"/>
      <c r="CR2083" s="72"/>
      <c r="CS2083" s="72"/>
      <c r="CT2083" s="72"/>
      <c r="CU2083" s="72"/>
      <c r="CV2083" s="72"/>
      <c r="CW2083" s="72"/>
      <c r="CX2083" s="72"/>
      <c r="CY2083" s="72"/>
    </row>
    <row r="2084" spans="80:103" ht="12.75">
      <c r="CB2084" s="72"/>
      <c r="CC2084" s="72"/>
      <c r="CD2084" s="72"/>
      <c r="CE2084" s="72"/>
      <c r="CF2084" s="72"/>
      <c r="CG2084" s="72"/>
      <c r="CH2084" s="72"/>
      <c r="CI2084" s="72"/>
      <c r="CJ2084" s="72"/>
      <c r="CK2084" s="72"/>
      <c r="CM2084" s="72"/>
      <c r="CN2084" s="72"/>
      <c r="CO2084" s="72"/>
      <c r="CP2084" s="72"/>
      <c r="CQ2084" s="72"/>
      <c r="CS2084" s="72"/>
      <c r="CT2084" s="72"/>
      <c r="CV2084" s="72"/>
      <c r="CW2084" s="72"/>
      <c r="CX2084" s="72"/>
      <c r="CY2084" s="72"/>
    </row>
    <row r="2085" spans="82:103" ht="12.75">
      <c r="CD2085" s="72"/>
      <c r="CE2085" s="72"/>
      <c r="CF2085" s="72"/>
      <c r="CG2085" s="72"/>
      <c r="CH2085" s="72"/>
      <c r="CI2085" s="72"/>
      <c r="CJ2085" s="72"/>
      <c r="CK2085" s="72"/>
      <c r="CL2085" s="72"/>
      <c r="CM2085" s="72"/>
      <c r="CN2085" s="72"/>
      <c r="CO2085" s="72"/>
      <c r="CP2085" s="72"/>
      <c r="CQ2085" s="72"/>
      <c r="CR2085" s="72"/>
      <c r="CS2085" s="72"/>
      <c r="CT2085" s="72"/>
      <c r="CU2085" s="72"/>
      <c r="CV2085" s="72"/>
      <c r="CW2085" s="72"/>
      <c r="CY2085" s="72"/>
    </row>
    <row r="2086" spans="80:103" ht="12.75">
      <c r="CB2086" s="72"/>
      <c r="CC2086" s="72"/>
      <c r="CD2086" s="72"/>
      <c r="CE2086" s="72"/>
      <c r="CF2086" s="72"/>
      <c r="CG2086" s="72"/>
      <c r="CH2086" s="72"/>
      <c r="CI2086" s="72"/>
      <c r="CJ2086" s="72"/>
      <c r="CL2086" s="72"/>
      <c r="CM2086" s="72"/>
      <c r="CN2086" s="72"/>
      <c r="CO2086" s="72"/>
      <c r="CP2086" s="72"/>
      <c r="CQ2086" s="72"/>
      <c r="CR2086" s="72"/>
      <c r="CS2086" s="72"/>
      <c r="CT2086" s="72"/>
      <c r="CU2086" s="72"/>
      <c r="CV2086" s="72"/>
      <c r="CW2086" s="72"/>
      <c r="CX2086" s="72"/>
      <c r="CY2086" s="72"/>
    </row>
    <row r="2087" spans="80:103" ht="12.75">
      <c r="CB2087" s="72"/>
      <c r="CC2087" s="72"/>
      <c r="CD2087" s="72"/>
      <c r="CE2087" s="72"/>
      <c r="CF2087" s="72"/>
      <c r="CG2087" s="72"/>
      <c r="CH2087" s="72"/>
      <c r="CI2087" s="72"/>
      <c r="CJ2087" s="72"/>
      <c r="CL2087" s="72"/>
      <c r="CM2087" s="72"/>
      <c r="CN2087" s="72"/>
      <c r="CO2087" s="72"/>
      <c r="CP2087" s="72"/>
      <c r="CQ2087" s="72"/>
      <c r="CR2087" s="72"/>
      <c r="CS2087" s="72"/>
      <c r="CT2087" s="72"/>
      <c r="CU2087" s="72"/>
      <c r="CV2087" s="72"/>
      <c r="CX2087" s="72"/>
      <c r="CY2087" s="72"/>
    </row>
    <row r="2088" spans="80:103" ht="12.75">
      <c r="CB2088" s="72"/>
      <c r="CC2088" s="72"/>
      <c r="CD2088" s="72"/>
      <c r="CH2088" s="72"/>
      <c r="CI2088" s="72"/>
      <c r="CJ2088" s="72"/>
      <c r="CK2088" s="72"/>
      <c r="CL2088" s="72"/>
      <c r="CM2088" s="72"/>
      <c r="CN2088" s="72"/>
      <c r="CO2088" s="72"/>
      <c r="CP2088" s="72"/>
      <c r="CQ2088" s="72"/>
      <c r="CR2088" s="72"/>
      <c r="CS2088" s="72"/>
      <c r="CT2088" s="72"/>
      <c r="CU2088" s="72"/>
      <c r="CV2088" s="72"/>
      <c r="CY2088" s="72"/>
    </row>
    <row r="2089" spans="80:103" ht="12.75">
      <c r="CB2089" s="72"/>
      <c r="CC2089" s="72"/>
      <c r="CD2089" s="72"/>
      <c r="CE2089" s="72"/>
      <c r="CG2089" s="72"/>
      <c r="CH2089" s="72"/>
      <c r="CI2089" s="72"/>
      <c r="CJ2089" s="72"/>
      <c r="CK2089" s="72"/>
      <c r="CL2089" s="72"/>
      <c r="CM2089" s="72"/>
      <c r="CN2089" s="72"/>
      <c r="CO2089" s="72"/>
      <c r="CP2089" s="72"/>
      <c r="CQ2089" s="72"/>
      <c r="CR2089" s="72"/>
      <c r="CT2089" s="72"/>
      <c r="CU2089" s="72"/>
      <c r="CV2089" s="72"/>
      <c r="CW2089" s="72"/>
      <c r="CX2089" s="72"/>
      <c r="CY2089" s="72"/>
    </row>
    <row r="2090" spans="80:103" ht="12.75">
      <c r="CB2090" s="72"/>
      <c r="CC2090" s="72"/>
      <c r="CD2090" s="72"/>
      <c r="CE2090" s="72"/>
      <c r="CF2090" s="72"/>
      <c r="CG2090" s="72"/>
      <c r="CI2090" s="72"/>
      <c r="CJ2090" s="72"/>
      <c r="CK2090" s="72"/>
      <c r="CL2090" s="72"/>
      <c r="CM2090" s="72"/>
      <c r="CN2090" s="72"/>
      <c r="CO2090" s="72"/>
      <c r="CP2090" s="72"/>
      <c r="CQ2090" s="72"/>
      <c r="CR2090" s="72"/>
      <c r="CT2090" s="72"/>
      <c r="CV2090" s="72"/>
      <c r="CW2090" s="72"/>
      <c r="CY2090" s="72"/>
    </row>
    <row r="2091" spans="80:102" ht="12.75">
      <c r="CB2091" s="72"/>
      <c r="CC2091" s="72"/>
      <c r="CD2091" s="72"/>
      <c r="CE2091" s="72"/>
      <c r="CF2091" s="72"/>
      <c r="CG2091" s="72"/>
      <c r="CH2091" s="72"/>
      <c r="CI2091" s="72"/>
      <c r="CJ2091" s="72"/>
      <c r="CL2091" s="72"/>
      <c r="CM2091" s="72"/>
      <c r="CO2091" s="72"/>
      <c r="CP2091" s="72"/>
      <c r="CQ2091" s="72"/>
      <c r="CR2091" s="72"/>
      <c r="CS2091" s="72"/>
      <c r="CT2091" s="72"/>
      <c r="CU2091" s="72"/>
      <c r="CV2091" s="72"/>
      <c r="CW2091" s="72"/>
      <c r="CX2091" s="72"/>
    </row>
    <row r="2092" spans="81:103" ht="12.75">
      <c r="CC2092" s="72"/>
      <c r="CD2092" s="72"/>
      <c r="CE2092" s="72"/>
      <c r="CG2092" s="72"/>
      <c r="CH2092" s="72"/>
      <c r="CJ2092" s="72"/>
      <c r="CK2092" s="72"/>
      <c r="CN2092" s="72"/>
      <c r="CO2092" s="72"/>
      <c r="CP2092" s="72"/>
      <c r="CQ2092" s="72"/>
      <c r="CR2092" s="72"/>
      <c r="CS2092" s="72"/>
      <c r="CU2092" s="72"/>
      <c r="CV2092" s="72"/>
      <c r="CW2092" s="72"/>
      <c r="CY2092" s="72"/>
    </row>
    <row r="2093" spans="80:103" ht="12.75">
      <c r="CB2093" s="72"/>
      <c r="CC2093" s="72"/>
      <c r="CD2093" s="72"/>
      <c r="CE2093" s="72"/>
      <c r="CF2093" s="72"/>
      <c r="CG2093" s="72"/>
      <c r="CH2093" s="72"/>
      <c r="CI2093" s="72"/>
      <c r="CJ2093" s="72"/>
      <c r="CK2093" s="72"/>
      <c r="CM2093" s="72"/>
      <c r="CN2093" s="72"/>
      <c r="CP2093" s="72"/>
      <c r="CQ2093" s="72"/>
      <c r="CS2093" s="72"/>
      <c r="CT2093" s="72"/>
      <c r="CU2093" s="72"/>
      <c r="CV2093" s="72"/>
      <c r="CX2093" s="72"/>
      <c r="CY2093" s="72"/>
    </row>
    <row r="2094" spans="80:103" ht="12.75">
      <c r="CB2094" s="72"/>
      <c r="CC2094" s="72"/>
      <c r="CD2094" s="72"/>
      <c r="CE2094" s="72"/>
      <c r="CF2094" s="72"/>
      <c r="CH2094" s="72"/>
      <c r="CI2094" s="72"/>
      <c r="CK2094" s="72"/>
      <c r="CL2094" s="72"/>
      <c r="CM2094" s="72"/>
      <c r="CN2094" s="72"/>
      <c r="CO2094" s="72"/>
      <c r="CQ2094" s="72"/>
      <c r="CR2094" s="72"/>
      <c r="CS2094" s="72"/>
      <c r="CT2094" s="72"/>
      <c r="CU2094" s="72"/>
      <c r="CV2094" s="72"/>
      <c r="CW2094" s="72"/>
      <c r="CX2094" s="72"/>
      <c r="CY2094" s="72"/>
    </row>
    <row r="2095" spans="80:102" ht="12.75">
      <c r="CB2095" s="72"/>
      <c r="CC2095" s="72"/>
      <c r="CD2095" s="72"/>
      <c r="CE2095" s="72"/>
      <c r="CF2095" s="72"/>
      <c r="CG2095" s="72"/>
      <c r="CI2095" s="72"/>
      <c r="CJ2095" s="72"/>
      <c r="CM2095" s="72"/>
      <c r="CN2095" s="72"/>
      <c r="CO2095" s="72"/>
      <c r="CP2095" s="72"/>
      <c r="CQ2095" s="72"/>
      <c r="CR2095" s="72"/>
      <c r="CS2095" s="72"/>
      <c r="CT2095" s="72"/>
      <c r="CU2095" s="72"/>
      <c r="CV2095" s="72"/>
      <c r="CW2095" s="72"/>
      <c r="CX2095" s="72"/>
    </row>
    <row r="2096" spans="80:102" ht="12.75">
      <c r="CB2096" s="72"/>
      <c r="CC2096" s="72"/>
      <c r="CD2096" s="72"/>
      <c r="CF2096" s="72"/>
      <c r="CG2096" s="72"/>
      <c r="CH2096" s="72"/>
      <c r="CI2096" s="72"/>
      <c r="CJ2096" s="72"/>
      <c r="CK2096" s="72"/>
      <c r="CL2096" s="72"/>
      <c r="CN2096" s="72"/>
      <c r="CP2096" s="72"/>
      <c r="CQ2096" s="72"/>
      <c r="CR2096" s="72"/>
      <c r="CS2096" s="72"/>
      <c r="CT2096" s="72"/>
      <c r="CU2096" s="72"/>
      <c r="CW2096" s="72"/>
      <c r="CX2096" s="72"/>
    </row>
    <row r="2097" spans="80:103" ht="12.75">
      <c r="CB2097" s="72"/>
      <c r="CD2097" s="72"/>
      <c r="CE2097" s="72"/>
      <c r="CF2097" s="72"/>
      <c r="CG2097" s="72"/>
      <c r="CH2097" s="72"/>
      <c r="CI2097" s="72"/>
      <c r="CJ2097" s="72"/>
      <c r="CK2097" s="72"/>
      <c r="CL2097" s="72"/>
      <c r="CM2097" s="72"/>
      <c r="CN2097" s="72"/>
      <c r="CO2097" s="72"/>
      <c r="CP2097" s="72"/>
      <c r="CQ2097" s="72"/>
      <c r="CR2097" s="72"/>
      <c r="CS2097" s="72"/>
      <c r="CT2097" s="72"/>
      <c r="CV2097" s="72"/>
      <c r="CX2097" s="72"/>
      <c r="CY2097" s="72"/>
    </row>
    <row r="2098" spans="80:103" ht="12.75">
      <c r="CB2098" s="72"/>
      <c r="CC2098" s="72"/>
      <c r="CD2098" s="72"/>
      <c r="CE2098" s="72"/>
      <c r="CG2098" s="72"/>
      <c r="CH2098" s="72"/>
      <c r="CI2098" s="72"/>
      <c r="CJ2098" s="72"/>
      <c r="CK2098" s="72"/>
      <c r="CL2098" s="72"/>
      <c r="CM2098" s="72"/>
      <c r="CN2098" s="72"/>
      <c r="CP2098" s="72"/>
      <c r="CQ2098" s="72"/>
      <c r="CR2098" s="72"/>
      <c r="CS2098" s="72"/>
      <c r="CT2098" s="72"/>
      <c r="CU2098" s="72"/>
      <c r="CV2098" s="72"/>
      <c r="CW2098" s="72"/>
      <c r="CX2098" s="72"/>
      <c r="CY2098" s="72"/>
    </row>
    <row r="2099" spans="80:103" ht="12.75">
      <c r="CB2099" s="72"/>
      <c r="CC2099" s="72"/>
      <c r="CD2099" s="72"/>
      <c r="CE2099" s="72"/>
      <c r="CF2099" s="72"/>
      <c r="CG2099" s="72"/>
      <c r="CH2099" s="72"/>
      <c r="CI2099" s="72"/>
      <c r="CJ2099" s="72"/>
      <c r="CL2099" s="72"/>
      <c r="CM2099" s="72"/>
      <c r="CN2099" s="72"/>
      <c r="CO2099" s="72"/>
      <c r="CP2099" s="72"/>
      <c r="CQ2099" s="72"/>
      <c r="CR2099" s="72"/>
      <c r="CS2099" s="72"/>
      <c r="CT2099" s="72"/>
      <c r="CU2099" s="72"/>
      <c r="CV2099" s="72"/>
      <c r="CW2099" s="72"/>
      <c r="CX2099" s="72"/>
      <c r="CY2099" s="72"/>
    </row>
    <row r="2100" spans="80:103" ht="12.75">
      <c r="CB2100" s="72"/>
      <c r="CC2100" s="72"/>
      <c r="CD2100" s="72"/>
      <c r="CE2100" s="72"/>
      <c r="CF2100" s="72"/>
      <c r="CG2100" s="72"/>
      <c r="CH2100" s="72"/>
      <c r="CI2100" s="72"/>
      <c r="CJ2100" s="72"/>
      <c r="CL2100" s="72"/>
      <c r="CM2100" s="72"/>
      <c r="CN2100" s="72"/>
      <c r="CO2100" s="72"/>
      <c r="CP2100" s="72"/>
      <c r="CQ2100" s="72"/>
      <c r="CR2100" s="72"/>
      <c r="CS2100" s="72"/>
      <c r="CT2100" s="72"/>
      <c r="CU2100" s="72"/>
      <c r="CV2100" s="72"/>
      <c r="CX2100" s="72"/>
      <c r="CY2100" s="72"/>
    </row>
    <row r="2101" spans="80:103" ht="12.75">
      <c r="CB2101" s="72"/>
      <c r="CC2101" s="72"/>
      <c r="CD2101" s="72"/>
      <c r="CH2101" s="72"/>
      <c r="CI2101" s="72"/>
      <c r="CJ2101" s="72"/>
      <c r="CK2101" s="72"/>
      <c r="CL2101" s="72"/>
      <c r="CM2101" s="72"/>
      <c r="CN2101" s="72"/>
      <c r="CO2101" s="72"/>
      <c r="CP2101" s="72"/>
      <c r="CQ2101" s="72"/>
      <c r="CR2101" s="72"/>
      <c r="CS2101" s="72"/>
      <c r="CT2101" s="72"/>
      <c r="CU2101" s="72"/>
      <c r="CV2101" s="72"/>
      <c r="CY2101" s="72"/>
    </row>
    <row r="2102" spans="80:103" ht="12.75">
      <c r="CB2102" s="72"/>
      <c r="CC2102" s="72"/>
      <c r="CE2102" s="72"/>
      <c r="CF2102" s="72"/>
      <c r="CG2102" s="72"/>
      <c r="CH2102" s="72"/>
      <c r="CI2102" s="72"/>
      <c r="CJ2102" s="72"/>
      <c r="CM2102" s="72"/>
      <c r="CN2102" s="72"/>
      <c r="CP2102" s="72"/>
      <c r="CQ2102" s="72"/>
      <c r="CS2102" s="72"/>
      <c r="CT2102" s="72"/>
      <c r="CU2102" s="72"/>
      <c r="CV2102" s="72"/>
      <c r="CW2102" s="72"/>
      <c r="CX2102" s="72"/>
      <c r="CY2102" s="72"/>
    </row>
    <row r="2103" spans="80:103" ht="12.75">
      <c r="CB2103" s="72"/>
      <c r="CC2103" s="72"/>
      <c r="CD2103" s="72"/>
      <c r="CE2103" s="72"/>
      <c r="CF2103" s="72"/>
      <c r="CG2103" s="72"/>
      <c r="CI2103" s="72"/>
      <c r="CJ2103" s="72"/>
      <c r="CK2103" s="72"/>
      <c r="CL2103" s="72"/>
      <c r="CM2103" s="72"/>
      <c r="CN2103" s="72"/>
      <c r="CO2103" s="72"/>
      <c r="CP2103" s="72"/>
      <c r="CQ2103" s="72"/>
      <c r="CR2103" s="72"/>
      <c r="CT2103" s="72"/>
      <c r="CV2103" s="72"/>
      <c r="CW2103" s="72"/>
      <c r="CY2103" s="72"/>
    </row>
    <row r="2104" spans="83:103" ht="12.75">
      <c r="CE2104" s="72"/>
      <c r="CF2104" s="72"/>
      <c r="CG2104" s="72"/>
      <c r="CH2104" s="72"/>
      <c r="CI2104" s="72"/>
      <c r="CJ2104" s="72"/>
      <c r="CK2104" s="72"/>
      <c r="CL2104" s="72"/>
      <c r="CM2104" s="72"/>
      <c r="CN2104" s="72"/>
      <c r="CO2104" s="72"/>
      <c r="CP2104" s="72"/>
      <c r="CQ2104" s="72"/>
      <c r="CR2104" s="72"/>
      <c r="CS2104" s="72"/>
      <c r="CV2104" s="72"/>
      <c r="CW2104" s="72"/>
      <c r="CX2104" s="72"/>
      <c r="CY2104" s="72"/>
    </row>
    <row r="2105" spans="80:103" ht="12.75">
      <c r="CB2105" s="72"/>
      <c r="CC2105" s="72"/>
      <c r="CD2105" s="72"/>
      <c r="CE2105" s="72"/>
      <c r="CF2105" s="72"/>
      <c r="CG2105" s="72"/>
      <c r="CJ2105" s="72"/>
      <c r="CK2105" s="72"/>
      <c r="CL2105" s="72"/>
      <c r="CM2105" s="72"/>
      <c r="CN2105" s="72"/>
      <c r="CO2105" s="72"/>
      <c r="CP2105" s="72"/>
      <c r="CQ2105" s="72"/>
      <c r="CR2105" s="72"/>
      <c r="CS2105" s="72"/>
      <c r="CT2105" s="72"/>
      <c r="CU2105" s="72"/>
      <c r="CV2105" s="72"/>
      <c r="CW2105" s="72"/>
      <c r="CX2105" s="72"/>
      <c r="CY2105" s="72"/>
    </row>
    <row r="2106" spans="80:103" ht="12.75">
      <c r="CB2106" s="72"/>
      <c r="CC2106" s="72"/>
      <c r="CD2106" s="72"/>
      <c r="CE2106" s="72"/>
      <c r="CF2106" s="72"/>
      <c r="CG2106" s="72"/>
      <c r="CH2106" s="72"/>
      <c r="CI2106" s="72"/>
      <c r="CJ2106" s="72"/>
      <c r="CK2106" s="72"/>
      <c r="CM2106" s="72"/>
      <c r="CN2106" s="72"/>
      <c r="CP2106" s="72"/>
      <c r="CQ2106" s="72"/>
      <c r="CS2106" s="72"/>
      <c r="CT2106" s="72"/>
      <c r="CU2106" s="72"/>
      <c r="CV2106" s="72"/>
      <c r="CX2106" s="72"/>
      <c r="CY2106" s="72"/>
    </row>
    <row r="2107" spans="80:103" ht="12.75">
      <c r="CB2107" s="72"/>
      <c r="CC2107" s="72"/>
      <c r="CD2107" s="72"/>
      <c r="CE2107" s="72"/>
      <c r="CF2107" s="72"/>
      <c r="CH2107" s="72"/>
      <c r="CI2107" s="72"/>
      <c r="CK2107" s="72"/>
      <c r="CL2107" s="72"/>
      <c r="CM2107" s="72"/>
      <c r="CN2107" s="72"/>
      <c r="CO2107" s="72"/>
      <c r="CQ2107" s="72"/>
      <c r="CR2107" s="72"/>
      <c r="CS2107" s="72"/>
      <c r="CT2107" s="72"/>
      <c r="CU2107" s="72"/>
      <c r="CV2107" s="72"/>
      <c r="CW2107" s="72"/>
      <c r="CX2107" s="72"/>
      <c r="CY2107" s="72"/>
    </row>
    <row r="2108" spans="80:103" ht="12.75">
      <c r="CB2108" s="72"/>
      <c r="CD2108" s="72"/>
      <c r="CE2108" s="72"/>
      <c r="CF2108" s="72"/>
      <c r="CG2108" s="72"/>
      <c r="CI2108" s="72"/>
      <c r="CJ2108" s="72"/>
      <c r="CK2108" s="72"/>
      <c r="CL2108" s="72"/>
      <c r="CM2108" s="72"/>
      <c r="CN2108" s="72"/>
      <c r="CO2108" s="72"/>
      <c r="CP2108" s="72"/>
      <c r="CQ2108" s="72"/>
      <c r="CS2108" s="72"/>
      <c r="CT2108" s="72"/>
      <c r="CU2108" s="72"/>
      <c r="CV2108" s="72"/>
      <c r="CX2108" s="72"/>
      <c r="CY2108" s="72"/>
    </row>
    <row r="2109" spans="80:102" ht="12.75">
      <c r="CB2109" s="72"/>
      <c r="CC2109" s="72"/>
      <c r="CD2109" s="72"/>
      <c r="CF2109" s="72"/>
      <c r="CG2109" s="72"/>
      <c r="CH2109" s="72"/>
      <c r="CI2109" s="72"/>
      <c r="CJ2109" s="72"/>
      <c r="CK2109" s="72"/>
      <c r="CL2109" s="72"/>
      <c r="CN2109" s="72"/>
      <c r="CP2109" s="72"/>
      <c r="CQ2109" s="72"/>
      <c r="CR2109" s="72"/>
      <c r="CS2109" s="72"/>
      <c r="CT2109" s="72"/>
      <c r="CU2109" s="72"/>
      <c r="CW2109" s="72"/>
      <c r="CX2109" s="72"/>
    </row>
    <row r="2110" spans="80:103" ht="12.75">
      <c r="CB2110" s="72"/>
      <c r="CD2110" s="72"/>
      <c r="CE2110" s="72"/>
      <c r="CF2110" s="72"/>
      <c r="CG2110" s="72"/>
      <c r="CH2110" s="72"/>
      <c r="CI2110" s="72"/>
      <c r="CJ2110" s="72"/>
      <c r="CK2110" s="72"/>
      <c r="CL2110" s="72"/>
      <c r="CM2110" s="72"/>
      <c r="CN2110" s="72"/>
      <c r="CO2110" s="72"/>
      <c r="CP2110" s="72"/>
      <c r="CQ2110" s="72"/>
      <c r="CR2110" s="72"/>
      <c r="CS2110" s="72"/>
      <c r="CT2110" s="72"/>
      <c r="CV2110" s="72"/>
      <c r="CX2110" s="72"/>
      <c r="CY2110" s="72"/>
    </row>
    <row r="2111" spans="80:103" ht="12.75">
      <c r="CB2111" s="72"/>
      <c r="CC2111" s="72"/>
      <c r="CD2111" s="72"/>
      <c r="CE2111" s="72"/>
      <c r="CG2111" s="72"/>
      <c r="CH2111" s="72"/>
      <c r="CI2111" s="72"/>
      <c r="CJ2111" s="72"/>
      <c r="CK2111" s="72"/>
      <c r="CL2111" s="72"/>
      <c r="CM2111" s="72"/>
      <c r="CN2111" s="72"/>
      <c r="CP2111" s="72"/>
      <c r="CQ2111" s="72"/>
      <c r="CR2111" s="72"/>
      <c r="CS2111" s="72"/>
      <c r="CT2111" s="72"/>
      <c r="CU2111" s="72"/>
      <c r="CV2111" s="72"/>
      <c r="CW2111" s="72"/>
      <c r="CX2111" s="72"/>
      <c r="CY2111" s="72"/>
    </row>
    <row r="2112" spans="80:103" ht="12.75">
      <c r="CB2112" s="72"/>
      <c r="CD2112" s="72"/>
      <c r="CE2112" s="72"/>
      <c r="CF2112" s="72"/>
      <c r="CH2112" s="72"/>
      <c r="CI2112" s="72"/>
      <c r="CK2112" s="72"/>
      <c r="CL2112" s="72"/>
      <c r="CM2112" s="72"/>
      <c r="CN2112" s="72"/>
      <c r="CP2112" s="72"/>
      <c r="CQ2112" s="72"/>
      <c r="CR2112" s="72"/>
      <c r="CS2112" s="72"/>
      <c r="CU2112" s="72"/>
      <c r="CV2112" s="72"/>
      <c r="CY2112" s="72"/>
    </row>
    <row r="2113" spans="80:103" ht="12.75">
      <c r="CB2113" s="72"/>
      <c r="CC2113" s="72"/>
      <c r="CD2113" s="72"/>
      <c r="CE2113" s="72"/>
      <c r="CF2113" s="72"/>
      <c r="CG2113" s="72"/>
      <c r="CH2113" s="72"/>
      <c r="CI2113" s="72"/>
      <c r="CJ2113" s="72"/>
      <c r="CL2113" s="72"/>
      <c r="CM2113" s="72"/>
      <c r="CN2113" s="72"/>
      <c r="CO2113" s="72"/>
      <c r="CP2113" s="72"/>
      <c r="CQ2113" s="72"/>
      <c r="CR2113" s="72"/>
      <c r="CS2113" s="72"/>
      <c r="CT2113" s="72"/>
      <c r="CU2113" s="72"/>
      <c r="CV2113" s="72"/>
      <c r="CX2113" s="72"/>
      <c r="CY2113" s="72"/>
    </row>
    <row r="2114" spans="80:103" ht="12.75">
      <c r="CB2114" s="72"/>
      <c r="CC2114" s="72"/>
      <c r="CD2114" s="72"/>
      <c r="CH2114" s="72"/>
      <c r="CI2114" s="72"/>
      <c r="CJ2114" s="72"/>
      <c r="CK2114" s="72"/>
      <c r="CL2114" s="72"/>
      <c r="CM2114" s="72"/>
      <c r="CN2114" s="72"/>
      <c r="CO2114" s="72"/>
      <c r="CP2114" s="72"/>
      <c r="CQ2114" s="72"/>
      <c r="CR2114" s="72"/>
      <c r="CS2114" s="72"/>
      <c r="CT2114" s="72"/>
      <c r="CU2114" s="72"/>
      <c r="CV2114" s="72"/>
      <c r="CY2114" s="72"/>
    </row>
    <row r="2115" spans="80:103" ht="12.75">
      <c r="CB2115" s="72"/>
      <c r="CC2115" s="72"/>
      <c r="CE2115" s="72"/>
      <c r="CF2115" s="72"/>
      <c r="CG2115" s="72"/>
      <c r="CH2115" s="72"/>
      <c r="CI2115" s="72"/>
      <c r="CJ2115" s="72"/>
      <c r="CM2115" s="72"/>
      <c r="CN2115" s="72"/>
      <c r="CP2115" s="72"/>
      <c r="CQ2115" s="72"/>
      <c r="CS2115" s="72"/>
      <c r="CT2115" s="72"/>
      <c r="CU2115" s="72"/>
      <c r="CV2115" s="72"/>
      <c r="CW2115" s="72"/>
      <c r="CX2115" s="72"/>
      <c r="CY2115" s="72"/>
    </row>
    <row r="2116" spans="80:103" ht="12.75">
      <c r="CB2116" s="72"/>
      <c r="CC2116" s="72"/>
      <c r="CD2116" s="72"/>
      <c r="CE2116" s="72"/>
      <c r="CF2116" s="72"/>
      <c r="CG2116" s="72"/>
      <c r="CI2116" s="72"/>
      <c r="CJ2116" s="72"/>
      <c r="CK2116" s="72"/>
      <c r="CL2116" s="72"/>
      <c r="CM2116" s="72"/>
      <c r="CN2116" s="72"/>
      <c r="CO2116" s="72"/>
      <c r="CP2116" s="72"/>
      <c r="CQ2116" s="72"/>
      <c r="CR2116" s="72"/>
      <c r="CT2116" s="72"/>
      <c r="CV2116" s="72"/>
      <c r="CW2116" s="72"/>
      <c r="CY2116" s="72"/>
    </row>
    <row r="2117" spans="83:103" ht="12.75">
      <c r="CE2117" s="72"/>
      <c r="CF2117" s="72"/>
      <c r="CG2117" s="72"/>
      <c r="CH2117" s="72"/>
      <c r="CI2117" s="72"/>
      <c r="CJ2117" s="72"/>
      <c r="CK2117" s="72"/>
      <c r="CL2117" s="72"/>
      <c r="CM2117" s="72"/>
      <c r="CN2117" s="72"/>
      <c r="CO2117" s="72"/>
      <c r="CP2117" s="72"/>
      <c r="CQ2117" s="72"/>
      <c r="CR2117" s="72"/>
      <c r="CS2117" s="72"/>
      <c r="CV2117" s="72"/>
      <c r="CW2117" s="72"/>
      <c r="CX2117" s="72"/>
      <c r="CY2117" s="72"/>
    </row>
    <row r="2118" spans="81:103" ht="12.75">
      <c r="CC2118" s="72"/>
      <c r="CD2118" s="72"/>
      <c r="CE2118" s="72"/>
      <c r="CG2118" s="72"/>
      <c r="CH2118" s="72"/>
      <c r="CJ2118" s="72"/>
      <c r="CK2118" s="72"/>
      <c r="CN2118" s="72"/>
      <c r="CO2118" s="72"/>
      <c r="CP2118" s="72"/>
      <c r="CQ2118" s="72"/>
      <c r="CR2118" s="72"/>
      <c r="CS2118" s="72"/>
      <c r="CU2118" s="72"/>
      <c r="CV2118" s="72"/>
      <c r="CW2118" s="72"/>
      <c r="CY2118" s="72"/>
    </row>
    <row r="2119" spans="80:103" ht="12.75">
      <c r="CB2119" s="72"/>
      <c r="CC2119" s="72"/>
      <c r="CD2119" s="72"/>
      <c r="CE2119" s="72"/>
      <c r="CF2119" s="72"/>
      <c r="CG2119" s="72"/>
      <c r="CH2119" s="72"/>
      <c r="CI2119" s="72"/>
      <c r="CJ2119" s="72"/>
      <c r="CK2119" s="72"/>
      <c r="CM2119" s="72"/>
      <c r="CN2119" s="72"/>
      <c r="CP2119" s="72"/>
      <c r="CQ2119" s="72"/>
      <c r="CS2119" s="72"/>
      <c r="CT2119" s="72"/>
      <c r="CU2119" s="72"/>
      <c r="CV2119" s="72"/>
      <c r="CX2119" s="72"/>
      <c r="CY2119" s="72"/>
    </row>
    <row r="2120" spans="80:103" ht="12.75">
      <c r="CB2120" s="72"/>
      <c r="CC2120" s="72"/>
      <c r="CD2120" s="72"/>
      <c r="CE2120" s="72"/>
      <c r="CF2120" s="72"/>
      <c r="CH2120" s="72"/>
      <c r="CI2120" s="72"/>
      <c r="CK2120" s="72"/>
      <c r="CL2120" s="72"/>
      <c r="CM2120" s="72"/>
      <c r="CN2120" s="72"/>
      <c r="CO2120" s="72"/>
      <c r="CQ2120" s="72"/>
      <c r="CR2120" s="72"/>
      <c r="CS2120" s="72"/>
      <c r="CT2120" s="72"/>
      <c r="CU2120" s="72"/>
      <c r="CV2120" s="72"/>
      <c r="CW2120" s="72"/>
      <c r="CX2120" s="72"/>
      <c r="CY2120" s="72"/>
    </row>
    <row r="2121" spans="80:103" ht="12.75">
      <c r="CB2121" s="72"/>
      <c r="CD2121" s="72"/>
      <c r="CE2121" s="72"/>
      <c r="CF2121" s="72"/>
      <c r="CG2121" s="72"/>
      <c r="CI2121" s="72"/>
      <c r="CJ2121" s="72"/>
      <c r="CK2121" s="72"/>
      <c r="CL2121" s="72"/>
      <c r="CM2121" s="72"/>
      <c r="CN2121" s="72"/>
      <c r="CO2121" s="72"/>
      <c r="CP2121" s="72"/>
      <c r="CQ2121" s="72"/>
      <c r="CS2121" s="72"/>
      <c r="CT2121" s="72"/>
      <c r="CU2121" s="72"/>
      <c r="CV2121" s="72"/>
      <c r="CX2121" s="72"/>
      <c r="CY2121" s="72"/>
    </row>
    <row r="2122" spans="80:102" ht="12.75">
      <c r="CB2122" s="72"/>
      <c r="CC2122" s="72"/>
      <c r="CD2122" s="72"/>
      <c r="CF2122" s="72"/>
      <c r="CG2122" s="72"/>
      <c r="CH2122" s="72"/>
      <c r="CI2122" s="72"/>
      <c r="CJ2122" s="72"/>
      <c r="CK2122" s="72"/>
      <c r="CL2122" s="72"/>
      <c r="CN2122" s="72"/>
      <c r="CP2122" s="72"/>
      <c r="CQ2122" s="72"/>
      <c r="CR2122" s="72"/>
      <c r="CS2122" s="72"/>
      <c r="CT2122" s="72"/>
      <c r="CU2122" s="72"/>
      <c r="CW2122" s="72"/>
      <c r="CX2122" s="72"/>
    </row>
    <row r="2123" spans="80:103" ht="12.75">
      <c r="CB2123" s="72"/>
      <c r="CC2123" s="72"/>
      <c r="CD2123" s="72"/>
      <c r="CE2123" s="72"/>
      <c r="CF2123" s="72"/>
      <c r="CG2123" s="72"/>
      <c r="CH2123" s="72"/>
      <c r="CI2123" s="72"/>
      <c r="CJ2123" s="72"/>
      <c r="CK2123" s="72"/>
      <c r="CM2123" s="72"/>
      <c r="CN2123" s="72"/>
      <c r="CO2123" s="72"/>
      <c r="CP2123" s="72"/>
      <c r="CQ2123" s="72"/>
      <c r="CS2123" s="72"/>
      <c r="CT2123" s="72"/>
      <c r="CV2123" s="72"/>
      <c r="CW2123" s="72"/>
      <c r="CX2123" s="72"/>
      <c r="CY2123" s="72"/>
    </row>
    <row r="2124" spans="80:103" ht="12.75">
      <c r="CB2124" s="72"/>
      <c r="CC2124" s="72"/>
      <c r="CD2124" s="72"/>
      <c r="CE2124" s="72"/>
      <c r="CG2124" s="72"/>
      <c r="CH2124" s="72"/>
      <c r="CI2124" s="72"/>
      <c r="CJ2124" s="72"/>
      <c r="CK2124" s="72"/>
      <c r="CL2124" s="72"/>
      <c r="CM2124" s="72"/>
      <c r="CN2124" s="72"/>
      <c r="CP2124" s="72"/>
      <c r="CQ2124" s="72"/>
      <c r="CR2124" s="72"/>
      <c r="CS2124" s="72"/>
      <c r="CT2124" s="72"/>
      <c r="CU2124" s="72"/>
      <c r="CV2124" s="72"/>
      <c r="CW2124" s="72"/>
      <c r="CX2124" s="72"/>
      <c r="CY2124" s="72"/>
    </row>
    <row r="2125" spans="80:103" ht="12.75">
      <c r="CB2125" s="72"/>
      <c r="CC2125" s="72"/>
      <c r="CD2125" s="72"/>
      <c r="CE2125" s="72"/>
      <c r="CF2125" s="72"/>
      <c r="CG2125" s="72"/>
      <c r="CH2125" s="72"/>
      <c r="CI2125" s="72"/>
      <c r="CJ2125" s="72"/>
      <c r="CL2125" s="72"/>
      <c r="CM2125" s="72"/>
      <c r="CN2125" s="72"/>
      <c r="CO2125" s="72"/>
      <c r="CP2125" s="72"/>
      <c r="CQ2125" s="72"/>
      <c r="CR2125" s="72"/>
      <c r="CS2125" s="72"/>
      <c r="CT2125" s="72"/>
      <c r="CU2125" s="72"/>
      <c r="CV2125" s="72"/>
      <c r="CW2125" s="72"/>
      <c r="CX2125" s="72"/>
      <c r="CY2125" s="72"/>
    </row>
    <row r="2126" spans="80:103" ht="12.75">
      <c r="CB2126" s="72"/>
      <c r="CC2126" s="72"/>
      <c r="CD2126" s="72"/>
      <c r="CE2126" s="72"/>
      <c r="CF2126" s="72"/>
      <c r="CG2126" s="72"/>
      <c r="CH2126" s="72"/>
      <c r="CI2126" s="72"/>
      <c r="CK2126" s="72"/>
      <c r="CL2126" s="72"/>
      <c r="CM2126" s="72"/>
      <c r="CN2126" s="72"/>
      <c r="CO2126" s="72"/>
      <c r="CP2126" s="72"/>
      <c r="CR2126" s="72"/>
      <c r="CS2126" s="72"/>
      <c r="CT2126" s="72"/>
      <c r="CU2126" s="72"/>
      <c r="CV2126" s="72"/>
      <c r="CW2126" s="72"/>
      <c r="CX2126" s="72"/>
      <c r="CY2126" s="72"/>
    </row>
    <row r="2127" spans="80:102" ht="12.75">
      <c r="CB2127" s="72"/>
      <c r="CD2127" s="72"/>
      <c r="CE2127" s="72"/>
      <c r="CF2127" s="72"/>
      <c r="CG2127" s="72"/>
      <c r="CH2127" s="72"/>
      <c r="CI2127" s="72"/>
      <c r="CK2127" s="72"/>
      <c r="CL2127" s="72"/>
      <c r="CM2127" s="72"/>
      <c r="CO2127" s="72"/>
      <c r="CP2127" s="72"/>
      <c r="CS2127" s="72"/>
      <c r="CT2127" s="72"/>
      <c r="CU2127" s="72"/>
      <c r="CW2127" s="72"/>
      <c r="CX2127" s="72"/>
    </row>
    <row r="2128" spans="80:103" ht="12.75">
      <c r="CB2128" s="72"/>
      <c r="CC2128" s="72"/>
      <c r="CE2128" s="72"/>
      <c r="CF2128" s="72"/>
      <c r="CG2128" s="72"/>
      <c r="CH2128" s="72"/>
      <c r="CI2128" s="72"/>
      <c r="CJ2128" s="72"/>
      <c r="CM2128" s="72"/>
      <c r="CN2128" s="72"/>
      <c r="CP2128" s="72"/>
      <c r="CQ2128" s="72"/>
      <c r="CS2128" s="72"/>
      <c r="CT2128" s="72"/>
      <c r="CU2128" s="72"/>
      <c r="CV2128" s="72"/>
      <c r="CW2128" s="72"/>
      <c r="CX2128" s="72"/>
      <c r="CY2128" s="72"/>
    </row>
    <row r="2129" spans="80:103" ht="12.75">
      <c r="CB2129" s="72"/>
      <c r="CC2129" s="72"/>
      <c r="CD2129" s="72"/>
      <c r="CE2129" s="72"/>
      <c r="CF2129" s="72"/>
      <c r="CG2129" s="72"/>
      <c r="CI2129" s="72"/>
      <c r="CJ2129" s="72"/>
      <c r="CK2129" s="72"/>
      <c r="CL2129" s="72"/>
      <c r="CM2129" s="72"/>
      <c r="CN2129" s="72"/>
      <c r="CO2129" s="72"/>
      <c r="CP2129" s="72"/>
      <c r="CQ2129" s="72"/>
      <c r="CR2129" s="72"/>
      <c r="CT2129" s="72"/>
      <c r="CV2129" s="72"/>
      <c r="CW2129" s="72"/>
      <c r="CY2129" s="72"/>
    </row>
    <row r="2130" spans="83:103" ht="12.75">
      <c r="CE2130" s="72"/>
      <c r="CF2130" s="72"/>
      <c r="CG2130" s="72"/>
      <c r="CH2130" s="72"/>
      <c r="CI2130" s="72"/>
      <c r="CJ2130" s="72"/>
      <c r="CK2130" s="72"/>
      <c r="CL2130" s="72"/>
      <c r="CM2130" s="72"/>
      <c r="CN2130" s="72"/>
      <c r="CO2130" s="72"/>
      <c r="CP2130" s="72"/>
      <c r="CQ2130" s="72"/>
      <c r="CR2130" s="72"/>
      <c r="CS2130" s="72"/>
      <c r="CV2130" s="72"/>
      <c r="CW2130" s="72"/>
      <c r="CX2130" s="72"/>
      <c r="CY2130" s="72"/>
    </row>
    <row r="2131" spans="81:103" ht="12.75">
      <c r="CC2131" s="72"/>
      <c r="CD2131" s="72"/>
      <c r="CE2131" s="72"/>
      <c r="CG2131" s="72"/>
      <c r="CH2131" s="72"/>
      <c r="CJ2131" s="72"/>
      <c r="CK2131" s="72"/>
      <c r="CN2131" s="72"/>
      <c r="CO2131" s="72"/>
      <c r="CP2131" s="72"/>
      <c r="CQ2131" s="72"/>
      <c r="CR2131" s="72"/>
      <c r="CS2131" s="72"/>
      <c r="CU2131" s="72"/>
      <c r="CV2131" s="72"/>
      <c r="CW2131" s="72"/>
      <c r="CY2131" s="72"/>
    </row>
    <row r="2132" spans="80:103" ht="12.75">
      <c r="CB2132" s="72"/>
      <c r="CC2132" s="72"/>
      <c r="CE2132" s="72"/>
      <c r="CG2132" s="72"/>
      <c r="CH2132" s="72"/>
      <c r="CI2132" s="72"/>
      <c r="CJ2132" s="72"/>
      <c r="CK2132" s="72"/>
      <c r="CL2132" s="72"/>
      <c r="CN2132" s="72"/>
      <c r="CO2132" s="72"/>
      <c r="CP2132" s="72"/>
      <c r="CQ2132" s="72"/>
      <c r="CR2132" s="72"/>
      <c r="CS2132" s="72"/>
      <c r="CT2132" s="72"/>
      <c r="CU2132" s="72"/>
      <c r="CV2132" s="72"/>
      <c r="CW2132" s="72"/>
      <c r="CY2132" s="72"/>
    </row>
    <row r="2133" spans="80:103" ht="12.75">
      <c r="CB2133" s="72"/>
      <c r="CC2133" s="72"/>
      <c r="CD2133" s="72"/>
      <c r="CE2133" s="72"/>
      <c r="CF2133" s="72"/>
      <c r="CH2133" s="72"/>
      <c r="CI2133" s="72"/>
      <c r="CK2133" s="72"/>
      <c r="CL2133" s="72"/>
      <c r="CM2133" s="72"/>
      <c r="CN2133" s="72"/>
      <c r="CO2133" s="72"/>
      <c r="CQ2133" s="72"/>
      <c r="CR2133" s="72"/>
      <c r="CS2133" s="72"/>
      <c r="CT2133" s="72"/>
      <c r="CU2133" s="72"/>
      <c r="CV2133" s="72"/>
      <c r="CW2133" s="72"/>
      <c r="CX2133" s="72"/>
      <c r="CY2133" s="72"/>
    </row>
    <row r="2134" spans="80:102" ht="12.75">
      <c r="CB2134" s="72"/>
      <c r="CC2134" s="72"/>
      <c r="CD2134" s="72"/>
      <c r="CE2134" s="72"/>
      <c r="CF2134" s="72"/>
      <c r="CG2134" s="72"/>
      <c r="CI2134" s="72"/>
      <c r="CJ2134" s="72"/>
      <c r="CM2134" s="72"/>
      <c r="CN2134" s="72"/>
      <c r="CO2134" s="72"/>
      <c r="CP2134" s="72"/>
      <c r="CQ2134" s="72"/>
      <c r="CR2134" s="72"/>
      <c r="CS2134" s="72"/>
      <c r="CT2134" s="72"/>
      <c r="CU2134" s="72"/>
      <c r="CV2134" s="72"/>
      <c r="CW2134" s="72"/>
      <c r="CX2134" s="72"/>
    </row>
    <row r="2135" spans="80:103" ht="12.75">
      <c r="CB2135" s="72"/>
      <c r="CC2135" s="72"/>
      <c r="CD2135" s="72"/>
      <c r="CE2135" s="72"/>
      <c r="CF2135" s="72"/>
      <c r="CG2135" s="72"/>
      <c r="CH2135" s="72"/>
      <c r="CJ2135" s="72"/>
      <c r="CK2135" s="72"/>
      <c r="CL2135" s="72"/>
      <c r="CN2135" s="72"/>
      <c r="CO2135" s="72"/>
      <c r="CP2135" s="72"/>
      <c r="CQ2135" s="72"/>
      <c r="CR2135" s="72"/>
      <c r="CS2135" s="72"/>
      <c r="CT2135" s="72"/>
      <c r="CU2135" s="72"/>
      <c r="CV2135" s="72"/>
      <c r="CW2135" s="72"/>
      <c r="CX2135" s="72"/>
      <c r="CY2135" s="72"/>
    </row>
    <row r="2136" spans="80:103" ht="12.75">
      <c r="CB2136" s="72"/>
      <c r="CD2136" s="72"/>
      <c r="CE2136" s="72"/>
      <c r="CF2136" s="72"/>
      <c r="CG2136" s="72"/>
      <c r="CH2136" s="72"/>
      <c r="CI2136" s="72"/>
      <c r="CJ2136" s="72"/>
      <c r="CK2136" s="72"/>
      <c r="CL2136" s="72"/>
      <c r="CM2136" s="72"/>
      <c r="CN2136" s="72"/>
      <c r="CO2136" s="72"/>
      <c r="CP2136" s="72"/>
      <c r="CQ2136" s="72"/>
      <c r="CR2136" s="72"/>
      <c r="CS2136" s="72"/>
      <c r="CT2136" s="72"/>
      <c r="CV2136" s="72"/>
      <c r="CX2136" s="72"/>
      <c r="CY2136" s="72"/>
    </row>
    <row r="2137" spans="80:103" ht="12.75">
      <c r="CB2137" s="72"/>
      <c r="CC2137" s="72"/>
      <c r="CD2137" s="72"/>
      <c r="CE2137" s="72"/>
      <c r="CG2137" s="72"/>
      <c r="CH2137" s="72"/>
      <c r="CI2137" s="72"/>
      <c r="CJ2137" s="72"/>
      <c r="CK2137" s="72"/>
      <c r="CL2137" s="72"/>
      <c r="CM2137" s="72"/>
      <c r="CN2137" s="72"/>
      <c r="CP2137" s="72"/>
      <c r="CQ2137" s="72"/>
      <c r="CR2137" s="72"/>
      <c r="CS2137" s="72"/>
      <c r="CT2137" s="72"/>
      <c r="CU2137" s="72"/>
      <c r="CV2137" s="72"/>
      <c r="CW2137" s="72"/>
      <c r="CX2137" s="72"/>
      <c r="CY2137" s="72"/>
    </row>
    <row r="2138" spans="80:103" ht="12.75">
      <c r="CB2138" s="72"/>
      <c r="CD2138" s="72"/>
      <c r="CE2138" s="72"/>
      <c r="CF2138" s="72"/>
      <c r="CH2138" s="72"/>
      <c r="CI2138" s="72"/>
      <c r="CK2138" s="72"/>
      <c r="CL2138" s="72"/>
      <c r="CM2138" s="72"/>
      <c r="CN2138" s="72"/>
      <c r="CP2138" s="72"/>
      <c r="CQ2138" s="72"/>
      <c r="CR2138" s="72"/>
      <c r="CS2138" s="72"/>
      <c r="CU2138" s="72"/>
      <c r="CV2138" s="72"/>
      <c r="CY2138" s="72"/>
    </row>
    <row r="2139" spans="80:103" ht="12.75">
      <c r="CB2139" s="72"/>
      <c r="CC2139" s="72"/>
      <c r="CD2139" s="72"/>
      <c r="CE2139" s="72"/>
      <c r="CF2139" s="72"/>
      <c r="CG2139" s="72"/>
      <c r="CH2139" s="72"/>
      <c r="CI2139" s="72"/>
      <c r="CK2139" s="72"/>
      <c r="CL2139" s="72"/>
      <c r="CM2139" s="72"/>
      <c r="CN2139" s="72"/>
      <c r="CO2139" s="72"/>
      <c r="CP2139" s="72"/>
      <c r="CR2139" s="72"/>
      <c r="CS2139" s="72"/>
      <c r="CT2139" s="72"/>
      <c r="CU2139" s="72"/>
      <c r="CV2139" s="72"/>
      <c r="CW2139" s="72"/>
      <c r="CX2139" s="72"/>
      <c r="CY2139" s="72"/>
    </row>
    <row r="2140" spans="80:103" ht="12.75">
      <c r="CB2140" s="72"/>
      <c r="CC2140" s="72"/>
      <c r="CD2140" s="72"/>
      <c r="CH2140" s="72"/>
      <c r="CI2140" s="72"/>
      <c r="CJ2140" s="72"/>
      <c r="CK2140" s="72"/>
      <c r="CL2140" s="72"/>
      <c r="CM2140" s="72"/>
      <c r="CN2140" s="72"/>
      <c r="CO2140" s="72"/>
      <c r="CP2140" s="72"/>
      <c r="CQ2140" s="72"/>
      <c r="CR2140" s="72"/>
      <c r="CS2140" s="72"/>
      <c r="CT2140" s="72"/>
      <c r="CU2140" s="72"/>
      <c r="CV2140" s="72"/>
      <c r="CY2140" s="72"/>
    </row>
    <row r="2141" spans="80:103" ht="12.75">
      <c r="CB2141" s="72"/>
      <c r="CC2141" s="72"/>
      <c r="CD2141" s="72"/>
      <c r="CE2141" s="72"/>
      <c r="CG2141" s="72"/>
      <c r="CH2141" s="72"/>
      <c r="CI2141" s="72"/>
      <c r="CJ2141" s="72"/>
      <c r="CK2141" s="72"/>
      <c r="CL2141" s="72"/>
      <c r="CM2141" s="72"/>
      <c r="CN2141" s="72"/>
      <c r="CO2141" s="72"/>
      <c r="CP2141" s="72"/>
      <c r="CQ2141" s="72"/>
      <c r="CR2141" s="72"/>
      <c r="CT2141" s="72"/>
      <c r="CU2141" s="72"/>
      <c r="CV2141" s="72"/>
      <c r="CW2141" s="72"/>
      <c r="CX2141" s="72"/>
      <c r="CY2141" s="72"/>
    </row>
    <row r="2142" spans="80:103" ht="12.75">
      <c r="CB2142" s="72"/>
      <c r="CC2142" s="72"/>
      <c r="CD2142" s="72"/>
      <c r="CE2142" s="72"/>
      <c r="CF2142" s="72"/>
      <c r="CG2142" s="72"/>
      <c r="CI2142" s="72"/>
      <c r="CJ2142" s="72"/>
      <c r="CK2142" s="72"/>
      <c r="CL2142" s="72"/>
      <c r="CM2142" s="72"/>
      <c r="CN2142" s="72"/>
      <c r="CO2142" s="72"/>
      <c r="CP2142" s="72"/>
      <c r="CQ2142" s="72"/>
      <c r="CR2142" s="72"/>
      <c r="CT2142" s="72"/>
      <c r="CV2142" s="72"/>
      <c r="CW2142" s="72"/>
      <c r="CY2142" s="72"/>
    </row>
    <row r="2143" spans="80:102" ht="12.75">
      <c r="CB2143" s="72"/>
      <c r="CC2143" s="72"/>
      <c r="CD2143" s="72"/>
      <c r="CE2143" s="72"/>
      <c r="CF2143" s="72"/>
      <c r="CG2143" s="72"/>
      <c r="CH2143" s="72"/>
      <c r="CI2143" s="72"/>
      <c r="CJ2143" s="72"/>
      <c r="CL2143" s="72"/>
      <c r="CM2143" s="72"/>
      <c r="CO2143" s="72"/>
      <c r="CP2143" s="72"/>
      <c r="CQ2143" s="72"/>
      <c r="CR2143" s="72"/>
      <c r="CS2143" s="72"/>
      <c r="CT2143" s="72"/>
      <c r="CU2143" s="72"/>
      <c r="CV2143" s="72"/>
      <c r="CW2143" s="72"/>
      <c r="CX2143" s="72"/>
    </row>
    <row r="2144" spans="81:103" ht="12.75">
      <c r="CC2144" s="72"/>
      <c r="CD2144" s="72"/>
      <c r="CE2144" s="72"/>
      <c r="CG2144" s="72"/>
      <c r="CH2144" s="72"/>
      <c r="CJ2144" s="72"/>
      <c r="CK2144" s="72"/>
      <c r="CN2144" s="72"/>
      <c r="CO2144" s="72"/>
      <c r="CP2144" s="72"/>
      <c r="CQ2144" s="72"/>
      <c r="CR2144" s="72"/>
      <c r="CS2144" s="72"/>
      <c r="CU2144" s="72"/>
      <c r="CV2144" s="72"/>
      <c r="CW2144" s="72"/>
      <c r="CY2144" s="72"/>
    </row>
    <row r="2145" spans="80:103" ht="12.75">
      <c r="CB2145" s="72"/>
      <c r="CC2145" s="72"/>
      <c r="CD2145" s="72"/>
      <c r="CE2145" s="72"/>
      <c r="CF2145" s="72"/>
      <c r="CG2145" s="72"/>
      <c r="CH2145" s="72"/>
      <c r="CI2145" s="72"/>
      <c r="CJ2145" s="72"/>
      <c r="CK2145" s="72"/>
      <c r="CM2145" s="72"/>
      <c r="CN2145" s="72"/>
      <c r="CP2145" s="72"/>
      <c r="CQ2145" s="72"/>
      <c r="CS2145" s="72"/>
      <c r="CT2145" s="72"/>
      <c r="CU2145" s="72"/>
      <c r="CV2145" s="72"/>
      <c r="CX2145" s="72"/>
      <c r="CY2145" s="72"/>
    </row>
    <row r="2146" spans="80:103" ht="12.75">
      <c r="CB2146" s="72"/>
      <c r="CC2146" s="72"/>
      <c r="CD2146" s="72"/>
      <c r="CE2146" s="72"/>
      <c r="CF2146" s="72"/>
      <c r="CH2146" s="72"/>
      <c r="CI2146" s="72"/>
      <c r="CK2146" s="72"/>
      <c r="CL2146" s="72"/>
      <c r="CM2146" s="72"/>
      <c r="CN2146" s="72"/>
      <c r="CO2146" s="72"/>
      <c r="CQ2146" s="72"/>
      <c r="CR2146" s="72"/>
      <c r="CS2146" s="72"/>
      <c r="CT2146" s="72"/>
      <c r="CU2146" s="72"/>
      <c r="CV2146" s="72"/>
      <c r="CW2146" s="72"/>
      <c r="CX2146" s="72"/>
      <c r="CY2146" s="72"/>
    </row>
    <row r="2147" spans="80:103" ht="12.75">
      <c r="CB2147" s="72"/>
      <c r="CD2147" s="72"/>
      <c r="CE2147" s="72"/>
      <c r="CF2147" s="72"/>
      <c r="CG2147" s="72"/>
      <c r="CI2147" s="72"/>
      <c r="CJ2147" s="72"/>
      <c r="CK2147" s="72"/>
      <c r="CL2147" s="72"/>
      <c r="CM2147" s="72"/>
      <c r="CN2147" s="72"/>
      <c r="CO2147" s="72"/>
      <c r="CP2147" s="72"/>
      <c r="CQ2147" s="72"/>
      <c r="CS2147" s="72"/>
      <c r="CT2147" s="72"/>
      <c r="CU2147" s="72"/>
      <c r="CV2147" s="72"/>
      <c r="CX2147" s="72"/>
      <c r="CY2147" s="72"/>
    </row>
    <row r="2148" spans="80:103" ht="12.75">
      <c r="CB2148" s="72"/>
      <c r="CC2148" s="72"/>
      <c r="CD2148" s="72"/>
      <c r="CE2148" s="72"/>
      <c r="CF2148" s="72"/>
      <c r="CG2148" s="72"/>
      <c r="CH2148" s="72"/>
      <c r="CJ2148" s="72"/>
      <c r="CK2148" s="72"/>
      <c r="CL2148" s="72"/>
      <c r="CN2148" s="72"/>
      <c r="CO2148" s="72"/>
      <c r="CP2148" s="72"/>
      <c r="CQ2148" s="72"/>
      <c r="CR2148" s="72"/>
      <c r="CS2148" s="72"/>
      <c r="CT2148" s="72"/>
      <c r="CU2148" s="72"/>
      <c r="CV2148" s="72"/>
      <c r="CW2148" s="72"/>
      <c r="CX2148" s="72"/>
      <c r="CY2148" s="72"/>
    </row>
    <row r="2149" spans="80:103" ht="12.75">
      <c r="CB2149" s="72"/>
      <c r="CC2149" s="72"/>
      <c r="CD2149" s="72"/>
      <c r="CE2149" s="72"/>
      <c r="CF2149" s="72"/>
      <c r="CG2149" s="72"/>
      <c r="CH2149" s="72"/>
      <c r="CI2149" s="72"/>
      <c r="CJ2149" s="72"/>
      <c r="CK2149" s="72"/>
      <c r="CM2149" s="72"/>
      <c r="CN2149" s="72"/>
      <c r="CO2149" s="72"/>
      <c r="CP2149" s="72"/>
      <c r="CQ2149" s="72"/>
      <c r="CS2149" s="72"/>
      <c r="CT2149" s="72"/>
      <c r="CV2149" s="72"/>
      <c r="CW2149" s="72"/>
      <c r="CX2149" s="72"/>
      <c r="CY2149" s="72"/>
    </row>
    <row r="2150" spans="80:103" ht="12.75">
      <c r="CB2150" s="72"/>
      <c r="CC2150" s="72"/>
      <c r="CD2150" s="72"/>
      <c r="CE2150" s="72"/>
      <c r="CG2150" s="72"/>
      <c r="CH2150" s="72"/>
      <c r="CI2150" s="72"/>
      <c r="CJ2150" s="72"/>
      <c r="CK2150" s="72"/>
      <c r="CL2150" s="72"/>
      <c r="CM2150" s="72"/>
      <c r="CN2150" s="72"/>
      <c r="CP2150" s="72"/>
      <c r="CQ2150" s="72"/>
      <c r="CR2150" s="72"/>
      <c r="CS2150" s="72"/>
      <c r="CT2150" s="72"/>
      <c r="CU2150" s="72"/>
      <c r="CV2150" s="72"/>
      <c r="CW2150" s="72"/>
      <c r="CX2150" s="72"/>
      <c r="CY2150" s="72"/>
    </row>
    <row r="2151" spans="80:103" ht="12.75">
      <c r="CB2151" s="72"/>
      <c r="CC2151" s="72"/>
      <c r="CD2151" s="72"/>
      <c r="CE2151" s="72"/>
      <c r="CF2151" s="72"/>
      <c r="CG2151" s="72"/>
      <c r="CH2151" s="72"/>
      <c r="CI2151" s="72"/>
      <c r="CJ2151" s="72"/>
      <c r="CL2151" s="72"/>
      <c r="CM2151" s="72"/>
      <c r="CN2151" s="72"/>
      <c r="CO2151" s="72"/>
      <c r="CP2151" s="72"/>
      <c r="CQ2151" s="72"/>
      <c r="CR2151" s="72"/>
      <c r="CS2151" s="72"/>
      <c r="CT2151" s="72"/>
      <c r="CU2151" s="72"/>
      <c r="CV2151" s="72"/>
      <c r="CW2151" s="72"/>
      <c r="CX2151" s="72"/>
      <c r="CY2151" s="72"/>
    </row>
    <row r="2152" spans="80:103" ht="12.75">
      <c r="CB2152" s="72"/>
      <c r="CC2152" s="72"/>
      <c r="CD2152" s="72"/>
      <c r="CE2152" s="72"/>
      <c r="CF2152" s="72"/>
      <c r="CG2152" s="72"/>
      <c r="CH2152" s="72"/>
      <c r="CI2152" s="72"/>
      <c r="CK2152" s="72"/>
      <c r="CL2152" s="72"/>
      <c r="CM2152" s="72"/>
      <c r="CN2152" s="72"/>
      <c r="CO2152" s="72"/>
      <c r="CP2152" s="72"/>
      <c r="CR2152" s="72"/>
      <c r="CS2152" s="72"/>
      <c r="CT2152" s="72"/>
      <c r="CU2152" s="72"/>
      <c r="CV2152" s="72"/>
      <c r="CW2152" s="72"/>
      <c r="CX2152" s="72"/>
      <c r="CY2152" s="72"/>
    </row>
    <row r="2153" spans="80:102" ht="12.75">
      <c r="CB2153" s="72"/>
      <c r="CD2153" s="72"/>
      <c r="CE2153" s="72"/>
      <c r="CF2153" s="72"/>
      <c r="CG2153" s="72"/>
      <c r="CH2153" s="72"/>
      <c r="CI2153" s="72"/>
      <c r="CK2153" s="72"/>
      <c r="CL2153" s="72"/>
      <c r="CM2153" s="72"/>
      <c r="CO2153" s="72"/>
      <c r="CP2153" s="72"/>
      <c r="CS2153" s="72"/>
      <c r="CT2153" s="72"/>
      <c r="CU2153" s="72"/>
      <c r="CW2153" s="72"/>
      <c r="CX2153" s="72"/>
    </row>
    <row r="2154" spans="80:103" ht="12.75">
      <c r="CB2154" s="72"/>
      <c r="CC2154" s="72"/>
      <c r="CD2154" s="72"/>
      <c r="CE2154" s="72"/>
      <c r="CG2154" s="72"/>
      <c r="CH2154" s="72"/>
      <c r="CI2154" s="72"/>
      <c r="CJ2154" s="72"/>
      <c r="CK2154" s="72"/>
      <c r="CL2154" s="72"/>
      <c r="CM2154" s="72"/>
      <c r="CN2154" s="72"/>
      <c r="CO2154" s="72"/>
      <c r="CP2154" s="72"/>
      <c r="CQ2154" s="72"/>
      <c r="CR2154" s="72"/>
      <c r="CT2154" s="72"/>
      <c r="CU2154" s="72"/>
      <c r="CV2154" s="72"/>
      <c r="CW2154" s="72"/>
      <c r="CX2154" s="72"/>
      <c r="CY2154" s="72"/>
    </row>
    <row r="2155" spans="80:103" ht="12.75">
      <c r="CB2155" s="72"/>
      <c r="CC2155" s="72"/>
      <c r="CD2155" s="72"/>
      <c r="CE2155" s="72"/>
      <c r="CF2155" s="72"/>
      <c r="CG2155" s="72"/>
      <c r="CI2155" s="72"/>
      <c r="CJ2155" s="72"/>
      <c r="CK2155" s="72"/>
      <c r="CL2155" s="72"/>
      <c r="CM2155" s="72"/>
      <c r="CN2155" s="72"/>
      <c r="CO2155" s="72"/>
      <c r="CP2155" s="72"/>
      <c r="CQ2155" s="72"/>
      <c r="CR2155" s="72"/>
      <c r="CT2155" s="72"/>
      <c r="CV2155" s="72"/>
      <c r="CW2155" s="72"/>
      <c r="CY2155" s="72"/>
    </row>
    <row r="2156" spans="83:103" ht="12.75">
      <c r="CE2156" s="72"/>
      <c r="CF2156" s="72"/>
      <c r="CG2156" s="72"/>
      <c r="CH2156" s="72"/>
      <c r="CI2156" s="72"/>
      <c r="CJ2156" s="72"/>
      <c r="CK2156" s="72"/>
      <c r="CL2156" s="72"/>
      <c r="CM2156" s="72"/>
      <c r="CN2156" s="72"/>
      <c r="CO2156" s="72"/>
      <c r="CP2156" s="72"/>
      <c r="CQ2156" s="72"/>
      <c r="CR2156" s="72"/>
      <c r="CS2156" s="72"/>
      <c r="CV2156" s="72"/>
      <c r="CW2156" s="72"/>
      <c r="CX2156" s="72"/>
      <c r="CY2156" s="72"/>
    </row>
    <row r="2157" spans="80:103" ht="12.75">
      <c r="CB2157" s="72"/>
      <c r="CC2157" s="72"/>
      <c r="CD2157" s="72"/>
      <c r="CE2157" s="72"/>
      <c r="CF2157" s="72"/>
      <c r="CG2157" s="72"/>
      <c r="CJ2157" s="72"/>
      <c r="CK2157" s="72"/>
      <c r="CL2157" s="72"/>
      <c r="CM2157" s="72"/>
      <c r="CN2157" s="72"/>
      <c r="CO2157" s="72"/>
      <c r="CP2157" s="72"/>
      <c r="CQ2157" s="72"/>
      <c r="CR2157" s="72"/>
      <c r="CS2157" s="72"/>
      <c r="CT2157" s="72"/>
      <c r="CU2157" s="72"/>
      <c r="CV2157" s="72"/>
      <c r="CW2157" s="72"/>
      <c r="CX2157" s="72"/>
      <c r="CY2157" s="72"/>
    </row>
    <row r="2158" spans="80:103" ht="12.75">
      <c r="CB2158" s="72"/>
      <c r="CC2158" s="72"/>
      <c r="CE2158" s="72"/>
      <c r="CG2158" s="72"/>
      <c r="CH2158" s="72"/>
      <c r="CI2158" s="72"/>
      <c r="CJ2158" s="72"/>
      <c r="CK2158" s="72"/>
      <c r="CL2158" s="72"/>
      <c r="CN2158" s="72"/>
      <c r="CO2158" s="72"/>
      <c r="CP2158" s="72"/>
      <c r="CQ2158" s="72"/>
      <c r="CR2158" s="72"/>
      <c r="CS2158" s="72"/>
      <c r="CT2158" s="72"/>
      <c r="CU2158" s="72"/>
      <c r="CV2158" s="72"/>
      <c r="CW2158" s="72"/>
      <c r="CY2158" s="72"/>
    </row>
    <row r="2159" spans="80:103" ht="12.75">
      <c r="CB2159" s="72"/>
      <c r="CC2159" s="72"/>
      <c r="CD2159" s="72"/>
      <c r="CE2159" s="72"/>
      <c r="CF2159" s="72"/>
      <c r="CH2159" s="72"/>
      <c r="CI2159" s="72"/>
      <c r="CK2159" s="72"/>
      <c r="CL2159" s="72"/>
      <c r="CM2159" s="72"/>
      <c r="CN2159" s="72"/>
      <c r="CO2159" s="72"/>
      <c r="CQ2159" s="72"/>
      <c r="CR2159" s="72"/>
      <c r="CS2159" s="72"/>
      <c r="CT2159" s="72"/>
      <c r="CU2159" s="72"/>
      <c r="CV2159" s="72"/>
      <c r="CW2159" s="72"/>
      <c r="CX2159" s="72"/>
      <c r="CY2159" s="72"/>
    </row>
    <row r="2160" spans="80:102" ht="12.75">
      <c r="CB2160" s="72"/>
      <c r="CC2160" s="72"/>
      <c r="CD2160" s="72"/>
      <c r="CE2160" s="72"/>
      <c r="CF2160" s="72"/>
      <c r="CG2160" s="72"/>
      <c r="CI2160" s="72"/>
      <c r="CJ2160" s="72"/>
      <c r="CM2160" s="72"/>
      <c r="CN2160" s="72"/>
      <c r="CO2160" s="72"/>
      <c r="CP2160" s="72"/>
      <c r="CQ2160" s="72"/>
      <c r="CR2160" s="72"/>
      <c r="CS2160" s="72"/>
      <c r="CT2160" s="72"/>
      <c r="CU2160" s="72"/>
      <c r="CV2160" s="72"/>
      <c r="CW2160" s="72"/>
      <c r="CX2160" s="72"/>
    </row>
    <row r="2161" spans="80:102" ht="12.75">
      <c r="CB2161" s="72"/>
      <c r="CC2161" s="72"/>
      <c r="CD2161" s="72"/>
      <c r="CF2161" s="72"/>
      <c r="CG2161" s="72"/>
      <c r="CH2161" s="72"/>
      <c r="CI2161" s="72"/>
      <c r="CJ2161" s="72"/>
      <c r="CK2161" s="72"/>
      <c r="CL2161" s="72"/>
      <c r="CN2161" s="72"/>
      <c r="CP2161" s="72"/>
      <c r="CQ2161" s="72"/>
      <c r="CR2161" s="72"/>
      <c r="CS2161" s="72"/>
      <c r="CT2161" s="72"/>
      <c r="CU2161" s="72"/>
      <c r="CW2161" s="72"/>
      <c r="CX2161" s="72"/>
    </row>
    <row r="2162" spans="80:103" ht="12.75">
      <c r="CB2162" s="72"/>
      <c r="CD2162" s="72"/>
      <c r="CE2162" s="72"/>
      <c r="CF2162" s="72"/>
      <c r="CG2162" s="72"/>
      <c r="CH2162" s="72"/>
      <c r="CI2162" s="72"/>
      <c r="CJ2162" s="72"/>
      <c r="CK2162" s="72"/>
      <c r="CL2162" s="72"/>
      <c r="CM2162" s="72"/>
      <c r="CN2162" s="72"/>
      <c r="CO2162" s="72"/>
      <c r="CP2162" s="72"/>
      <c r="CQ2162" s="72"/>
      <c r="CR2162" s="72"/>
      <c r="CS2162" s="72"/>
      <c r="CT2162" s="72"/>
      <c r="CV2162" s="72"/>
      <c r="CX2162" s="72"/>
      <c r="CY2162" s="72"/>
    </row>
    <row r="2163" spans="82:103" ht="12.75">
      <c r="CD2163" s="72"/>
      <c r="CE2163" s="72"/>
      <c r="CF2163" s="72"/>
      <c r="CG2163" s="72"/>
      <c r="CH2163" s="72"/>
      <c r="CI2163" s="72"/>
      <c r="CJ2163" s="72"/>
      <c r="CK2163" s="72"/>
      <c r="CL2163" s="72"/>
      <c r="CM2163" s="72"/>
      <c r="CN2163" s="72"/>
      <c r="CO2163" s="72"/>
      <c r="CP2163" s="72"/>
      <c r="CQ2163" s="72"/>
      <c r="CR2163" s="72"/>
      <c r="CS2163" s="72"/>
      <c r="CT2163" s="72"/>
      <c r="CU2163" s="72"/>
      <c r="CV2163" s="72"/>
      <c r="CW2163" s="72"/>
      <c r="CY2163" s="72"/>
    </row>
    <row r="2164" spans="80:103" ht="12.75">
      <c r="CB2164" s="72"/>
      <c r="CD2164" s="72"/>
      <c r="CE2164" s="72"/>
      <c r="CF2164" s="72"/>
      <c r="CH2164" s="72"/>
      <c r="CI2164" s="72"/>
      <c r="CK2164" s="72"/>
      <c r="CL2164" s="72"/>
      <c r="CM2164" s="72"/>
      <c r="CN2164" s="72"/>
      <c r="CP2164" s="72"/>
      <c r="CQ2164" s="72"/>
      <c r="CR2164" s="72"/>
      <c r="CS2164" s="72"/>
      <c r="CU2164" s="72"/>
      <c r="CV2164" s="72"/>
      <c r="CY2164" s="72"/>
    </row>
    <row r="2165" spans="80:103" ht="12.75">
      <c r="CB2165" s="72"/>
      <c r="CC2165" s="72"/>
      <c r="CD2165" s="72"/>
      <c r="CE2165" s="72"/>
      <c r="CF2165" s="72"/>
      <c r="CG2165" s="72"/>
      <c r="CH2165" s="72"/>
      <c r="CI2165" s="72"/>
      <c r="CJ2165" s="72"/>
      <c r="CL2165" s="72"/>
      <c r="CM2165" s="72"/>
      <c r="CN2165" s="72"/>
      <c r="CO2165" s="72"/>
      <c r="CP2165" s="72"/>
      <c r="CQ2165" s="72"/>
      <c r="CR2165" s="72"/>
      <c r="CS2165" s="72"/>
      <c r="CT2165" s="72"/>
      <c r="CU2165" s="72"/>
      <c r="CV2165" s="72"/>
      <c r="CX2165" s="72"/>
      <c r="CY2165" s="72"/>
    </row>
    <row r="2166" spans="80:102" ht="12.75">
      <c r="CB2166" s="72"/>
      <c r="CD2166" s="72"/>
      <c r="CE2166" s="72"/>
      <c r="CF2166" s="72"/>
      <c r="CG2166" s="72"/>
      <c r="CH2166" s="72"/>
      <c r="CI2166" s="72"/>
      <c r="CK2166" s="72"/>
      <c r="CL2166" s="72"/>
      <c r="CM2166" s="72"/>
      <c r="CO2166" s="72"/>
      <c r="CP2166" s="72"/>
      <c r="CS2166" s="72"/>
      <c r="CT2166" s="72"/>
      <c r="CU2166" s="72"/>
      <c r="CW2166" s="72"/>
      <c r="CX2166" s="72"/>
    </row>
    <row r="2167" spans="80:103" ht="12.75">
      <c r="CB2167" s="72"/>
      <c r="CC2167" s="72"/>
      <c r="CD2167" s="72"/>
      <c r="CE2167" s="72"/>
      <c r="CG2167" s="72"/>
      <c r="CH2167" s="72"/>
      <c r="CI2167" s="72"/>
      <c r="CJ2167" s="72"/>
      <c r="CK2167" s="72"/>
      <c r="CL2167" s="72"/>
      <c r="CM2167" s="72"/>
      <c r="CN2167" s="72"/>
      <c r="CO2167" s="72"/>
      <c r="CP2167" s="72"/>
      <c r="CQ2167" s="72"/>
      <c r="CR2167" s="72"/>
      <c r="CT2167" s="72"/>
      <c r="CU2167" s="72"/>
      <c r="CV2167" s="72"/>
      <c r="CW2167" s="72"/>
      <c r="CX2167" s="72"/>
      <c r="CY2167" s="72"/>
    </row>
    <row r="2168" spans="80:103" ht="12.75">
      <c r="CB2168" s="72"/>
      <c r="CC2168" s="72"/>
      <c r="CD2168" s="72"/>
      <c r="CE2168" s="72"/>
      <c r="CF2168" s="72"/>
      <c r="CG2168" s="72"/>
      <c r="CI2168" s="72"/>
      <c r="CJ2168" s="72"/>
      <c r="CK2168" s="72"/>
      <c r="CL2168" s="72"/>
      <c r="CM2168" s="72"/>
      <c r="CN2168" s="72"/>
      <c r="CO2168" s="72"/>
      <c r="CP2168" s="72"/>
      <c r="CQ2168" s="72"/>
      <c r="CR2168" s="72"/>
      <c r="CT2168" s="72"/>
      <c r="CV2168" s="72"/>
      <c r="CW2168" s="72"/>
      <c r="CY2168" s="72"/>
    </row>
    <row r="2169" spans="83:103" ht="12.75">
      <c r="CE2169" s="72"/>
      <c r="CF2169" s="72"/>
      <c r="CG2169" s="72"/>
      <c r="CH2169" s="72"/>
      <c r="CI2169" s="72"/>
      <c r="CJ2169" s="72"/>
      <c r="CK2169" s="72"/>
      <c r="CL2169" s="72"/>
      <c r="CM2169" s="72"/>
      <c r="CN2169" s="72"/>
      <c r="CO2169" s="72"/>
      <c r="CP2169" s="72"/>
      <c r="CQ2169" s="72"/>
      <c r="CR2169" s="72"/>
      <c r="CS2169" s="72"/>
      <c r="CV2169" s="72"/>
      <c r="CW2169" s="72"/>
      <c r="CX2169" s="72"/>
      <c r="CY2169" s="72"/>
    </row>
    <row r="2170" spans="80:103" ht="12.75">
      <c r="CB2170" s="72"/>
      <c r="CC2170" s="72"/>
      <c r="CD2170" s="72"/>
      <c r="CE2170" s="72"/>
      <c r="CF2170" s="72"/>
      <c r="CG2170" s="72"/>
      <c r="CJ2170" s="72"/>
      <c r="CK2170" s="72"/>
      <c r="CL2170" s="72"/>
      <c r="CM2170" s="72"/>
      <c r="CN2170" s="72"/>
      <c r="CO2170" s="72"/>
      <c r="CP2170" s="72"/>
      <c r="CQ2170" s="72"/>
      <c r="CR2170" s="72"/>
      <c r="CS2170" s="72"/>
      <c r="CT2170" s="72"/>
      <c r="CU2170" s="72"/>
      <c r="CV2170" s="72"/>
      <c r="CW2170" s="72"/>
      <c r="CX2170" s="72"/>
      <c r="CY2170" s="72"/>
    </row>
    <row r="2171" spans="80:103" ht="12.75">
      <c r="CB2171" s="72"/>
      <c r="CC2171" s="72"/>
      <c r="CE2171" s="72"/>
      <c r="CG2171" s="72"/>
      <c r="CH2171" s="72"/>
      <c r="CI2171" s="72"/>
      <c r="CJ2171" s="72"/>
      <c r="CK2171" s="72"/>
      <c r="CL2171" s="72"/>
      <c r="CN2171" s="72"/>
      <c r="CO2171" s="72"/>
      <c r="CP2171" s="72"/>
      <c r="CQ2171" s="72"/>
      <c r="CR2171" s="72"/>
      <c r="CS2171" s="72"/>
      <c r="CT2171" s="72"/>
      <c r="CU2171" s="72"/>
      <c r="CV2171" s="72"/>
      <c r="CW2171" s="72"/>
      <c r="CY2171" s="72"/>
    </row>
    <row r="2172" spans="80:103" ht="12.75">
      <c r="CB2172" s="72"/>
      <c r="CC2172" s="72"/>
      <c r="CE2172" s="72"/>
      <c r="CF2172" s="72"/>
      <c r="CH2172" s="72"/>
      <c r="CI2172" s="72"/>
      <c r="CJ2172" s="72"/>
      <c r="CK2172" s="72"/>
      <c r="CL2172" s="72"/>
      <c r="CN2172" s="72"/>
      <c r="CO2172" s="72"/>
      <c r="CP2172" s="72"/>
      <c r="CQ2172" s="72"/>
      <c r="CR2172" s="72"/>
      <c r="CS2172" s="72"/>
      <c r="CU2172" s="72"/>
      <c r="CV2172" s="72"/>
      <c r="CW2172" s="72"/>
      <c r="CX2172" s="72"/>
      <c r="CY2172" s="72"/>
    </row>
    <row r="2173" spans="80:102" ht="12.75">
      <c r="CB2173" s="72"/>
      <c r="CC2173" s="72"/>
      <c r="CD2173" s="72"/>
      <c r="CE2173" s="72"/>
      <c r="CF2173" s="72"/>
      <c r="CG2173" s="72"/>
      <c r="CI2173" s="72"/>
      <c r="CJ2173" s="72"/>
      <c r="CM2173" s="72"/>
      <c r="CN2173" s="72"/>
      <c r="CO2173" s="72"/>
      <c r="CP2173" s="72"/>
      <c r="CQ2173" s="72"/>
      <c r="CR2173" s="72"/>
      <c r="CS2173" s="72"/>
      <c r="CT2173" s="72"/>
      <c r="CU2173" s="72"/>
      <c r="CV2173" s="72"/>
      <c r="CW2173" s="72"/>
      <c r="CX2173" s="72"/>
    </row>
    <row r="2174" spans="80:102" ht="12.75">
      <c r="CB2174" s="72"/>
      <c r="CC2174" s="72"/>
      <c r="CD2174" s="72"/>
      <c r="CF2174" s="72"/>
      <c r="CG2174" s="72"/>
      <c r="CH2174" s="72"/>
      <c r="CI2174" s="72"/>
      <c r="CJ2174" s="72"/>
      <c r="CK2174" s="72"/>
      <c r="CL2174" s="72"/>
      <c r="CN2174" s="72"/>
      <c r="CP2174" s="72"/>
      <c r="CQ2174" s="72"/>
      <c r="CR2174" s="72"/>
      <c r="CS2174" s="72"/>
      <c r="CT2174" s="72"/>
      <c r="CU2174" s="72"/>
      <c r="CW2174" s="72"/>
      <c r="CX2174" s="72"/>
    </row>
    <row r="2175" spans="80:103" ht="12.75">
      <c r="CB2175" s="72"/>
      <c r="CD2175" s="72"/>
      <c r="CE2175" s="72"/>
      <c r="CF2175" s="72"/>
      <c r="CG2175" s="72"/>
      <c r="CH2175" s="72"/>
      <c r="CI2175" s="72"/>
      <c r="CJ2175" s="72"/>
      <c r="CK2175" s="72"/>
      <c r="CL2175" s="72"/>
      <c r="CM2175" s="72"/>
      <c r="CN2175" s="72"/>
      <c r="CO2175" s="72"/>
      <c r="CP2175" s="72"/>
      <c r="CQ2175" s="72"/>
      <c r="CR2175" s="72"/>
      <c r="CS2175" s="72"/>
      <c r="CT2175" s="72"/>
      <c r="CV2175" s="72"/>
      <c r="CX2175" s="72"/>
      <c r="CY2175" s="72"/>
    </row>
    <row r="2176" spans="80:103" ht="12.75">
      <c r="CB2176" s="72"/>
      <c r="CC2176" s="72"/>
      <c r="CD2176" s="72"/>
      <c r="CE2176" s="72"/>
      <c r="CG2176" s="72"/>
      <c r="CH2176" s="72"/>
      <c r="CI2176" s="72"/>
      <c r="CJ2176" s="72"/>
      <c r="CK2176" s="72"/>
      <c r="CL2176" s="72"/>
      <c r="CM2176" s="72"/>
      <c r="CN2176" s="72"/>
      <c r="CP2176" s="72"/>
      <c r="CQ2176" s="72"/>
      <c r="CR2176" s="72"/>
      <c r="CS2176" s="72"/>
      <c r="CT2176" s="72"/>
      <c r="CU2176" s="72"/>
      <c r="CV2176" s="72"/>
      <c r="CW2176" s="72"/>
      <c r="CX2176" s="72"/>
      <c r="CY2176" s="72"/>
    </row>
    <row r="2177" spans="80:103" ht="12.75">
      <c r="CB2177" s="72"/>
      <c r="CD2177" s="72"/>
      <c r="CE2177" s="72"/>
      <c r="CF2177" s="72"/>
      <c r="CH2177" s="72"/>
      <c r="CI2177" s="72"/>
      <c r="CK2177" s="72"/>
      <c r="CL2177" s="72"/>
      <c r="CM2177" s="72"/>
      <c r="CN2177" s="72"/>
      <c r="CP2177" s="72"/>
      <c r="CQ2177" s="72"/>
      <c r="CR2177" s="72"/>
      <c r="CS2177" s="72"/>
      <c r="CU2177" s="72"/>
      <c r="CV2177" s="72"/>
      <c r="CY2177" s="72"/>
    </row>
    <row r="2178" spans="80:103" ht="12.75">
      <c r="CB2178" s="72"/>
      <c r="CC2178" s="72"/>
      <c r="CD2178" s="72"/>
      <c r="CE2178" s="72"/>
      <c r="CF2178" s="72"/>
      <c r="CG2178" s="72"/>
      <c r="CH2178" s="72"/>
      <c r="CI2178" s="72"/>
      <c r="CK2178" s="72"/>
      <c r="CL2178" s="72"/>
      <c r="CM2178" s="72"/>
      <c r="CN2178" s="72"/>
      <c r="CO2178" s="72"/>
      <c r="CP2178" s="72"/>
      <c r="CR2178" s="72"/>
      <c r="CS2178" s="72"/>
      <c r="CT2178" s="72"/>
      <c r="CU2178" s="72"/>
      <c r="CV2178" s="72"/>
      <c r="CW2178" s="72"/>
      <c r="CX2178" s="72"/>
      <c r="CY2178" s="72"/>
    </row>
    <row r="2179" spans="80:103" ht="12.75">
      <c r="CB2179" s="72"/>
      <c r="CC2179" s="72"/>
      <c r="CD2179" s="72"/>
      <c r="CH2179" s="72"/>
      <c r="CI2179" s="72"/>
      <c r="CJ2179" s="72"/>
      <c r="CK2179" s="72"/>
      <c r="CL2179" s="72"/>
      <c r="CM2179" s="72"/>
      <c r="CN2179" s="72"/>
      <c r="CO2179" s="72"/>
      <c r="CP2179" s="72"/>
      <c r="CQ2179" s="72"/>
      <c r="CR2179" s="72"/>
      <c r="CS2179" s="72"/>
      <c r="CT2179" s="72"/>
      <c r="CU2179" s="72"/>
      <c r="CV2179" s="72"/>
      <c r="CY2179" s="72"/>
    </row>
    <row r="2180" spans="80:103" ht="12.75">
      <c r="CB2180" s="72"/>
      <c r="CC2180" s="72"/>
      <c r="CE2180" s="72"/>
      <c r="CF2180" s="72"/>
      <c r="CG2180" s="72"/>
      <c r="CH2180" s="72"/>
      <c r="CI2180" s="72"/>
      <c r="CJ2180" s="72"/>
      <c r="CM2180" s="72"/>
      <c r="CN2180" s="72"/>
      <c r="CP2180" s="72"/>
      <c r="CQ2180" s="72"/>
      <c r="CS2180" s="72"/>
      <c r="CT2180" s="72"/>
      <c r="CU2180" s="72"/>
      <c r="CV2180" s="72"/>
      <c r="CW2180" s="72"/>
      <c r="CX2180" s="72"/>
      <c r="CY2180" s="72"/>
    </row>
    <row r="2181" spans="80:103" ht="12.75">
      <c r="CB2181" s="72"/>
      <c r="CC2181" s="72"/>
      <c r="CD2181" s="72"/>
      <c r="CE2181" s="72"/>
      <c r="CF2181" s="72"/>
      <c r="CG2181" s="72"/>
      <c r="CI2181" s="72"/>
      <c r="CJ2181" s="72"/>
      <c r="CK2181" s="72"/>
      <c r="CL2181" s="72"/>
      <c r="CM2181" s="72"/>
      <c r="CN2181" s="72"/>
      <c r="CO2181" s="72"/>
      <c r="CP2181" s="72"/>
      <c r="CQ2181" s="72"/>
      <c r="CR2181" s="72"/>
      <c r="CT2181" s="72"/>
      <c r="CV2181" s="72"/>
      <c r="CW2181" s="72"/>
      <c r="CY2181" s="72"/>
    </row>
    <row r="2182" spans="80:102" ht="12.75">
      <c r="CB2182" s="72"/>
      <c r="CC2182" s="72"/>
      <c r="CD2182" s="72"/>
      <c r="CE2182" s="72"/>
      <c r="CF2182" s="72"/>
      <c r="CG2182" s="72"/>
      <c r="CH2182" s="72"/>
      <c r="CI2182" s="72"/>
      <c r="CJ2182" s="72"/>
      <c r="CL2182" s="72"/>
      <c r="CM2182" s="72"/>
      <c r="CO2182" s="72"/>
      <c r="CP2182" s="72"/>
      <c r="CQ2182" s="72"/>
      <c r="CR2182" s="72"/>
      <c r="CS2182" s="72"/>
      <c r="CT2182" s="72"/>
      <c r="CU2182" s="72"/>
      <c r="CV2182" s="72"/>
      <c r="CW2182" s="72"/>
      <c r="CX2182" s="72"/>
    </row>
    <row r="2183" spans="80:103" ht="12.75">
      <c r="CB2183" s="72"/>
      <c r="CC2183" s="72"/>
      <c r="CD2183" s="72"/>
      <c r="CE2183" s="72"/>
      <c r="CF2183" s="72"/>
      <c r="CG2183" s="72"/>
      <c r="CJ2183" s="72"/>
      <c r="CK2183" s="72"/>
      <c r="CL2183" s="72"/>
      <c r="CM2183" s="72"/>
      <c r="CN2183" s="72"/>
      <c r="CO2183" s="72"/>
      <c r="CP2183" s="72"/>
      <c r="CQ2183" s="72"/>
      <c r="CR2183" s="72"/>
      <c r="CS2183" s="72"/>
      <c r="CT2183" s="72"/>
      <c r="CU2183" s="72"/>
      <c r="CV2183" s="72"/>
      <c r="CW2183" s="72"/>
      <c r="CX2183" s="72"/>
      <c r="CY2183" s="72"/>
    </row>
    <row r="2184" spans="80:103" ht="12.75">
      <c r="CB2184" s="72"/>
      <c r="CC2184" s="72"/>
      <c r="CD2184" s="72"/>
      <c r="CE2184" s="72"/>
      <c r="CF2184" s="72"/>
      <c r="CG2184" s="72"/>
      <c r="CH2184" s="72"/>
      <c r="CI2184" s="72"/>
      <c r="CJ2184" s="72"/>
      <c r="CK2184" s="72"/>
      <c r="CM2184" s="72"/>
      <c r="CN2184" s="72"/>
      <c r="CP2184" s="72"/>
      <c r="CQ2184" s="72"/>
      <c r="CS2184" s="72"/>
      <c r="CT2184" s="72"/>
      <c r="CU2184" s="72"/>
      <c r="CV2184" s="72"/>
      <c r="CX2184" s="72"/>
      <c r="CY2184" s="72"/>
    </row>
    <row r="2185" spans="80:103" ht="12.75">
      <c r="CB2185" s="72"/>
      <c r="CC2185" s="72"/>
      <c r="CE2185" s="72"/>
      <c r="CF2185" s="72"/>
      <c r="CH2185" s="72"/>
      <c r="CI2185" s="72"/>
      <c r="CJ2185" s="72"/>
      <c r="CK2185" s="72"/>
      <c r="CL2185" s="72"/>
      <c r="CN2185" s="72"/>
      <c r="CO2185" s="72"/>
      <c r="CP2185" s="72"/>
      <c r="CQ2185" s="72"/>
      <c r="CR2185" s="72"/>
      <c r="CS2185" s="72"/>
      <c r="CU2185" s="72"/>
      <c r="CV2185" s="72"/>
      <c r="CW2185" s="72"/>
      <c r="CX2185" s="72"/>
      <c r="CY2185" s="72"/>
    </row>
    <row r="2186" spans="80:103" ht="12.75">
      <c r="CB2186" s="72"/>
      <c r="CD2186" s="72"/>
      <c r="CE2186" s="72"/>
      <c r="CF2186" s="72"/>
      <c r="CG2186" s="72"/>
      <c r="CI2186" s="72"/>
      <c r="CJ2186" s="72"/>
      <c r="CK2186" s="72"/>
      <c r="CL2186" s="72"/>
      <c r="CM2186" s="72"/>
      <c r="CN2186" s="72"/>
      <c r="CO2186" s="72"/>
      <c r="CP2186" s="72"/>
      <c r="CQ2186" s="72"/>
      <c r="CS2186" s="72"/>
      <c r="CT2186" s="72"/>
      <c r="CU2186" s="72"/>
      <c r="CV2186" s="72"/>
      <c r="CX2186" s="72"/>
      <c r="CY2186" s="72"/>
    </row>
    <row r="2187" spans="80:103" ht="12.75">
      <c r="CB2187" s="72"/>
      <c r="CC2187" s="72"/>
      <c r="CD2187" s="72"/>
      <c r="CE2187" s="72"/>
      <c r="CF2187" s="72"/>
      <c r="CG2187" s="72"/>
      <c r="CH2187" s="72"/>
      <c r="CJ2187" s="72"/>
      <c r="CK2187" s="72"/>
      <c r="CL2187" s="72"/>
      <c r="CN2187" s="72"/>
      <c r="CO2187" s="72"/>
      <c r="CP2187" s="72"/>
      <c r="CQ2187" s="72"/>
      <c r="CR2187" s="72"/>
      <c r="CS2187" s="72"/>
      <c r="CT2187" s="72"/>
      <c r="CU2187" s="72"/>
      <c r="CV2187" s="72"/>
      <c r="CW2187" s="72"/>
      <c r="CX2187" s="72"/>
      <c r="CY2187" s="72"/>
    </row>
    <row r="2188" spans="80:103" ht="12.75">
      <c r="CB2188" s="72"/>
      <c r="CD2188" s="72"/>
      <c r="CE2188" s="72"/>
      <c r="CF2188" s="72"/>
      <c r="CG2188" s="72"/>
      <c r="CH2188" s="72"/>
      <c r="CI2188" s="72"/>
      <c r="CJ2188" s="72"/>
      <c r="CK2188" s="72"/>
      <c r="CL2188" s="72"/>
      <c r="CM2188" s="72"/>
      <c r="CN2188" s="72"/>
      <c r="CO2188" s="72"/>
      <c r="CP2188" s="72"/>
      <c r="CQ2188" s="72"/>
      <c r="CR2188" s="72"/>
      <c r="CS2188" s="72"/>
      <c r="CT2188" s="72"/>
      <c r="CV2188" s="72"/>
      <c r="CX2188" s="72"/>
      <c r="CY2188" s="72"/>
    </row>
    <row r="2189" spans="82:103" ht="12.75">
      <c r="CD2189" s="72"/>
      <c r="CE2189" s="72"/>
      <c r="CF2189" s="72"/>
      <c r="CG2189" s="72"/>
      <c r="CH2189" s="72"/>
      <c r="CI2189" s="72"/>
      <c r="CJ2189" s="72"/>
      <c r="CK2189" s="72"/>
      <c r="CL2189" s="72"/>
      <c r="CM2189" s="72"/>
      <c r="CN2189" s="72"/>
      <c r="CO2189" s="72"/>
      <c r="CP2189" s="72"/>
      <c r="CQ2189" s="72"/>
      <c r="CR2189" s="72"/>
      <c r="CS2189" s="72"/>
      <c r="CT2189" s="72"/>
      <c r="CU2189" s="72"/>
      <c r="CV2189" s="72"/>
      <c r="CW2189" s="72"/>
      <c r="CY2189" s="72"/>
    </row>
    <row r="2190" spans="80:103" ht="12.75">
      <c r="CB2190" s="72"/>
      <c r="CD2190" s="72"/>
      <c r="CE2190" s="72"/>
      <c r="CF2190" s="72"/>
      <c r="CH2190" s="72"/>
      <c r="CI2190" s="72"/>
      <c r="CK2190" s="72"/>
      <c r="CL2190" s="72"/>
      <c r="CM2190" s="72"/>
      <c r="CN2190" s="72"/>
      <c r="CP2190" s="72"/>
      <c r="CQ2190" s="72"/>
      <c r="CR2190" s="72"/>
      <c r="CS2190" s="72"/>
      <c r="CU2190" s="72"/>
      <c r="CV2190" s="72"/>
      <c r="CY2190" s="72"/>
    </row>
    <row r="2191" spans="80:103" ht="12.75">
      <c r="CB2191" s="72"/>
      <c r="CC2191" s="72"/>
      <c r="CD2191" s="72"/>
      <c r="CE2191" s="72"/>
      <c r="CF2191" s="72"/>
      <c r="CG2191" s="72"/>
      <c r="CH2191" s="72"/>
      <c r="CI2191" s="72"/>
      <c r="CK2191" s="72"/>
      <c r="CL2191" s="72"/>
      <c r="CM2191" s="72"/>
      <c r="CN2191" s="72"/>
      <c r="CO2191" s="72"/>
      <c r="CP2191" s="72"/>
      <c r="CR2191" s="72"/>
      <c r="CS2191" s="72"/>
      <c r="CT2191" s="72"/>
      <c r="CU2191" s="72"/>
      <c r="CV2191" s="72"/>
      <c r="CW2191" s="72"/>
      <c r="CX2191" s="72"/>
      <c r="CY2191" s="72"/>
    </row>
    <row r="2192" spans="80:102" ht="12.75">
      <c r="CB2192" s="72"/>
      <c r="CD2192" s="72"/>
      <c r="CE2192" s="72"/>
      <c r="CF2192" s="72"/>
      <c r="CG2192" s="72"/>
      <c r="CH2192" s="72"/>
      <c r="CI2192" s="72"/>
      <c r="CK2192" s="72"/>
      <c r="CL2192" s="72"/>
      <c r="CM2192" s="72"/>
      <c r="CO2192" s="72"/>
      <c r="CP2192" s="72"/>
      <c r="CS2192" s="72"/>
      <c r="CT2192" s="72"/>
      <c r="CU2192" s="72"/>
      <c r="CW2192" s="72"/>
      <c r="CX2192" s="72"/>
    </row>
    <row r="2193" spans="80:103" ht="12.75">
      <c r="CB2193" s="72"/>
      <c r="CC2193" s="72"/>
      <c r="CD2193" s="72"/>
      <c r="CE2193" s="72"/>
      <c r="CG2193" s="72"/>
      <c r="CH2193" s="72"/>
      <c r="CI2193" s="72"/>
      <c r="CJ2193" s="72"/>
      <c r="CK2193" s="72"/>
      <c r="CL2193" s="72"/>
      <c r="CM2193" s="72"/>
      <c r="CN2193" s="72"/>
      <c r="CO2193" s="72"/>
      <c r="CP2193" s="72"/>
      <c r="CQ2193" s="72"/>
      <c r="CR2193" s="72"/>
      <c r="CT2193" s="72"/>
      <c r="CU2193" s="72"/>
      <c r="CV2193" s="72"/>
      <c r="CW2193" s="72"/>
      <c r="CX2193" s="72"/>
      <c r="CY2193" s="72"/>
    </row>
    <row r="2194" spans="80:103" ht="12.75">
      <c r="CB2194" s="72"/>
      <c r="CC2194" s="72"/>
      <c r="CD2194" s="72"/>
      <c r="CE2194" s="72"/>
      <c r="CF2194" s="72"/>
      <c r="CG2194" s="72"/>
      <c r="CI2194" s="72"/>
      <c r="CJ2194" s="72"/>
      <c r="CK2194" s="72"/>
      <c r="CL2194" s="72"/>
      <c r="CM2194" s="72"/>
      <c r="CN2194" s="72"/>
      <c r="CO2194" s="72"/>
      <c r="CP2194" s="72"/>
      <c r="CQ2194" s="72"/>
      <c r="CR2194" s="72"/>
      <c r="CT2194" s="72"/>
      <c r="CV2194" s="72"/>
      <c r="CW2194" s="72"/>
      <c r="CY2194" s="72"/>
    </row>
    <row r="2195" spans="80:102" ht="12.75">
      <c r="CB2195" s="72"/>
      <c r="CC2195" s="72"/>
      <c r="CD2195" s="72"/>
      <c r="CE2195" s="72"/>
      <c r="CF2195" s="72"/>
      <c r="CG2195" s="72"/>
      <c r="CH2195" s="72"/>
      <c r="CI2195" s="72"/>
      <c r="CJ2195" s="72"/>
      <c r="CL2195" s="72"/>
      <c r="CM2195" s="72"/>
      <c r="CO2195" s="72"/>
      <c r="CP2195" s="72"/>
      <c r="CQ2195" s="72"/>
      <c r="CR2195" s="72"/>
      <c r="CS2195" s="72"/>
      <c r="CT2195" s="72"/>
      <c r="CU2195" s="72"/>
      <c r="CV2195" s="72"/>
      <c r="CW2195" s="72"/>
      <c r="CX2195" s="72"/>
    </row>
    <row r="2196" spans="81:103" ht="12.75">
      <c r="CC2196" s="72"/>
      <c r="CD2196" s="72"/>
      <c r="CE2196" s="72"/>
      <c r="CG2196" s="72"/>
      <c r="CH2196" s="72"/>
      <c r="CJ2196" s="72"/>
      <c r="CK2196" s="72"/>
      <c r="CN2196" s="72"/>
      <c r="CO2196" s="72"/>
      <c r="CP2196" s="72"/>
      <c r="CQ2196" s="72"/>
      <c r="CR2196" s="72"/>
      <c r="CS2196" s="72"/>
      <c r="CU2196" s="72"/>
      <c r="CV2196" s="72"/>
      <c r="CW2196" s="72"/>
      <c r="CY2196" s="72"/>
    </row>
    <row r="2197" spans="80:103" ht="12.75">
      <c r="CB2197" s="72"/>
      <c r="CC2197" s="72"/>
      <c r="CE2197" s="72"/>
      <c r="CG2197" s="72"/>
      <c r="CH2197" s="72"/>
      <c r="CI2197" s="72"/>
      <c r="CJ2197" s="72"/>
      <c r="CK2197" s="72"/>
      <c r="CL2197" s="72"/>
      <c r="CN2197" s="72"/>
      <c r="CO2197" s="72"/>
      <c r="CP2197" s="72"/>
      <c r="CQ2197" s="72"/>
      <c r="CR2197" s="72"/>
      <c r="CS2197" s="72"/>
      <c r="CT2197" s="72"/>
      <c r="CU2197" s="72"/>
      <c r="CV2197" s="72"/>
      <c r="CW2197" s="72"/>
      <c r="CY2197" s="72"/>
    </row>
    <row r="2198" spans="80:103" ht="12.75">
      <c r="CB2198" s="72"/>
      <c r="CC2198" s="72"/>
      <c r="CE2198" s="72"/>
      <c r="CF2198" s="72"/>
      <c r="CH2198" s="72"/>
      <c r="CI2198" s="72"/>
      <c r="CJ2198" s="72"/>
      <c r="CK2198" s="72"/>
      <c r="CL2198" s="72"/>
      <c r="CN2198" s="72"/>
      <c r="CO2198" s="72"/>
      <c r="CP2198" s="72"/>
      <c r="CQ2198" s="72"/>
      <c r="CR2198" s="72"/>
      <c r="CS2198" s="72"/>
      <c r="CU2198" s="72"/>
      <c r="CV2198" s="72"/>
      <c r="CW2198" s="72"/>
      <c r="CX2198" s="72"/>
      <c r="CY2198" s="72"/>
    </row>
    <row r="2199" spans="80:103" ht="12.75">
      <c r="CB2199" s="72"/>
      <c r="CD2199" s="72"/>
      <c r="CE2199" s="72"/>
      <c r="CF2199" s="72"/>
      <c r="CG2199" s="72"/>
      <c r="CI2199" s="72"/>
      <c r="CJ2199" s="72"/>
      <c r="CK2199" s="72"/>
      <c r="CL2199" s="72"/>
      <c r="CM2199" s="72"/>
      <c r="CN2199" s="72"/>
      <c r="CO2199" s="72"/>
      <c r="CP2199" s="72"/>
      <c r="CQ2199" s="72"/>
      <c r="CS2199" s="72"/>
      <c r="CT2199" s="72"/>
      <c r="CU2199" s="72"/>
      <c r="CV2199" s="72"/>
      <c r="CX2199" s="72"/>
      <c r="CY2199" s="72"/>
    </row>
    <row r="2200" spans="80:103" ht="12.75">
      <c r="CB2200" s="72"/>
      <c r="CC2200" s="72"/>
      <c r="CD2200" s="72"/>
      <c r="CE2200" s="72"/>
      <c r="CF2200" s="72"/>
      <c r="CG2200" s="72"/>
      <c r="CH2200" s="72"/>
      <c r="CJ2200" s="72"/>
      <c r="CK2200" s="72"/>
      <c r="CL2200" s="72"/>
      <c r="CN2200" s="72"/>
      <c r="CO2200" s="72"/>
      <c r="CP2200" s="72"/>
      <c r="CQ2200" s="72"/>
      <c r="CR2200" s="72"/>
      <c r="CS2200" s="72"/>
      <c r="CT2200" s="72"/>
      <c r="CU2200" s="72"/>
      <c r="CV2200" s="72"/>
      <c r="CW2200" s="72"/>
      <c r="CX2200" s="72"/>
      <c r="CY2200" s="72"/>
    </row>
    <row r="2201" spans="80:103" ht="12.75">
      <c r="CB2201" s="72"/>
      <c r="CC2201" s="72"/>
      <c r="CD2201" s="72"/>
      <c r="CE2201" s="72"/>
      <c r="CF2201" s="72"/>
      <c r="CG2201" s="72"/>
      <c r="CH2201" s="72"/>
      <c r="CI2201" s="72"/>
      <c r="CJ2201" s="72"/>
      <c r="CK2201" s="72"/>
      <c r="CM2201" s="72"/>
      <c r="CN2201" s="72"/>
      <c r="CO2201" s="72"/>
      <c r="CP2201" s="72"/>
      <c r="CQ2201" s="72"/>
      <c r="CS2201" s="72"/>
      <c r="CT2201" s="72"/>
      <c r="CV2201" s="72"/>
      <c r="CW2201" s="72"/>
      <c r="CX2201" s="72"/>
      <c r="CY2201" s="72"/>
    </row>
    <row r="2202" spans="80:103" ht="12.75">
      <c r="CB2202" s="72"/>
      <c r="CC2202" s="72"/>
      <c r="CD2202" s="72"/>
      <c r="CE2202" s="72"/>
      <c r="CG2202" s="72"/>
      <c r="CH2202" s="72"/>
      <c r="CI2202" s="72"/>
      <c r="CJ2202" s="72"/>
      <c r="CK2202" s="72"/>
      <c r="CL2202" s="72"/>
      <c r="CM2202" s="72"/>
      <c r="CN2202" s="72"/>
      <c r="CP2202" s="72"/>
      <c r="CQ2202" s="72"/>
      <c r="CR2202" s="72"/>
      <c r="CS2202" s="72"/>
      <c r="CT2202" s="72"/>
      <c r="CU2202" s="72"/>
      <c r="CV2202" s="72"/>
      <c r="CW2202" s="72"/>
      <c r="CX2202" s="72"/>
      <c r="CY2202" s="72"/>
    </row>
    <row r="2203" spans="80:103" ht="12.75">
      <c r="CB2203" s="72"/>
      <c r="CC2203" s="72"/>
      <c r="CD2203" s="72"/>
      <c r="CE2203" s="72"/>
      <c r="CF2203" s="72"/>
      <c r="CG2203" s="72"/>
      <c r="CH2203" s="72"/>
      <c r="CI2203" s="72"/>
      <c r="CJ2203" s="72"/>
      <c r="CL2203" s="72"/>
      <c r="CM2203" s="72"/>
      <c r="CN2203" s="72"/>
      <c r="CO2203" s="72"/>
      <c r="CP2203" s="72"/>
      <c r="CQ2203" s="72"/>
      <c r="CR2203" s="72"/>
      <c r="CS2203" s="72"/>
      <c r="CT2203" s="72"/>
      <c r="CU2203" s="72"/>
      <c r="CV2203" s="72"/>
      <c r="CW2203" s="72"/>
      <c r="CX2203" s="72"/>
      <c r="CY2203" s="72"/>
    </row>
    <row r="2204" spans="80:103" ht="12.75">
      <c r="CB2204" s="72"/>
      <c r="CC2204" s="72"/>
      <c r="CD2204" s="72"/>
      <c r="CE2204" s="72"/>
      <c r="CF2204" s="72"/>
      <c r="CG2204" s="72"/>
      <c r="CH2204" s="72"/>
      <c r="CI2204" s="72"/>
      <c r="CJ2204" s="72"/>
      <c r="CL2204" s="72"/>
      <c r="CM2204" s="72"/>
      <c r="CN2204" s="72"/>
      <c r="CO2204" s="72"/>
      <c r="CP2204" s="72"/>
      <c r="CQ2204" s="72"/>
      <c r="CR2204" s="72"/>
      <c r="CS2204" s="72"/>
      <c r="CT2204" s="72"/>
      <c r="CU2204" s="72"/>
      <c r="CV2204" s="72"/>
      <c r="CX2204" s="72"/>
      <c r="CY2204" s="72"/>
    </row>
    <row r="2205" spans="80:103" ht="12.75">
      <c r="CB2205" s="72"/>
      <c r="CC2205" s="72"/>
      <c r="CD2205" s="72"/>
      <c r="CH2205" s="72"/>
      <c r="CI2205" s="72"/>
      <c r="CJ2205" s="72"/>
      <c r="CK2205" s="72"/>
      <c r="CL2205" s="72"/>
      <c r="CM2205" s="72"/>
      <c r="CN2205" s="72"/>
      <c r="CO2205" s="72"/>
      <c r="CP2205" s="72"/>
      <c r="CQ2205" s="72"/>
      <c r="CR2205" s="72"/>
      <c r="CS2205" s="72"/>
      <c r="CT2205" s="72"/>
      <c r="CU2205" s="72"/>
      <c r="CV2205" s="72"/>
      <c r="CY2205" s="72"/>
    </row>
    <row r="2206" spans="80:103" ht="12.75">
      <c r="CB2206" s="72"/>
      <c r="CC2206" s="72"/>
      <c r="CD2206" s="72"/>
      <c r="CE2206" s="72"/>
      <c r="CG2206" s="72"/>
      <c r="CH2206" s="72"/>
      <c r="CI2206" s="72"/>
      <c r="CJ2206" s="72"/>
      <c r="CK2206" s="72"/>
      <c r="CL2206" s="72"/>
      <c r="CM2206" s="72"/>
      <c r="CN2206" s="72"/>
      <c r="CO2206" s="72"/>
      <c r="CP2206" s="72"/>
      <c r="CQ2206" s="72"/>
      <c r="CR2206" s="72"/>
      <c r="CT2206" s="72"/>
      <c r="CU2206" s="72"/>
      <c r="CV2206" s="72"/>
      <c r="CW2206" s="72"/>
      <c r="CX2206" s="72"/>
      <c r="CY2206" s="72"/>
    </row>
    <row r="2207" spans="80:103" ht="12.75">
      <c r="CB2207" s="72"/>
      <c r="CC2207" s="72"/>
      <c r="CD2207" s="72"/>
      <c r="CE2207" s="72"/>
      <c r="CF2207" s="72"/>
      <c r="CG2207" s="72"/>
      <c r="CI2207" s="72"/>
      <c r="CJ2207" s="72"/>
      <c r="CK2207" s="72"/>
      <c r="CL2207" s="72"/>
      <c r="CM2207" s="72"/>
      <c r="CN2207" s="72"/>
      <c r="CO2207" s="72"/>
      <c r="CP2207" s="72"/>
      <c r="CQ2207" s="72"/>
      <c r="CR2207" s="72"/>
      <c r="CT2207" s="72"/>
      <c r="CV2207" s="72"/>
      <c r="CW2207" s="72"/>
      <c r="CY2207" s="72"/>
    </row>
    <row r="2208" spans="80:102" ht="12.75">
      <c r="CB2208" s="72"/>
      <c r="CC2208" s="72"/>
      <c r="CD2208" s="72"/>
      <c r="CE2208" s="72"/>
      <c r="CF2208" s="72"/>
      <c r="CG2208" s="72"/>
      <c r="CH2208" s="72"/>
      <c r="CI2208" s="72"/>
      <c r="CJ2208" s="72"/>
      <c r="CL2208" s="72"/>
      <c r="CM2208" s="72"/>
      <c r="CO2208" s="72"/>
      <c r="CP2208" s="72"/>
      <c r="CQ2208" s="72"/>
      <c r="CR2208" s="72"/>
      <c r="CS2208" s="72"/>
      <c r="CT2208" s="72"/>
      <c r="CU2208" s="72"/>
      <c r="CV2208" s="72"/>
      <c r="CW2208" s="72"/>
      <c r="CX2208" s="72"/>
    </row>
    <row r="2209" spans="81:103" ht="12.75">
      <c r="CC2209" s="72"/>
      <c r="CD2209" s="72"/>
      <c r="CE2209" s="72"/>
      <c r="CG2209" s="72"/>
      <c r="CH2209" s="72"/>
      <c r="CJ2209" s="72"/>
      <c r="CK2209" s="72"/>
      <c r="CN2209" s="72"/>
      <c r="CO2209" s="72"/>
      <c r="CP2209" s="72"/>
      <c r="CQ2209" s="72"/>
      <c r="CR2209" s="72"/>
      <c r="CS2209" s="72"/>
      <c r="CU2209" s="72"/>
      <c r="CV2209" s="72"/>
      <c r="CW2209" s="72"/>
      <c r="CY2209" s="72"/>
    </row>
    <row r="2210" spans="80:103" ht="12.75">
      <c r="CB2210" s="72"/>
      <c r="CC2210" s="72"/>
      <c r="CE2210" s="72"/>
      <c r="CG2210" s="72"/>
      <c r="CH2210" s="72"/>
      <c r="CI2210" s="72"/>
      <c r="CJ2210" s="72"/>
      <c r="CK2210" s="72"/>
      <c r="CL2210" s="72"/>
      <c r="CN2210" s="72"/>
      <c r="CO2210" s="72"/>
      <c r="CP2210" s="72"/>
      <c r="CQ2210" s="72"/>
      <c r="CR2210" s="72"/>
      <c r="CS2210" s="72"/>
      <c r="CT2210" s="72"/>
      <c r="CU2210" s="72"/>
      <c r="CV2210" s="72"/>
      <c r="CW2210" s="72"/>
      <c r="CY2210" s="7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Christensen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edmchugh</dc:creator>
  <cp:keywords/>
  <dc:description/>
  <cp:lastModifiedBy>Dan Hansen</cp:lastModifiedBy>
  <cp:lastPrinted>2010-02-20T20:20:00Z</cp:lastPrinted>
  <dcterms:created xsi:type="dcterms:W3CDTF">2009-03-24T17:58:42Z</dcterms:created>
  <dcterms:modified xsi:type="dcterms:W3CDTF">2010-03-30T21:45:11Z</dcterms:modified>
  <cp:category/>
  <cp:version/>
  <cp:contentType/>
  <cp:contentStatus/>
</cp:coreProperties>
</file>