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SA Projects\SCE\2019 &amp; 2020 SCE DR Evaluations\API\2019\Deliverables\07 Submittal\API_Submittal_03272020\"/>
    </mc:Choice>
  </mc:AlternateContent>
  <bookViews>
    <workbookView xWindow="90" yWindow="90" windowWidth="17220" windowHeight="9270" activeTab="1"/>
  </bookViews>
  <sheets>
    <sheet name="Confidentiality Statement" sheetId="7" r:id="rId1"/>
    <sheet name="Summary" sheetId="3" r:id="rId2"/>
    <sheet name="Event_Char" sheetId="4" state="hidden" r:id="rId3"/>
    <sheet name="Interval_Char" sheetId="5" state="hidden" r:id="rId4"/>
    <sheet name="Helpers" sheetId="6" state="hidden" r:id="rId5"/>
  </sheets>
  <externalReferences>
    <externalReference r:id="rId6"/>
  </externalReferences>
  <definedNames>
    <definedName name="_xlnm._FilterDatabase" localSheetId="3" hidden="1">Interval_Char!$A$1:$J$577</definedName>
    <definedName name="category">[1]Results!$C$8</definedName>
    <definedName name="category_options">Helpers!$J$3:$J$7</definedName>
    <definedName name="enrolled">Summary!$C$14</definedName>
    <definedName name="event">Event_Char!$A:$H</definedName>
    <definedName name="event_concat">Event_Char!#REF!</definedName>
    <definedName name="event_options">Helpers!$D$3:$D$6</definedName>
    <definedName name="event_x">Event_Char!$A$1:$H$1</definedName>
    <definedName name="event_y">Event_Char!$A:$A</definedName>
    <definedName name="interval">Interval_Char!$A:$J</definedName>
    <definedName name="interval_x">Interval_Char!$A$1:$J$1</definedName>
    <definedName name="interval_y">Interval_Char!$A:$A</definedName>
    <definedName name="multiplier">Summary!$W$31</definedName>
    <definedName name="report_options">Helpers!$B$3:$B$4</definedName>
    <definedName name="reportcategory">Summary!$C$8</definedName>
    <definedName name="reportdate">Summary!$C$10</definedName>
    <definedName name="reportlevel">Summary!$C$7</definedName>
    <definedName name="reportsubcategory">Summary!$C$9</definedName>
    <definedName name="segment_options">Helpers!$H$3:$H$14</definedName>
    <definedName name="subcategory">[1]Results!$C$9</definedName>
    <definedName name="subcategory_options">Helpers!$L$3:$L$7</definedName>
  </definedNames>
  <calcPr calcId="162913"/>
  <fileRecoveryPr autoRecover="0"/>
</workbook>
</file>

<file path=xl/calcChain.xml><?xml version="1.0" encoding="utf-8"?>
<calcChain xmlns="http://schemas.openxmlformats.org/spreadsheetml/2006/main">
  <c r="L7" i="6" l="1"/>
  <c r="L6" i="6"/>
  <c r="L5" i="6"/>
  <c r="L4" i="6"/>
  <c r="L3" i="6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Q33" i="3"/>
  <c r="P33" i="3"/>
  <c r="O33" i="3"/>
  <c r="N33" i="3"/>
  <c r="M33" i="3"/>
  <c r="L33" i="3"/>
  <c r="K33" i="3"/>
  <c r="H33" i="3"/>
  <c r="G33" i="3"/>
  <c r="F33" i="3"/>
  <c r="J32" i="3"/>
  <c r="H32" i="3"/>
  <c r="G32" i="3"/>
  <c r="F32" i="3"/>
  <c r="B16" i="3"/>
  <c r="H6" i="3"/>
  <c r="G6" i="3"/>
  <c r="F6" i="3"/>
  <c r="J30" i="3" l="1"/>
  <c r="J7" i="3"/>
  <c r="J29" i="3"/>
  <c r="J28" i="3"/>
  <c r="J12" i="3"/>
  <c r="J11" i="3"/>
  <c r="J27" i="3"/>
  <c r="J26" i="3"/>
  <c r="J25" i="3"/>
  <c r="J24" i="3"/>
  <c r="J23" i="3"/>
  <c r="J22" i="3"/>
  <c r="J21" i="3"/>
  <c r="J20" i="3"/>
  <c r="U20" i="3" s="1"/>
  <c r="J19" i="3"/>
  <c r="U19" i="3" s="1"/>
  <c r="J15" i="3"/>
  <c r="U15" i="3" s="1"/>
  <c r="J14" i="3"/>
  <c r="J13" i="3"/>
  <c r="J10" i="3"/>
  <c r="J9" i="3"/>
  <c r="J18" i="3"/>
  <c r="J17" i="3"/>
  <c r="J8" i="3"/>
  <c r="J16" i="3"/>
  <c r="V27" i="3"/>
  <c r="C14" i="3"/>
  <c r="W31" i="3" s="1"/>
  <c r="G15" i="3" s="1"/>
  <c r="V17" i="3"/>
  <c r="W25" i="3"/>
  <c r="V14" i="3"/>
  <c r="W28" i="3"/>
  <c r="V26" i="3"/>
  <c r="W16" i="3"/>
  <c r="V29" i="3"/>
  <c r="B11" i="3"/>
  <c r="U28" i="3"/>
  <c r="U27" i="3"/>
  <c r="U13" i="3"/>
  <c r="U11" i="3"/>
  <c r="F28" i="3"/>
  <c r="F14" i="3"/>
  <c r="F27" i="3"/>
  <c r="U23" i="3"/>
  <c r="R16" i="3"/>
  <c r="G14" i="3"/>
  <c r="U22" i="3"/>
  <c r="G22" i="3"/>
  <c r="G12" i="3"/>
  <c r="U10" i="3"/>
  <c r="U8" i="3"/>
  <c r="U29" i="3"/>
  <c r="R21" i="3"/>
  <c r="G7" i="3"/>
  <c r="F30" i="3"/>
  <c r="R18" i="3"/>
  <c r="U25" i="3"/>
  <c r="G27" i="3"/>
  <c r="R26" i="3"/>
  <c r="F22" i="3"/>
  <c r="G21" i="3"/>
  <c r="U18" i="3"/>
  <c r="R14" i="3"/>
  <c r="F12" i="3"/>
  <c r="G11" i="3"/>
  <c r="U9" i="3"/>
  <c r="R25" i="3"/>
  <c r="G20" i="3"/>
  <c r="U17" i="3"/>
  <c r="F11" i="3"/>
  <c r="F19" i="3"/>
  <c r="G29" i="3"/>
  <c r="R9" i="3"/>
  <c r="F21" i="3"/>
  <c r="R24" i="3"/>
  <c r="F20" i="3"/>
  <c r="G19" i="3"/>
  <c r="R13" i="3"/>
  <c r="G10" i="3"/>
  <c r="R23" i="3"/>
  <c r="G18" i="3"/>
  <c r="U16" i="3"/>
  <c r="F8" i="3"/>
  <c r="G28" i="3"/>
  <c r="F26" i="3"/>
  <c r="F10" i="3"/>
  <c r="U26" i="3"/>
  <c r="F29" i="3"/>
  <c r="H29" i="3" s="1"/>
  <c r="U21" i="3"/>
  <c r="U30" i="3"/>
  <c r="R22" i="3"/>
  <c r="F18" i="3"/>
  <c r="G17" i="3"/>
  <c r="R12" i="3"/>
  <c r="F9" i="3"/>
  <c r="G8" i="3"/>
  <c r="F17" i="3"/>
  <c r="U14" i="3"/>
  <c r="U24" i="3"/>
  <c r="F15" i="3"/>
  <c r="G25" i="3"/>
  <c r="U12" i="3"/>
  <c r="W8" i="3"/>
  <c r="W9" i="3"/>
  <c r="V10" i="3"/>
  <c r="W18" i="3"/>
  <c r="V19" i="3"/>
  <c r="V16" i="3"/>
  <c r="V18" i="3"/>
  <c r="W19" i="3"/>
  <c r="W7" i="3"/>
  <c r="W10" i="3"/>
  <c r="V11" i="3"/>
  <c r="W20" i="3"/>
  <c r="V21" i="3"/>
  <c r="W26" i="3"/>
  <c r="V9" i="3"/>
  <c r="V20" i="3"/>
  <c r="W11" i="3"/>
  <c r="W15" i="3"/>
  <c r="W21" i="3"/>
  <c r="W12" i="3"/>
  <c r="W22" i="3"/>
  <c r="V23" i="3"/>
  <c r="W17" i="3"/>
  <c r="V12" i="3"/>
  <c r="V22" i="3"/>
  <c r="C13" i="3"/>
  <c r="V13" i="3"/>
  <c r="W23" i="3"/>
  <c r="V24" i="3"/>
  <c r="V30" i="3"/>
  <c r="V8" i="3"/>
  <c r="W13" i="3"/>
  <c r="W24" i="3"/>
  <c r="V25" i="3"/>
  <c r="V15" i="3"/>
  <c r="W27" i="3"/>
  <c r="V28" i="3"/>
  <c r="W14" i="3"/>
  <c r="W29" i="3"/>
  <c r="W30" i="3"/>
  <c r="V7" i="3"/>
  <c r="G24" i="3" l="1"/>
  <c r="F23" i="3"/>
  <c r="R27" i="3"/>
  <c r="R7" i="3"/>
  <c r="F13" i="3"/>
  <c r="R8" i="3"/>
  <c r="G23" i="3"/>
  <c r="H23" i="3" s="1"/>
  <c r="R17" i="3"/>
  <c r="F24" i="3"/>
  <c r="H24" i="3" s="1"/>
  <c r="N24" i="3" s="1"/>
  <c r="R28" i="3"/>
  <c r="R30" i="3"/>
  <c r="R10" i="3"/>
  <c r="F16" i="3"/>
  <c r="R11" i="3"/>
  <c r="G30" i="3"/>
  <c r="H30" i="3" s="1"/>
  <c r="G13" i="3"/>
  <c r="H13" i="3" s="1"/>
  <c r="G9" i="3"/>
  <c r="H9" i="3" s="1"/>
  <c r="G26" i="3"/>
  <c r="H26" i="3" s="1"/>
  <c r="O26" i="3" s="1"/>
  <c r="H15" i="3"/>
  <c r="R19" i="3"/>
  <c r="F25" i="3"/>
  <c r="H25" i="3" s="1"/>
  <c r="R29" i="3"/>
  <c r="L29" i="3" s="1"/>
  <c r="F7" i="3"/>
  <c r="H7" i="3" s="1"/>
  <c r="G16" i="3"/>
  <c r="R20" i="3"/>
  <c r="R15" i="3"/>
  <c r="Q15" i="3" s="1"/>
  <c r="H20" i="3"/>
  <c r="I20" i="3" s="1"/>
  <c r="J34" i="3"/>
  <c r="H22" i="3"/>
  <c r="L22" i="3" s="1"/>
  <c r="H21" i="3"/>
  <c r="N21" i="3" s="1"/>
  <c r="H12" i="3"/>
  <c r="N12" i="3" s="1"/>
  <c r="H10" i="3"/>
  <c r="S10" i="3" s="1"/>
  <c r="H19" i="3"/>
  <c r="H11" i="3"/>
  <c r="H8" i="3"/>
  <c r="H17" i="3"/>
  <c r="I15" i="3"/>
  <c r="C15" i="3"/>
  <c r="U7" i="3"/>
  <c r="R34" i="3"/>
  <c r="H27" i="3"/>
  <c r="H18" i="3"/>
  <c r="N22" i="3"/>
  <c r="S22" i="3"/>
  <c r="Q22" i="3"/>
  <c r="H14" i="3"/>
  <c r="H28" i="3"/>
  <c r="I29" i="3"/>
  <c r="I22" i="3" l="1"/>
  <c r="K22" i="3"/>
  <c r="S17" i="3"/>
  <c r="L21" i="3"/>
  <c r="H16" i="3"/>
  <c r="M16" i="3" s="1"/>
  <c r="K21" i="3"/>
  <c r="S21" i="3"/>
  <c r="I21" i="3"/>
  <c r="P8" i="3"/>
  <c r="N20" i="3"/>
  <c r="O13" i="3"/>
  <c r="Q13" i="3"/>
  <c r="N13" i="3"/>
  <c r="L13" i="3"/>
  <c r="M13" i="3"/>
  <c r="K19" i="3"/>
  <c r="O19" i="3"/>
  <c r="N11" i="3"/>
  <c r="P15" i="3"/>
  <c r="S13" i="3"/>
  <c r="I13" i="3"/>
  <c r="I30" i="3"/>
  <c r="M30" i="3"/>
  <c r="L30" i="3"/>
  <c r="K30" i="3"/>
  <c r="O30" i="3"/>
  <c r="N30" i="3"/>
  <c r="S30" i="3"/>
  <c r="Q30" i="3"/>
  <c r="P30" i="3"/>
  <c r="S9" i="3"/>
  <c r="Q9" i="3"/>
  <c r="I9" i="3"/>
  <c r="O9" i="3"/>
  <c r="M9" i="3"/>
  <c r="K9" i="3"/>
  <c r="P9" i="3"/>
  <c r="N9" i="3"/>
  <c r="L9" i="3"/>
  <c r="O20" i="3"/>
  <c r="G34" i="3"/>
  <c r="F34" i="3"/>
  <c r="S24" i="3"/>
  <c r="S20" i="3"/>
  <c r="K29" i="3"/>
  <c r="P20" i="3"/>
  <c r="M19" i="3"/>
  <c r="K20" i="3"/>
  <c r="M15" i="3"/>
  <c r="E4" i="3"/>
  <c r="K8" i="3"/>
  <c r="N15" i="3"/>
  <c r="M29" i="3"/>
  <c r="L19" i="3"/>
  <c r="N29" i="3"/>
  <c r="O29" i="3"/>
  <c r="P29" i="3"/>
  <c r="Q29" i="3"/>
  <c r="S29" i="3"/>
  <c r="O22" i="3"/>
  <c r="O15" i="3"/>
  <c r="Q20" i="3"/>
  <c r="K15" i="3"/>
  <c r="P22" i="3"/>
  <c r="L15" i="3"/>
  <c r="S15" i="3"/>
  <c r="K26" i="3"/>
  <c r="L26" i="3"/>
  <c r="S12" i="3"/>
  <c r="L10" i="3"/>
  <c r="M12" i="3"/>
  <c r="N10" i="3"/>
  <c r="M10" i="3"/>
  <c r="P12" i="3"/>
  <c r="M21" i="3"/>
  <c r="O21" i="3"/>
  <c r="P10" i="3"/>
  <c r="P21" i="3"/>
  <c r="Q21" i="3"/>
  <c r="I12" i="3"/>
  <c r="K13" i="3"/>
  <c r="M20" i="3"/>
  <c r="K12" i="3"/>
  <c r="P13" i="3"/>
  <c r="M22" i="3"/>
  <c r="L20" i="3"/>
  <c r="Q10" i="3"/>
  <c r="P19" i="3"/>
  <c r="N19" i="3"/>
  <c r="Q19" i="3"/>
  <c r="S19" i="3"/>
  <c r="S26" i="3"/>
  <c r="Q12" i="3"/>
  <c r="S16" i="3"/>
  <c r="Q26" i="3"/>
  <c r="I11" i="3"/>
  <c r="O11" i="3"/>
  <c r="K11" i="3"/>
  <c r="L24" i="3"/>
  <c r="O24" i="3"/>
  <c r="L11" i="3"/>
  <c r="I24" i="3"/>
  <c r="P11" i="3"/>
  <c r="I19" i="3"/>
  <c r="Q11" i="3"/>
  <c r="L12" i="3"/>
  <c r="O16" i="3"/>
  <c r="K16" i="3"/>
  <c r="P16" i="3"/>
  <c r="O8" i="3"/>
  <c r="P24" i="3"/>
  <c r="Q8" i="3"/>
  <c r="Q24" i="3"/>
  <c r="I8" i="3"/>
  <c r="I26" i="3"/>
  <c r="L8" i="3"/>
  <c r="S8" i="3"/>
  <c r="Q17" i="3"/>
  <c r="M8" i="3"/>
  <c r="I17" i="3"/>
  <c r="O17" i="3"/>
  <c r="K24" i="3"/>
  <c r="S11" i="3"/>
  <c r="O12" i="3"/>
  <c r="K17" i="3"/>
  <c r="O10" i="3"/>
  <c r="N26" i="3"/>
  <c r="M24" i="3"/>
  <c r="M11" i="3"/>
  <c r="L17" i="3"/>
  <c r="I10" i="3"/>
  <c r="P26" i="3"/>
  <c r="M17" i="3"/>
  <c r="K10" i="3"/>
  <c r="M26" i="3"/>
  <c r="P17" i="3"/>
  <c r="N17" i="3"/>
  <c r="I16" i="3"/>
  <c r="Q16" i="3"/>
  <c r="N8" i="3"/>
  <c r="L16" i="3"/>
  <c r="N16" i="3"/>
  <c r="L14" i="3"/>
  <c r="K14" i="3"/>
  <c r="M14" i="3"/>
  <c r="S14" i="3"/>
  <c r="Q14" i="3"/>
  <c r="I14" i="3"/>
  <c r="P14" i="3"/>
  <c r="O14" i="3"/>
  <c r="N14" i="3"/>
  <c r="H34" i="3"/>
  <c r="P7" i="3"/>
  <c r="C16" i="3"/>
  <c r="C17" i="3" s="1"/>
  <c r="Q7" i="3"/>
  <c r="O7" i="3"/>
  <c r="N7" i="3"/>
  <c r="M7" i="3"/>
  <c r="L7" i="3"/>
  <c r="K7" i="3"/>
  <c r="I7" i="3"/>
  <c r="S7" i="3"/>
  <c r="O23" i="3"/>
  <c r="N23" i="3"/>
  <c r="I23" i="3"/>
  <c r="L23" i="3"/>
  <c r="P23" i="3"/>
  <c r="K23" i="3"/>
  <c r="S23" i="3"/>
  <c r="M23" i="3"/>
  <c r="Q23" i="3"/>
  <c r="I28" i="3"/>
  <c r="S28" i="3"/>
  <c r="Q28" i="3"/>
  <c r="O28" i="3"/>
  <c r="K28" i="3"/>
  <c r="P28" i="3"/>
  <c r="N28" i="3"/>
  <c r="M28" i="3"/>
  <c r="L28" i="3"/>
  <c r="M25" i="3"/>
  <c r="L25" i="3"/>
  <c r="K25" i="3"/>
  <c r="S25" i="3"/>
  <c r="I25" i="3"/>
  <c r="Q25" i="3"/>
  <c r="P25" i="3"/>
  <c r="O25" i="3"/>
  <c r="N25" i="3"/>
  <c r="M18" i="3"/>
  <c r="S18" i="3"/>
  <c r="O18" i="3"/>
  <c r="L18" i="3"/>
  <c r="K18" i="3"/>
  <c r="I18" i="3"/>
  <c r="Q18" i="3"/>
  <c r="P18" i="3"/>
  <c r="N18" i="3"/>
  <c r="K27" i="3"/>
  <c r="I27" i="3"/>
  <c r="S27" i="3"/>
  <c r="Q27" i="3"/>
  <c r="P27" i="3"/>
  <c r="O27" i="3"/>
  <c r="L27" i="3"/>
  <c r="N27" i="3"/>
  <c r="M27" i="3"/>
  <c r="Q34" i="3" l="1"/>
  <c r="S34" i="3"/>
  <c r="P34" i="3"/>
  <c r="O34" i="3"/>
  <c r="I34" i="3"/>
  <c r="N34" i="3"/>
  <c r="M34" i="3"/>
  <c r="L34" i="3"/>
  <c r="K34" i="3"/>
</calcChain>
</file>

<file path=xl/sharedStrings.xml><?xml version="1.0" encoding="utf-8"?>
<sst xmlns="http://schemas.openxmlformats.org/spreadsheetml/2006/main" count="1932" uniqueCount="78">
  <si>
    <t>Hour Ending</t>
  </si>
  <si>
    <t>10th</t>
  </si>
  <si>
    <t>30th</t>
  </si>
  <si>
    <t>50th</t>
  </si>
  <si>
    <t>70th</t>
  </si>
  <si>
    <t>90th</t>
  </si>
  <si>
    <t>Daily</t>
  </si>
  <si>
    <t>F</t>
  </si>
  <si>
    <t>Temp</t>
  </si>
  <si>
    <t>Reporting Level</t>
  </si>
  <si>
    <t>Date</t>
  </si>
  <si>
    <t>Customer Segment</t>
  </si>
  <si>
    <t>Event Hours</t>
  </si>
  <si>
    <t>Average Customer</t>
  </si>
  <si>
    <t>Aggregate</t>
  </si>
  <si>
    <t>Event Days</t>
  </si>
  <si>
    <t>Average Event Day</t>
  </si>
  <si>
    <t>Segment</t>
  </si>
  <si>
    <t>All Customers</t>
  </si>
  <si>
    <t>Hour</t>
  </si>
  <si>
    <t>Confidential</t>
  </si>
  <si>
    <t>Refload</t>
  </si>
  <si>
    <t>Obsload</t>
  </si>
  <si>
    <t>SE</t>
  </si>
  <si>
    <t>Dispatched</t>
  </si>
  <si>
    <t>EventTime</t>
  </si>
  <si>
    <t>Report</t>
  </si>
  <si>
    <t>Daily Max Temp</t>
  </si>
  <si>
    <t>Hidden Columns</t>
  </si>
  <si>
    <t>CDH</t>
  </si>
  <si>
    <t>Event HR</t>
  </si>
  <si>
    <t>StartHour</t>
  </si>
  <si>
    <t>EndHour</t>
  </si>
  <si>
    <t>Variance</t>
  </si>
  <si>
    <t>3:55 pm - 6:44 pm</t>
  </si>
  <si>
    <t>Average Impact - %</t>
  </si>
  <si>
    <t>Category</t>
  </si>
  <si>
    <t>All</t>
  </si>
  <si>
    <t>LCA</t>
  </si>
  <si>
    <t>Size</t>
  </si>
  <si>
    <t>Zone</t>
  </si>
  <si>
    <t>AutoDR</t>
  </si>
  <si>
    <t>Big Creek/Ventura</t>
  </si>
  <si>
    <t>LA Basin</t>
  </si>
  <si>
    <t>20-200kW</t>
  </si>
  <si>
    <t>20kW or Lower</t>
  </si>
  <si>
    <t>Greater than 200kW</t>
  </si>
  <si>
    <t>Remainder of System</t>
  </si>
  <si>
    <t>South Orange County</t>
  </si>
  <si>
    <t>South of Lugo</t>
  </si>
  <si>
    <t>No</t>
  </si>
  <si>
    <t>Yes</t>
  </si>
  <si>
    <t>Category Options</t>
  </si>
  <si>
    <t>SubCategory Options</t>
  </si>
  <si>
    <t>Subcategory</t>
  </si>
  <si>
    <t>Outside LA Basin</t>
  </si>
  <si>
    <t>Southern California Edison</t>
  </si>
  <si>
    <t>2019 Ex Post Load Impacts - AP-I Program</t>
  </si>
  <si>
    <t>Table 1: Menu options</t>
  </si>
  <si>
    <t>Program</t>
  </si>
  <si>
    <t>Type of Result</t>
  </si>
  <si>
    <t>AP-I</t>
  </si>
  <si>
    <t>Table 2: Event day information</t>
  </si>
  <si>
    <t>Sites Dispatched</t>
  </si>
  <si>
    <t>9/4/2019</t>
  </si>
  <si>
    <t>Reference Load</t>
  </si>
  <si>
    <t>Estimated Load w/ DR</t>
  </si>
  <si>
    <t xml:space="preserve"> Load Reduction</t>
  </si>
  <si>
    <t>% Load Reduction</t>
  </si>
  <si>
    <t>Avg Temp, site weighted</t>
  </si>
  <si>
    <t>Uncertainty Adjusted Impact - Percentiles</t>
  </si>
  <si>
    <t>Std Err</t>
  </si>
  <si>
    <t>T-statistic</t>
  </si>
  <si>
    <t>5th</t>
  </si>
  <si>
    <t>95th</t>
  </si>
  <si>
    <t>Enroll Multiplier</t>
  </si>
  <si>
    <t>% Change</t>
  </si>
  <si>
    <t>Confidential Information is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</si>
</sst>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/>
      <name val="Corbel"/>
      <family val="2"/>
      <scheme val="minor"/>
    </font>
    <font>
      <sz val="16"/>
      <color rgb="FFFF0000"/>
      <name val="Corbel"/>
      <family val="2"/>
      <scheme val="minor"/>
    </font>
    <font>
      <sz val="11"/>
      <color rgb="FFFF0000"/>
      <name val="Corbel"/>
      <family val="2"/>
      <scheme val="minor"/>
    </font>
    <font>
      <sz val="11"/>
      <color theme="1"/>
      <name val="Corbel"/>
      <family val="2"/>
    </font>
    <font>
      <b/>
      <sz val="18"/>
      <color theme="0"/>
      <name val="Corbel"/>
      <family val="2"/>
    </font>
    <font>
      <sz val="11"/>
      <color theme="0"/>
      <name val="Corbel"/>
      <family val="2"/>
    </font>
    <font>
      <b/>
      <sz val="14"/>
      <color theme="0"/>
      <name val="Corbel"/>
      <family val="2"/>
    </font>
    <font>
      <b/>
      <sz val="11"/>
      <color theme="1"/>
      <name val="Corbel"/>
      <family val="2"/>
    </font>
    <font>
      <b/>
      <sz val="11"/>
      <color theme="1"/>
      <name val="Corbel"/>
      <family val="2"/>
      <scheme val="minor"/>
    </font>
    <font>
      <b/>
      <sz val="11"/>
      <color theme="0"/>
      <name val="Corbel"/>
      <family val="2"/>
    </font>
    <font>
      <b/>
      <sz val="11"/>
      <color theme="1"/>
      <name val="Calibri"/>
      <family val="2"/>
    </font>
    <font>
      <b/>
      <sz val="11"/>
      <color theme="6" tint="-0.24994659260841701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1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/>
    <xf numFmtId="0" fontId="0" fillId="0" borderId="0" xfId="0" applyFont="1"/>
    <xf numFmtId="0" fontId="0" fillId="3" borderId="0" xfId="0" applyFill="1"/>
    <xf numFmtId="1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3" fillId="0" borderId="1" xfId="3"/>
    <xf numFmtId="0" fontId="0" fillId="0" borderId="0" xfId="0" applyFill="1"/>
    <xf numFmtId="0" fontId="8" fillId="2" borderId="1" xfId="0" applyFont="1" applyFill="1" applyBorder="1"/>
    <xf numFmtId="0" fontId="6" fillId="0" borderId="1" xfId="0" applyFont="1" applyFill="1" applyBorder="1"/>
    <xf numFmtId="0" fontId="10" fillId="0" borderId="0" xfId="0" applyFont="1"/>
    <xf numFmtId="0" fontId="1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4" borderId="3" xfId="0" applyFont="1" applyFill="1" applyBorder="1"/>
    <xf numFmtId="0" fontId="6" fillId="4" borderId="2" xfId="0" applyFont="1" applyFill="1" applyBorder="1"/>
    <xf numFmtId="2" fontId="6" fillId="0" borderId="2" xfId="0" applyNumberFormat="1" applyFont="1" applyBorder="1" applyAlignment="1">
      <alignment horizontal="center"/>
    </xf>
    <xf numFmtId="164" fontId="6" fillId="0" borderId="2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" fontId="0" fillId="0" borderId="1" xfId="0" quotePrefix="1" applyNumberForma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9" fontId="0" fillId="0" borderId="0" xfId="0" applyNumberFormat="1"/>
    <xf numFmtId="39" fontId="0" fillId="0" borderId="10" xfId="1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9" fontId="0" fillId="0" borderId="14" xfId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39" fontId="0" fillId="0" borderId="8" xfId="1" applyNumberFormat="1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37" fontId="0" fillId="0" borderId="8" xfId="1" applyNumberFormat="1" applyFont="1" applyBorder="1" applyAlignment="1">
      <alignment horizontal="center" vertical="center"/>
    </xf>
    <xf numFmtId="39" fontId="0" fillId="0" borderId="15" xfId="1" applyNumberFormat="1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4" borderId="7" xfId="1" applyNumberFormat="1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14">
    <dxf>
      <fill>
        <patternFill>
          <bgColor theme="1" tint="-0.499984740745262"/>
        </patternFill>
      </fill>
    </dxf>
    <dxf>
      <fill>
        <patternFill>
          <bgColor theme="9" tint="0.79995117038483843"/>
        </patternFill>
      </fill>
    </dxf>
    <dxf>
      <fill>
        <patternFill>
          <bgColor theme="9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b val="0"/>
        <i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top style="thin">
          <color theme="4"/>
        </top>
        <bottom style="thin">
          <color theme="4"/>
        </bottom>
        <horizontal style="thin">
          <color theme="4"/>
        </horizontal>
      </border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b val="0"/>
        <i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DSA Custom 1" defaultPivotStyle="PivotStyleLight16">
    <tableStyle name="DSA Custom 1" pivot="0" count="5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</tableStyle>
    <tableStyle name="DSA Custom 2" pivot="0" count="5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</tableStyle>
  </tableStyles>
  <colors>
    <mruColors>
      <color rgb="FF80BE25"/>
      <color rgb="FF009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882016162516"/>
          <c:y val="3.7606837606837605E-2"/>
          <c:w val="0.86611985274797432"/>
          <c:h val="0.84887166027323513"/>
        </c:manualLayout>
      </c:layout>
      <c:lineChart>
        <c:grouping val="standard"/>
        <c:varyColors val="0"/>
        <c:ser>
          <c:idx val="0"/>
          <c:order val="0"/>
          <c:tx>
            <c:strRef>
              <c:f>Summary!$F$5</c:f>
              <c:strCache>
                <c:ptCount val="1"/>
                <c:pt idx="0">
                  <c:v>Reference Load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Summary!$E$7:$E$30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Summary!$F$7:$F$30</c:f>
              <c:numCache>
                <c:formatCode>#,##0.00_);\(#,##0.00\)</c:formatCode>
                <c:ptCount val="24"/>
                <c:pt idx="0">
                  <c:v>43.358733085632323</c:v>
                </c:pt>
                <c:pt idx="1">
                  <c:v>43.089794406890867</c:v>
                </c:pt>
                <c:pt idx="2">
                  <c:v>42.669107704162599</c:v>
                </c:pt>
                <c:pt idx="3">
                  <c:v>42.421498607635499</c:v>
                </c:pt>
                <c:pt idx="4">
                  <c:v>42.219416790008545</c:v>
                </c:pt>
                <c:pt idx="5">
                  <c:v>42.218960906982417</c:v>
                </c:pt>
                <c:pt idx="6">
                  <c:v>42.705136821746827</c:v>
                </c:pt>
                <c:pt idx="7">
                  <c:v>43.411873970031735</c:v>
                </c:pt>
                <c:pt idx="8">
                  <c:v>43.915100627899164</c:v>
                </c:pt>
                <c:pt idx="9">
                  <c:v>44.042335067749022</c:v>
                </c:pt>
                <c:pt idx="10">
                  <c:v>43.094145038604736</c:v>
                </c:pt>
                <c:pt idx="11">
                  <c:v>40.328740653991694</c:v>
                </c:pt>
                <c:pt idx="12">
                  <c:v>36.18023383331299</c:v>
                </c:pt>
                <c:pt idx="13">
                  <c:v>33.281830062866206</c:v>
                </c:pt>
                <c:pt idx="14">
                  <c:v>32.879942253112795</c:v>
                </c:pt>
                <c:pt idx="15">
                  <c:v>32.45517055130005</c:v>
                </c:pt>
                <c:pt idx="16">
                  <c:v>31.844377037048339</c:v>
                </c:pt>
                <c:pt idx="17">
                  <c:v>33.847720893859858</c:v>
                </c:pt>
                <c:pt idx="18">
                  <c:v>37.316427150726319</c:v>
                </c:pt>
                <c:pt idx="19">
                  <c:v>39.43879955291748</c:v>
                </c:pt>
                <c:pt idx="20">
                  <c:v>40.57325907897949</c:v>
                </c:pt>
                <c:pt idx="21">
                  <c:v>41.600507122039794</c:v>
                </c:pt>
                <c:pt idx="22">
                  <c:v>42.328993839263916</c:v>
                </c:pt>
                <c:pt idx="23">
                  <c:v>42.875188369750973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7-490A-BC46-15113F72C848}"/>
            </c:ext>
          </c:extLst>
        </c:ser>
        <c:ser>
          <c:idx val="1"/>
          <c:order val="1"/>
          <c:tx>
            <c:strRef>
              <c:f>Summary!$G$5</c:f>
              <c:strCache>
                <c:ptCount val="1"/>
                <c:pt idx="0">
                  <c:v>Estimated Load w/ DR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Summary!$E$7:$E$30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Summary!$G$7:$G$30</c:f>
              <c:numCache>
                <c:formatCode>#,##0.00_);\(#,##0.00\)</c:formatCode>
                <c:ptCount val="24"/>
                <c:pt idx="0">
                  <c:v>41.942868440889939</c:v>
                </c:pt>
                <c:pt idx="1">
                  <c:v>41.997182565803143</c:v>
                </c:pt>
                <c:pt idx="2">
                  <c:v>42.002568499484433</c:v>
                </c:pt>
                <c:pt idx="3">
                  <c:v>41.87077446282872</c:v>
                </c:pt>
                <c:pt idx="4">
                  <c:v>42.109415105192106</c:v>
                </c:pt>
                <c:pt idx="5">
                  <c:v>43.252847073490052</c:v>
                </c:pt>
                <c:pt idx="6">
                  <c:v>44.860267594337131</c:v>
                </c:pt>
                <c:pt idx="7">
                  <c:v>45.428951228440503</c:v>
                </c:pt>
                <c:pt idx="8">
                  <c:v>45.120233805815992</c:v>
                </c:pt>
                <c:pt idx="9">
                  <c:v>44.947631274481978</c:v>
                </c:pt>
                <c:pt idx="10">
                  <c:v>43.172233012667839</c:v>
                </c:pt>
                <c:pt idx="11">
                  <c:v>39.427098036499437</c:v>
                </c:pt>
                <c:pt idx="12">
                  <c:v>35.237078122858037</c:v>
                </c:pt>
                <c:pt idx="13">
                  <c:v>34.680345090273171</c:v>
                </c:pt>
                <c:pt idx="14">
                  <c:v>34.6179900720768</c:v>
                </c:pt>
                <c:pt idx="15">
                  <c:v>32.369238227612463</c:v>
                </c:pt>
                <c:pt idx="16">
                  <c:v>9.3081975233490706</c:v>
                </c:pt>
                <c:pt idx="17">
                  <c:v>8.9852502324625654</c:v>
                </c:pt>
                <c:pt idx="18">
                  <c:v>10.771775574284671</c:v>
                </c:pt>
                <c:pt idx="19">
                  <c:v>18.561150526518031</c:v>
                </c:pt>
                <c:pt idx="20">
                  <c:v>23.430066387471712</c:v>
                </c:pt>
                <c:pt idx="21">
                  <c:v>27.012276386850907</c:v>
                </c:pt>
                <c:pt idx="22">
                  <c:v>28.717932456415319</c:v>
                </c:pt>
                <c:pt idx="23">
                  <c:v>29.800740798276696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7-490A-BC46-15113F72C848}"/>
            </c:ext>
          </c:extLst>
        </c:ser>
        <c:ser>
          <c:idx val="2"/>
          <c:order val="2"/>
          <c:tx>
            <c:strRef>
              <c:f>Summary!$H$5</c:f>
              <c:strCache>
                <c:ptCount val="1"/>
                <c:pt idx="0">
                  <c:v> Load Reduction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Summary!$E$7:$E$30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Summary!$H$7:$H$30</c:f>
              <c:numCache>
                <c:formatCode>#,##0.00_);\(#,##0.00\)</c:formatCode>
                <c:ptCount val="24"/>
                <c:pt idx="0">
                  <c:v>1.4158646447423848</c:v>
                </c:pt>
                <c:pt idx="1">
                  <c:v>1.0926118410877237</c:v>
                </c:pt>
                <c:pt idx="2">
                  <c:v>0.66653920467816619</c:v>
                </c:pt>
                <c:pt idx="3">
                  <c:v>0.55072414480677878</c:v>
                </c:pt>
                <c:pt idx="4">
                  <c:v>0.11000168481643868</c:v>
                </c:pt>
                <c:pt idx="5">
                  <c:v>-1.0338861665076351</c:v>
                </c:pt>
                <c:pt idx="6">
                  <c:v>-2.1551307725903044</c:v>
                </c:pt>
                <c:pt idx="7">
                  <c:v>-2.0170772584087686</c:v>
                </c:pt>
                <c:pt idx="8">
                  <c:v>-1.2051331779168279</c:v>
                </c:pt>
                <c:pt idx="9">
                  <c:v>-0.90529620673295597</c:v>
                </c:pt>
                <c:pt idx="10">
                  <c:v>-7.8087974063102195E-2</c:v>
                </c:pt>
                <c:pt idx="11">
                  <c:v>0.90164261749225716</c:v>
                </c:pt>
                <c:pt idx="12">
                  <c:v>0.94315571045495261</c:v>
                </c:pt>
                <c:pt idx="13">
                  <c:v>-1.3985150274069653</c:v>
                </c:pt>
                <c:pt idx="14">
                  <c:v>-1.7380478189640058</c:v>
                </c:pt>
                <c:pt idx="15">
                  <c:v>8.5932323687586631E-2</c:v>
                </c:pt>
                <c:pt idx="16">
                  <c:v>22.536179513699267</c:v>
                </c:pt>
                <c:pt idx="17">
                  <c:v>24.862470661397293</c:v>
                </c:pt>
                <c:pt idx="18">
                  <c:v>26.544651576441648</c:v>
                </c:pt>
                <c:pt idx="19">
                  <c:v>20.87764902639945</c:v>
                </c:pt>
                <c:pt idx="20">
                  <c:v>17.143192691507778</c:v>
                </c:pt>
                <c:pt idx="21">
                  <c:v>14.588230735188887</c:v>
                </c:pt>
                <c:pt idx="22">
                  <c:v>13.611061382848597</c:v>
                </c:pt>
                <c:pt idx="23">
                  <c:v>13.074447571474277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87-490A-BC46-15113F72C848}"/>
            </c:ext>
          </c:extLst>
        </c:ser>
        <c:ser>
          <c:idx val="3"/>
          <c:order val="3"/>
          <c:tx>
            <c:v>90% Confidence Band</c:v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Summary!$K$7:$K$30</c:f>
              <c:numCache>
                <c:formatCode>#,##0.00_);\(#,##0.00\)</c:formatCode>
                <c:ptCount val="24"/>
                <c:pt idx="0">
                  <c:v>-11.432915388566341</c:v>
                </c:pt>
                <c:pt idx="1">
                  <c:v>-11.74820903927273</c:v>
                </c:pt>
                <c:pt idx="2">
                  <c:v>-12.121956739905144</c:v>
                </c:pt>
                <c:pt idx="3">
                  <c:v>-12.094329914223621</c:v>
                </c:pt>
                <c:pt idx="4">
                  <c:v>-12.349326012519318</c:v>
                </c:pt>
                <c:pt idx="5">
                  <c:v>-13.056956483126303</c:v>
                </c:pt>
                <c:pt idx="6">
                  <c:v>-13.278363642115945</c:v>
                </c:pt>
                <c:pt idx="7">
                  <c:v>-11.227911073131185</c:v>
                </c:pt>
                <c:pt idx="8">
                  <c:v>-8.4036984291940104</c:v>
                </c:pt>
                <c:pt idx="9">
                  <c:v>-5.6678443884531378</c:v>
                </c:pt>
                <c:pt idx="10">
                  <c:v>-2.9239444059378332</c:v>
                </c:pt>
                <c:pt idx="11">
                  <c:v>-3.7259033034861666</c:v>
                </c:pt>
                <c:pt idx="12">
                  <c:v>-6.6098700926306471</c:v>
                </c:pt>
                <c:pt idx="13">
                  <c:v>-10.384883606181317</c:v>
                </c:pt>
                <c:pt idx="14">
                  <c:v>-10.756853045821037</c:v>
                </c:pt>
                <c:pt idx="15">
                  <c:v>-9.1715589253756065</c:v>
                </c:pt>
                <c:pt idx="16">
                  <c:v>13.163263571689741</c:v>
                </c:pt>
                <c:pt idx="17">
                  <c:v>14.842122943439646</c:v>
                </c:pt>
                <c:pt idx="18">
                  <c:v>14.967642923530134</c:v>
                </c:pt>
                <c:pt idx="19">
                  <c:v>8.1480658698944932</c:v>
                </c:pt>
                <c:pt idx="20">
                  <c:v>4.4971939258959814</c:v>
                </c:pt>
                <c:pt idx="21">
                  <c:v>1.9410274686858084</c:v>
                </c:pt>
                <c:pt idx="22">
                  <c:v>0.72813315883042584</c:v>
                </c:pt>
                <c:pt idx="23">
                  <c:v>0.26507361144208375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87-490A-BC46-15113F72C84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Summary!$Q$7:$Q$30</c:f>
              <c:numCache>
                <c:formatCode>#,##0.00_);\(#,##0.00\)</c:formatCode>
                <c:ptCount val="24"/>
                <c:pt idx="0">
                  <c:v>14.264644678051104</c:v>
                </c:pt>
                <c:pt idx="1">
                  <c:v>13.933432721448169</c:v>
                </c:pt>
                <c:pt idx="2">
                  <c:v>13.455035149261468</c:v>
                </c:pt>
                <c:pt idx="3">
                  <c:v>13.19577820383717</c:v>
                </c:pt>
                <c:pt idx="4">
                  <c:v>12.569329382152187</c:v>
                </c:pt>
                <c:pt idx="5">
                  <c:v>10.989184150111024</c:v>
                </c:pt>
                <c:pt idx="6">
                  <c:v>8.9681020969353273</c:v>
                </c:pt>
                <c:pt idx="7">
                  <c:v>7.1937565563136427</c:v>
                </c:pt>
                <c:pt idx="8">
                  <c:v>5.9934320733603501</c:v>
                </c:pt>
                <c:pt idx="9">
                  <c:v>3.8572519749872223</c:v>
                </c:pt>
                <c:pt idx="10">
                  <c:v>2.7677684578116266</c:v>
                </c:pt>
                <c:pt idx="11">
                  <c:v>5.5291885384706783</c:v>
                </c:pt>
                <c:pt idx="12">
                  <c:v>8.4961815135405487</c:v>
                </c:pt>
                <c:pt idx="13">
                  <c:v>7.587853551367381</c:v>
                </c:pt>
                <c:pt idx="14">
                  <c:v>7.2807574078930202</c:v>
                </c:pt>
                <c:pt idx="15">
                  <c:v>9.3434235727507744</c:v>
                </c:pt>
                <c:pt idx="16">
                  <c:v>31.909095455708787</c:v>
                </c:pt>
                <c:pt idx="17">
                  <c:v>34.88281837935493</c:v>
                </c:pt>
                <c:pt idx="18">
                  <c:v>38.121660229353154</c:v>
                </c:pt>
                <c:pt idx="19">
                  <c:v>33.607232182904397</c:v>
                </c:pt>
                <c:pt idx="20">
                  <c:v>29.789191457119564</c:v>
                </c:pt>
                <c:pt idx="21">
                  <c:v>27.235434001691956</c:v>
                </c:pt>
                <c:pt idx="22">
                  <c:v>26.493989606866762</c:v>
                </c:pt>
                <c:pt idx="23">
                  <c:v>25.883821531506463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87-490A-BC46-15113F72C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804608"/>
        <c:axId val="338800448"/>
      </c:lineChart>
      <c:catAx>
        <c:axId val="33880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00448"/>
        <c:crosses val="autoZero"/>
        <c:auto val="1"/>
        <c:lblAlgn val="ctr"/>
        <c:lblOffset val="100"/>
        <c:tickLblSkip val="4"/>
        <c:noMultiLvlLbl val="0"/>
      </c:catAx>
      <c:valAx>
        <c:axId val="3388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Summary!$F$6</c:f>
              <c:strCache>
                <c:ptCount val="1"/>
                <c:pt idx="0">
                  <c:v>MW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04608"/>
        <c:crossesAt val="1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0.1315069335257249"/>
          <c:y val="0.2729514601437586"/>
          <c:w val="0.28167983324388834"/>
          <c:h val="0.19117497305062334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18</xdr:row>
      <xdr:rowOff>13607</xdr:rowOff>
    </xdr:from>
    <xdr:to>
      <xdr:col>3</xdr:col>
      <xdr:colOff>51955</xdr:colOff>
      <xdr:row>33</xdr:row>
      <xdr:rowOff>173182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471837</xdr:colOff>
      <xdr:row>1</xdr:row>
      <xdr:rowOff>37753</xdr:rowOff>
    </xdr:from>
    <xdr:to>
      <xdr:col>18</xdr:col>
      <xdr:colOff>949440</xdr:colOff>
      <xdr:row>2</xdr:row>
      <xdr:rowOff>225136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23" b="19627"/>
        <a:stretch/>
      </xdr:blipFill>
      <xdr:spPr>
        <a:xfrm>
          <a:off x="18257610" y="228253"/>
          <a:ext cx="2417239" cy="481792"/>
        </a:xfrm>
        <a:prstGeom prst="rect">
          <a:avLst/>
        </a:prstGeom>
      </xdr:spPr>
    </xdr:pic>
    <xdr:clientData/>
  </xdr:twoCellAnchor>
  <xdr:twoCellAnchor editAs="oneCell">
    <xdr:from>
      <xdr:col>12</xdr:col>
      <xdr:colOff>277091</xdr:colOff>
      <xdr:row>1</xdr:row>
      <xdr:rowOff>31295</xdr:rowOff>
    </xdr:from>
    <xdr:to>
      <xdr:col>14</xdr:col>
      <xdr:colOff>514522</xdr:colOff>
      <xdr:row>2</xdr:row>
      <xdr:rowOff>228691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4955" y="221795"/>
          <a:ext cx="1328477" cy="49180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A%20Projects/SCE/2019%20&amp;%202020%20SCE%20DR%20Evaluations/SEP/2019/Deliverables/03%20Table%20Generators/SDP%20Version/SEP_Ex%20Post%20Load%20Impacts_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ity Disclosure"/>
      <sheetName val="Results"/>
      <sheetName val="Event_Char"/>
      <sheetName val="Interval_Char"/>
      <sheetName val="Helpers"/>
    </sheetNames>
    <sheetDataSet>
      <sheetData sheetId="0"/>
      <sheetData sheetId="1">
        <row r="8">
          <cell r="C8" t="str">
            <v>Vendor</v>
          </cell>
        </row>
        <row r="9">
          <cell r="C9" t="str">
            <v>OTHER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DSA">
  <a:themeElements>
    <a:clrScheme name="DSA">
      <a:dk1>
        <a:srgbClr val="595959"/>
      </a:dk1>
      <a:lt1>
        <a:sysClr val="window" lastClr="FFFFFF"/>
      </a:lt1>
      <a:dk2>
        <a:srgbClr val="005F8C"/>
      </a:dk2>
      <a:lt2>
        <a:srgbClr val="D8D8D8"/>
      </a:lt2>
      <a:accent1>
        <a:srgbClr val="0098D7"/>
      </a:accent1>
      <a:accent2>
        <a:srgbClr val="999999"/>
      </a:accent2>
      <a:accent3>
        <a:srgbClr val="E66827"/>
      </a:accent3>
      <a:accent4>
        <a:srgbClr val="8D82A3"/>
      </a:accent4>
      <a:accent5>
        <a:srgbClr val="80BE25"/>
      </a:accent5>
      <a:accent6>
        <a:srgbClr val="00709F"/>
      </a:accent6>
      <a:hlink>
        <a:srgbClr val="737373"/>
      </a:hlink>
      <a:folHlink>
        <a:srgbClr val="B54E15"/>
      </a:folHlink>
    </a:clrScheme>
    <a:fontScheme name="DSA Theme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SA" id="{26DE1EC5-3BC3-4186-8BF2-25537294699C}" vid="{4CD8A7F0-FA4B-4F51-95D2-BE8BAF5DAF1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E26" sqref="A1:XFD1048576"/>
    </sheetView>
  </sheetViews>
  <sheetFormatPr defaultRowHeight="15" x14ac:dyDescent="0.25"/>
  <sheetData>
    <row r="2" spans="2:7" x14ac:dyDescent="0.25">
      <c r="B2" s="40" t="s">
        <v>77</v>
      </c>
      <c r="C2" s="40"/>
      <c r="D2" s="40"/>
      <c r="E2" s="40"/>
      <c r="F2" s="40"/>
      <c r="G2" s="40"/>
    </row>
    <row r="3" spans="2:7" x14ac:dyDescent="0.25">
      <c r="B3" s="40"/>
      <c r="C3" s="40"/>
      <c r="D3" s="40"/>
      <c r="E3" s="40"/>
      <c r="F3" s="40"/>
      <c r="G3" s="40"/>
    </row>
    <row r="4" spans="2:7" x14ac:dyDescent="0.25">
      <c r="B4" s="40"/>
      <c r="C4" s="40"/>
      <c r="D4" s="40"/>
      <c r="E4" s="40"/>
      <c r="F4" s="40"/>
      <c r="G4" s="40"/>
    </row>
    <row r="5" spans="2:7" x14ac:dyDescent="0.25">
      <c r="B5" s="40"/>
      <c r="C5" s="40"/>
      <c r="D5" s="40"/>
      <c r="E5" s="40"/>
      <c r="F5" s="40"/>
      <c r="G5" s="40"/>
    </row>
    <row r="6" spans="2:7" x14ac:dyDescent="0.25">
      <c r="B6" s="40"/>
      <c r="C6" s="40"/>
      <c r="D6" s="40"/>
      <c r="E6" s="40"/>
      <c r="F6" s="40"/>
      <c r="G6" s="40"/>
    </row>
    <row r="7" spans="2:7" x14ac:dyDescent="0.25">
      <c r="B7" s="40"/>
      <c r="C7" s="40"/>
      <c r="D7" s="40"/>
      <c r="E7" s="40"/>
      <c r="F7" s="40"/>
      <c r="G7" s="40"/>
    </row>
  </sheetData>
  <mergeCells count="1">
    <mergeCell ref="B2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zoomScale="55" zoomScaleNormal="55" workbookViewId="0">
      <selection activeCell="F54" sqref="F54"/>
    </sheetView>
  </sheetViews>
  <sheetFormatPr defaultRowHeight="15" x14ac:dyDescent="0.25"/>
  <cols>
    <col min="1" max="1" width="7.625" customWidth="1"/>
    <col min="2" max="2" width="34.625" bestFit="1" customWidth="1"/>
    <col min="3" max="3" width="34.625" customWidth="1"/>
    <col min="4" max="4" width="6.5" customWidth="1"/>
    <col min="5" max="5" width="14.5" bestFit="1" customWidth="1"/>
    <col min="6" max="10" width="16.25" customWidth="1"/>
    <col min="11" max="12" width="7.375" bestFit="1" customWidth="1"/>
    <col min="13" max="13" width="7.125" bestFit="1" customWidth="1"/>
    <col min="14" max="14" width="7.375" bestFit="1" customWidth="1"/>
    <col min="15" max="15" width="7.125" bestFit="1" customWidth="1"/>
    <col min="16" max="16" width="7.625" bestFit="1" customWidth="1"/>
    <col min="17" max="17" width="8.25" bestFit="1" customWidth="1"/>
    <col min="18" max="18" width="9.5" customWidth="1"/>
    <col min="19" max="19" width="12.875" bestFit="1" customWidth="1"/>
    <col min="20" max="20" width="3.125" customWidth="1"/>
    <col min="21" max="21" width="14" hidden="1" customWidth="1"/>
    <col min="22" max="22" width="9" hidden="1" customWidth="1"/>
    <col min="23" max="23" width="14" hidden="1" customWidth="1"/>
  </cols>
  <sheetData>
    <row r="1" spans="1:24" x14ac:dyDescent="0.25">
      <c r="L1" s="8"/>
    </row>
    <row r="2" spans="1:24" s="10" customFormat="1" ht="23.25" x14ac:dyDescent="0.35">
      <c r="A2" s="42" t="s">
        <v>56</v>
      </c>
      <c r="B2" s="42"/>
      <c r="C2" s="42"/>
      <c r="D2" s="4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4" s="10" customFormat="1" ht="18.75" x14ac:dyDescent="0.3">
      <c r="A3" s="41" t="s">
        <v>57</v>
      </c>
      <c r="B3" s="41"/>
      <c r="C3" s="41"/>
      <c r="D3" s="41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4" x14ac:dyDescent="0.25">
      <c r="E4" s="39" t="str">
        <f>IF(F7&lt;&gt;"","","Table will update when a valid subcategory is selected")</f>
        <v/>
      </c>
    </row>
    <row r="5" spans="1:24" ht="30" x14ac:dyDescent="0.25">
      <c r="B5" s="11" t="s">
        <v>58</v>
      </c>
      <c r="E5" s="58" t="s">
        <v>0</v>
      </c>
      <c r="F5" s="25" t="s">
        <v>65</v>
      </c>
      <c r="G5" s="25" t="s">
        <v>66</v>
      </c>
      <c r="H5" s="25" t="s">
        <v>67</v>
      </c>
      <c r="I5" s="53" t="s">
        <v>68</v>
      </c>
      <c r="J5" s="25" t="s">
        <v>69</v>
      </c>
      <c r="K5" s="61" t="s">
        <v>70</v>
      </c>
      <c r="L5" s="61"/>
      <c r="M5" s="61"/>
      <c r="N5" s="61"/>
      <c r="O5" s="61"/>
      <c r="P5" s="61"/>
      <c r="Q5" s="62"/>
      <c r="R5" s="53" t="s">
        <v>71</v>
      </c>
      <c r="S5" s="55" t="s">
        <v>72</v>
      </c>
      <c r="T5" s="1"/>
      <c r="U5" s="52" t="s">
        <v>28</v>
      </c>
      <c r="V5" s="52"/>
      <c r="W5" s="52"/>
      <c r="X5" s="1"/>
    </row>
    <row r="6" spans="1:24" s="1" customFormat="1" x14ac:dyDescent="0.25">
      <c r="B6" s="12" t="s">
        <v>59</v>
      </c>
      <c r="C6" s="13" t="s">
        <v>61</v>
      </c>
      <c r="D6" s="19"/>
      <c r="E6" s="59"/>
      <c r="F6" s="26" t="str">
        <f>IF(reportlevel = "Average Customer", "kW", "MW")</f>
        <v>MW</v>
      </c>
      <c r="G6" s="26" t="str">
        <f>IF(reportlevel = "Average Customer", "kW", "MW")</f>
        <v>MW</v>
      </c>
      <c r="H6" s="26" t="str">
        <f>IF(reportlevel = "Average Customer", "kW", "MW")</f>
        <v>MW</v>
      </c>
      <c r="I6" s="54"/>
      <c r="J6" s="26" t="s">
        <v>7</v>
      </c>
      <c r="K6" s="26" t="s">
        <v>73</v>
      </c>
      <c r="L6" s="26" t="s">
        <v>1</v>
      </c>
      <c r="M6" s="26" t="s">
        <v>2</v>
      </c>
      <c r="N6" s="26" t="s">
        <v>3</v>
      </c>
      <c r="O6" s="26" t="s">
        <v>4</v>
      </c>
      <c r="P6" s="26" t="s">
        <v>5</v>
      </c>
      <c r="Q6" s="26" t="s">
        <v>74</v>
      </c>
      <c r="R6" s="54"/>
      <c r="S6" s="56"/>
      <c r="U6" s="22" t="s">
        <v>29</v>
      </c>
      <c r="V6" s="22" t="s">
        <v>30</v>
      </c>
      <c r="W6" s="22" t="s">
        <v>33</v>
      </c>
    </row>
    <row r="7" spans="1:24" s="1" customFormat="1" x14ac:dyDescent="0.25">
      <c r="A7"/>
      <c r="B7" s="12" t="s">
        <v>60</v>
      </c>
      <c r="C7" s="13" t="s">
        <v>14</v>
      </c>
      <c r="D7" s="19"/>
      <c r="E7" s="32">
        <v>1</v>
      </c>
      <c r="F7" s="28">
        <f t="shared" ref="F7:G30" si="0">IFERROR(INDEX(interval, MATCH($E7, interval_y, 0), MATCH(F$31, interval_x, 0))*multiplier, "")</f>
        <v>43.358733085632323</v>
      </c>
      <c r="G7" s="28">
        <f t="shared" si="0"/>
        <v>41.942868440889939</v>
      </c>
      <c r="H7" s="28">
        <f>IFERROR(F7-G7, "")</f>
        <v>1.4158646447423848</v>
      </c>
      <c r="I7" s="29">
        <f>IFERROR(H7/F7, "")</f>
        <v>3.2654659026731488E-2</v>
      </c>
      <c r="J7" s="28">
        <f t="shared" ref="J7:J30" si="1">IFERROR(INDEX(interval, MATCH($E7, interval_y, 0), MATCH(J$31, interval_x, 0)), "")</f>
        <v>79.611289978679181</v>
      </c>
      <c r="K7" s="28">
        <f>IFERROR($H7+$R7*_xlfn.NORM.INV(K$31,0,1), "")</f>
        <v>-11.432915388566341</v>
      </c>
      <c r="L7" s="28">
        <f t="shared" ref="L7:Q22" si="2">IFERROR($H7+$R7*_xlfn.NORM.INV(L$31,0,1), "")</f>
        <v>-8.5949800269159304</v>
      </c>
      <c r="M7" s="28">
        <f t="shared" si="2"/>
        <v>-2.6804918496818573</v>
      </c>
      <c r="N7" s="28">
        <f t="shared" si="2"/>
        <v>1.4158646447423848</v>
      </c>
      <c r="O7" s="28">
        <f t="shared" si="2"/>
        <v>5.512221139166626</v>
      </c>
      <c r="P7" s="28">
        <f t="shared" si="2"/>
        <v>11.4267093164007</v>
      </c>
      <c r="Q7" s="28">
        <f t="shared" si="2"/>
        <v>14.264644678051104</v>
      </c>
      <c r="R7" s="28">
        <f t="shared" ref="R7:R30" si="3">IFERROR(INDEX(interval, MATCH($E7, interval_y, 0), MATCH(R$31, interval_x, 0))*multiplier, "")</f>
        <v>7.811503602981567</v>
      </c>
      <c r="S7" s="33">
        <f>IFERROR(H7/R7, "")</f>
        <v>0.1812537914214063</v>
      </c>
      <c r="T7"/>
      <c r="U7">
        <f>MAX(J7-75, 0)</f>
        <v>4.6112899786791814</v>
      </c>
      <c r="V7">
        <f t="shared" ref="V7" si="4">IF(AND(E7&gt;=INDEX(event, MATCH(1, event_y, 0), MATCH("StartHour", event_x, 0)), E7&lt;=INDEX(event, MATCH(1, event_y, 0), MATCH("EndHour", event_x, 0))), 1, 0)</f>
        <v>0</v>
      </c>
      <c r="W7">
        <f t="shared" ref="W7:W30" si="5">INDEX(interval, MATCH($E7, interval_y, 0), MATCH("SE", interval_x, 0))^2</f>
        <v>68.911234164701455</v>
      </c>
      <c r="X7"/>
    </row>
    <row r="8" spans="1:24" x14ac:dyDescent="0.25">
      <c r="B8" s="14" t="s">
        <v>11</v>
      </c>
      <c r="C8" s="13" t="s">
        <v>37</v>
      </c>
      <c r="D8" s="19"/>
      <c r="E8" s="32">
        <v>2</v>
      </c>
      <c r="F8" s="28">
        <f t="shared" si="0"/>
        <v>43.089794406890867</v>
      </c>
      <c r="G8" s="28">
        <f t="shared" si="0"/>
        <v>41.997182565803143</v>
      </c>
      <c r="H8" s="28">
        <f t="shared" ref="H8:H30" si="6">IFERROR(F8-G8, "")</f>
        <v>1.0926118410877237</v>
      </c>
      <c r="I8" s="29">
        <f t="shared" ref="I8:I30" si="7">IFERROR(H8/F8, "")</f>
        <v>2.535662692586425E-2</v>
      </c>
      <c r="J8" s="28">
        <f t="shared" si="1"/>
        <v>79.215213219616061</v>
      </c>
      <c r="K8" s="28">
        <f t="shared" ref="K8:Q30" si="8">IFERROR($H8+$R8*_xlfn.NORM.INV(K$31,0,1), "")</f>
        <v>-11.74820903927273</v>
      </c>
      <c r="L8" s="28">
        <f t="shared" si="2"/>
        <v>-8.912031631415763</v>
      </c>
      <c r="M8" s="28">
        <f t="shared" si="2"/>
        <v>-3.001207172907618</v>
      </c>
      <c r="N8" s="28">
        <f t="shared" si="2"/>
        <v>1.0926118410877237</v>
      </c>
      <c r="O8" s="28">
        <f t="shared" si="2"/>
        <v>5.1864308550830645</v>
      </c>
      <c r="P8" s="28">
        <f t="shared" si="2"/>
        <v>11.09725531359121</v>
      </c>
      <c r="Q8" s="28">
        <f t="shared" si="2"/>
        <v>13.933432721448169</v>
      </c>
      <c r="R8" s="28">
        <f t="shared" si="3"/>
        <v>7.8066647815704338</v>
      </c>
      <c r="S8" s="33">
        <f t="shared" ref="S8:S30" si="9">IFERROR(H8/R8, "")</f>
        <v>0.13995885203974745</v>
      </c>
      <c r="U8">
        <f t="shared" ref="U8:U30" si="10">MAX(J8-75, 0)</f>
        <v>4.2152132196160608</v>
      </c>
      <c r="V8">
        <f t="shared" ref="V8:V30" si="11">IF(AND(E8&gt;=INDEX(event, MATCH(1, event_y, 0), MATCH("StartHour", event_x, 0)), E8&lt;=INDEX(event, MATCH(1, event_y, 0), MATCH("EndHour", event_x, 0))), 1, 0)</f>
        <v>0</v>
      </c>
      <c r="W8">
        <f t="shared" si="5"/>
        <v>68.82588673479404</v>
      </c>
    </row>
    <row r="9" spans="1:24" x14ac:dyDescent="0.25">
      <c r="B9" s="14" t="s">
        <v>54</v>
      </c>
      <c r="C9" s="13" t="s">
        <v>18</v>
      </c>
      <c r="D9" s="19"/>
      <c r="E9" s="32">
        <v>3</v>
      </c>
      <c r="F9" s="28">
        <f t="shared" si="0"/>
        <v>42.669107704162599</v>
      </c>
      <c r="G9" s="28">
        <f t="shared" si="0"/>
        <v>42.002568499484433</v>
      </c>
      <c r="H9" s="28">
        <f t="shared" si="6"/>
        <v>0.66653920467816619</v>
      </c>
      <c r="I9" s="29">
        <f t="shared" si="7"/>
        <v>1.562111889705961E-2</v>
      </c>
      <c r="J9" s="28">
        <f t="shared" si="1"/>
        <v>78.421023454158686</v>
      </c>
      <c r="K9" s="28">
        <f t="shared" si="8"/>
        <v>-12.121956739905144</v>
      </c>
      <c r="L9" s="28">
        <f t="shared" si="2"/>
        <v>-9.2973364437080459</v>
      </c>
      <c r="M9" s="28">
        <f t="shared" si="2"/>
        <v>-3.4105979461414204</v>
      </c>
      <c r="N9" s="28">
        <f t="shared" si="2"/>
        <v>0.66653920467816619</v>
      </c>
      <c r="O9" s="28">
        <f t="shared" si="2"/>
        <v>4.7436763554977519</v>
      </c>
      <c r="P9" s="28">
        <f t="shared" si="2"/>
        <v>10.630414853064378</v>
      </c>
      <c r="Q9" s="28">
        <f t="shared" si="2"/>
        <v>13.455035149261468</v>
      </c>
      <c r="R9" s="28">
        <f t="shared" si="3"/>
        <v>7.7748534793853752</v>
      </c>
      <c r="S9" s="33">
        <f t="shared" si="9"/>
        <v>8.5730130663614512E-2</v>
      </c>
      <c r="U9">
        <f t="shared" si="10"/>
        <v>3.4210234541586857</v>
      </c>
      <c r="V9">
        <f t="shared" si="11"/>
        <v>0</v>
      </c>
      <c r="W9">
        <f t="shared" si="5"/>
        <v>68.266113700814458</v>
      </c>
    </row>
    <row r="10" spans="1:24" x14ac:dyDescent="0.25">
      <c r="B10" s="14" t="s">
        <v>10</v>
      </c>
      <c r="C10" s="23" t="s">
        <v>16</v>
      </c>
      <c r="D10" s="19"/>
      <c r="E10" s="32">
        <v>4</v>
      </c>
      <c r="F10" s="28">
        <f t="shared" si="0"/>
        <v>42.421498607635499</v>
      </c>
      <c r="G10" s="28">
        <f t="shared" si="0"/>
        <v>41.87077446282872</v>
      </c>
      <c r="H10" s="28">
        <f t="shared" si="6"/>
        <v>0.55072414480677878</v>
      </c>
      <c r="I10" s="29">
        <f t="shared" si="7"/>
        <v>1.2982194474092748E-2</v>
      </c>
      <c r="J10" s="28">
        <f t="shared" si="1"/>
        <v>76.772398720682219</v>
      </c>
      <c r="K10" s="28">
        <f t="shared" si="8"/>
        <v>-12.094329914223621</v>
      </c>
      <c r="L10" s="28">
        <f t="shared" si="2"/>
        <v>-9.3013919099092632</v>
      </c>
      <c r="M10" s="28">
        <f t="shared" si="2"/>
        <v>-3.4806818861762254</v>
      </c>
      <c r="N10" s="28">
        <f t="shared" si="2"/>
        <v>0.55072414480677878</v>
      </c>
      <c r="O10" s="28">
        <f t="shared" si="2"/>
        <v>4.5821301757897821</v>
      </c>
      <c r="P10" s="28">
        <f t="shared" si="2"/>
        <v>10.402840199522821</v>
      </c>
      <c r="Q10" s="28">
        <f t="shared" si="2"/>
        <v>13.19577820383717</v>
      </c>
      <c r="R10" s="28">
        <f t="shared" si="3"/>
        <v>7.6876470050811765</v>
      </c>
      <c r="S10" s="33">
        <f t="shared" si="9"/>
        <v>7.1637543248639773E-2</v>
      </c>
      <c r="U10">
        <f t="shared" si="10"/>
        <v>1.7723987206822187</v>
      </c>
      <c r="V10">
        <f t="shared" si="11"/>
        <v>0</v>
      </c>
      <c r="W10">
        <f t="shared" si="5"/>
        <v>66.743291470662371</v>
      </c>
    </row>
    <row r="11" spans="1:24" x14ac:dyDescent="0.25">
      <c r="B11" s="43" t="str">
        <f>IFERROR(IF(INDEX(interval, MATCH($E7, interval_y, 0), MATCH("Confidential", interval_x, 0))&lt;&gt;0, "Results are Redacted to Protect Confidential Information", ""), "")</f>
        <v/>
      </c>
      <c r="C11" s="43"/>
      <c r="E11" s="32">
        <v>5</v>
      </c>
      <c r="F11" s="28">
        <f t="shared" si="0"/>
        <v>42.219416790008545</v>
      </c>
      <c r="G11" s="28">
        <f t="shared" si="0"/>
        <v>42.109415105192106</v>
      </c>
      <c r="H11" s="28">
        <f t="shared" si="6"/>
        <v>0.11000168481643868</v>
      </c>
      <c r="I11" s="29">
        <f t="shared" si="7"/>
        <v>2.6054761808664106E-3</v>
      </c>
      <c r="J11" s="28">
        <f t="shared" si="1"/>
        <v>74.348475479743726</v>
      </c>
      <c r="K11" s="28">
        <f t="shared" si="8"/>
        <v>-12.349326012519318</v>
      </c>
      <c r="L11" s="28">
        <f t="shared" si="2"/>
        <v>-9.5974097556453799</v>
      </c>
      <c r="M11" s="28">
        <f t="shared" si="2"/>
        <v>-3.8621923909504776</v>
      </c>
      <c r="N11" s="28">
        <f t="shared" si="2"/>
        <v>0.11000168481643868</v>
      </c>
      <c r="O11" s="28">
        <f t="shared" si="2"/>
        <v>4.0821957605833541</v>
      </c>
      <c r="P11" s="28">
        <f t="shared" si="2"/>
        <v>9.8174131252782573</v>
      </c>
      <c r="Q11" s="28">
        <f t="shared" si="2"/>
        <v>12.569329382152187</v>
      </c>
      <c r="R11" s="28">
        <f t="shared" si="3"/>
        <v>7.5747333946228022</v>
      </c>
      <c r="S11" s="33">
        <f t="shared" si="9"/>
        <v>1.4522185677786013E-2</v>
      </c>
      <c r="U11">
        <f t="shared" si="10"/>
        <v>0</v>
      </c>
      <c r="V11">
        <f t="shared" si="11"/>
        <v>0</v>
      </c>
      <c r="W11">
        <f t="shared" si="5"/>
        <v>64.797083166791708</v>
      </c>
    </row>
    <row r="12" spans="1:24" x14ac:dyDescent="0.25">
      <c r="B12" s="11" t="s">
        <v>62</v>
      </c>
      <c r="E12" s="32">
        <v>6</v>
      </c>
      <c r="F12" s="28">
        <f t="shared" si="0"/>
        <v>42.218960906982417</v>
      </c>
      <c r="G12" s="28">
        <f t="shared" si="0"/>
        <v>43.252847073490052</v>
      </c>
      <c r="H12" s="28">
        <f t="shared" si="6"/>
        <v>-1.0338861665076351</v>
      </c>
      <c r="I12" s="29">
        <f t="shared" si="7"/>
        <v>-2.4488669173680325E-2</v>
      </c>
      <c r="J12" s="28">
        <f t="shared" si="1"/>
        <v>72.31895522388011</v>
      </c>
      <c r="K12" s="28">
        <f t="shared" si="8"/>
        <v>-13.056956483126303</v>
      </c>
      <c r="L12" s="28">
        <f t="shared" si="2"/>
        <v>-10.401397253480512</v>
      </c>
      <c r="M12" s="28">
        <f t="shared" si="2"/>
        <v>-4.8669957727678561</v>
      </c>
      <c r="N12" s="28">
        <f t="shared" si="2"/>
        <v>-1.0338861665076351</v>
      </c>
      <c r="O12" s="28">
        <f t="shared" si="2"/>
        <v>2.7992234397525855</v>
      </c>
      <c r="P12" s="28">
        <f t="shared" si="2"/>
        <v>8.3336249204652422</v>
      </c>
      <c r="Q12" s="28">
        <f t="shared" si="2"/>
        <v>10.989184150111024</v>
      </c>
      <c r="R12" s="28">
        <f t="shared" si="3"/>
        <v>7.3095077395439141</v>
      </c>
      <c r="S12" s="33">
        <f t="shared" si="9"/>
        <v>-0.1414440210404847</v>
      </c>
      <c r="U12">
        <f t="shared" si="10"/>
        <v>0</v>
      </c>
      <c r="V12">
        <f t="shared" si="11"/>
        <v>0</v>
      </c>
      <c r="W12">
        <f t="shared" si="5"/>
        <v>60.338847919325644</v>
      </c>
    </row>
    <row r="13" spans="1:24" x14ac:dyDescent="0.25">
      <c r="B13" s="15" t="s">
        <v>12</v>
      </c>
      <c r="C13" s="13" t="str">
        <f>INDEX(event, MATCH(1, event_y, 0), MATCH("EventTime", event_x, 0))</f>
        <v>3:55 pm - 6:44 pm</v>
      </c>
      <c r="D13" s="19"/>
      <c r="E13" s="32">
        <v>7</v>
      </c>
      <c r="F13" s="28">
        <f t="shared" si="0"/>
        <v>42.705136821746827</v>
      </c>
      <c r="G13" s="28">
        <f t="shared" si="0"/>
        <v>44.860267594337131</v>
      </c>
      <c r="H13" s="28">
        <f t="shared" si="6"/>
        <v>-2.1551307725903044</v>
      </c>
      <c r="I13" s="29">
        <f t="shared" si="7"/>
        <v>-5.0465375666302575E-2</v>
      </c>
      <c r="J13" s="28">
        <f t="shared" si="1"/>
        <v>71.659008528785165</v>
      </c>
      <c r="K13" s="28">
        <f t="shared" si="8"/>
        <v>-13.278363642115945</v>
      </c>
      <c r="L13" s="28">
        <f t="shared" si="2"/>
        <v>-10.821553282341259</v>
      </c>
      <c r="M13" s="28">
        <f t="shared" si="2"/>
        <v>-5.701360615887034</v>
      </c>
      <c r="N13" s="28">
        <f t="shared" si="2"/>
        <v>-2.1551307725903044</v>
      </c>
      <c r="O13" s="28">
        <f t="shared" si="2"/>
        <v>1.3910990707064248</v>
      </c>
      <c r="P13" s="28">
        <f t="shared" si="2"/>
        <v>6.5112917371606507</v>
      </c>
      <c r="Q13" s="28">
        <f t="shared" si="2"/>
        <v>8.9681020969353273</v>
      </c>
      <c r="R13" s="28">
        <f t="shared" si="3"/>
        <v>6.7624454159736631</v>
      </c>
      <c r="S13" s="33">
        <f t="shared" si="9"/>
        <v>-0.31869104148325411</v>
      </c>
      <c r="U13">
        <f t="shared" si="10"/>
        <v>0</v>
      </c>
      <c r="V13">
        <f t="shared" si="11"/>
        <v>0</v>
      </c>
      <c r="W13">
        <f t="shared" si="5"/>
        <v>51.645001986517173</v>
      </c>
    </row>
    <row r="14" spans="1:24" x14ac:dyDescent="0.25">
      <c r="B14" s="15" t="s">
        <v>63</v>
      </c>
      <c r="C14" s="13">
        <f>INDEX(event, MATCH(1, event_y, 0), MATCH("Dispatched", event_x, 0))</f>
        <v>941</v>
      </c>
      <c r="D14" s="19"/>
      <c r="E14" s="32">
        <v>8</v>
      </c>
      <c r="F14" s="28">
        <f t="shared" si="0"/>
        <v>43.411873970031735</v>
      </c>
      <c r="G14" s="28">
        <f t="shared" si="0"/>
        <v>45.428951228440503</v>
      </c>
      <c r="H14" s="28">
        <f t="shared" si="6"/>
        <v>-2.0170772584087686</v>
      </c>
      <c r="I14" s="29">
        <f t="shared" si="7"/>
        <v>-4.6463722340141449E-2</v>
      </c>
      <c r="J14" s="28">
        <f t="shared" si="1"/>
        <v>72.570852878464692</v>
      </c>
      <c r="K14" s="28">
        <f t="shared" si="8"/>
        <v>-11.227911073131185</v>
      </c>
      <c r="L14" s="28">
        <f t="shared" si="2"/>
        <v>-9.193496060552377</v>
      </c>
      <c r="M14" s="28">
        <f t="shared" si="2"/>
        <v>-4.9536096621224619</v>
      </c>
      <c r="N14" s="28">
        <f t="shared" si="2"/>
        <v>-2.0170772584087686</v>
      </c>
      <c r="O14" s="28">
        <f t="shared" si="2"/>
        <v>0.91945514530492467</v>
      </c>
      <c r="P14" s="28">
        <f t="shared" si="2"/>
        <v>5.1593415437348407</v>
      </c>
      <c r="Q14" s="28">
        <f t="shared" si="2"/>
        <v>7.1937565563136427</v>
      </c>
      <c r="R14" s="28">
        <f t="shared" si="3"/>
        <v>5.5997893452644343</v>
      </c>
      <c r="S14" s="33">
        <f t="shared" si="9"/>
        <v>-0.36020591740911601</v>
      </c>
      <c r="U14">
        <f t="shared" si="10"/>
        <v>0</v>
      </c>
      <c r="V14">
        <f t="shared" si="11"/>
        <v>0</v>
      </c>
      <c r="W14">
        <f t="shared" si="5"/>
        <v>35.413115257512118</v>
      </c>
    </row>
    <row r="15" spans="1:24" x14ac:dyDescent="0.25">
      <c r="B15" s="15" t="s">
        <v>27</v>
      </c>
      <c r="C15" s="17">
        <f>MAX(J7:J30)</f>
        <v>98.325586353944786</v>
      </c>
      <c r="D15" s="20"/>
      <c r="E15" s="32">
        <v>9</v>
      </c>
      <c r="F15" s="28">
        <f t="shared" si="0"/>
        <v>43.915100627899164</v>
      </c>
      <c r="G15" s="28">
        <f t="shared" si="0"/>
        <v>45.120233805815992</v>
      </c>
      <c r="H15" s="28">
        <f t="shared" si="6"/>
        <v>-1.2051331779168279</v>
      </c>
      <c r="I15" s="29">
        <f t="shared" si="7"/>
        <v>-2.7442341260427616E-2</v>
      </c>
      <c r="J15" s="28">
        <f t="shared" si="1"/>
        <v>76.503166311300348</v>
      </c>
      <c r="K15" s="28">
        <f t="shared" si="8"/>
        <v>-8.4036984291940104</v>
      </c>
      <c r="L15" s="28">
        <f t="shared" si="2"/>
        <v>-6.8137371389557302</v>
      </c>
      <c r="M15" s="28">
        <f t="shared" si="2"/>
        <v>-3.5001284569365168</v>
      </c>
      <c r="N15" s="28">
        <f t="shared" si="2"/>
        <v>-1.2051331779168279</v>
      </c>
      <c r="O15" s="28">
        <f t="shared" si="2"/>
        <v>1.08986210110286</v>
      </c>
      <c r="P15" s="28">
        <f t="shared" si="2"/>
        <v>4.4034707831220743</v>
      </c>
      <c r="Q15" s="28">
        <f t="shared" si="2"/>
        <v>5.9934320733603501</v>
      </c>
      <c r="R15" s="28">
        <f t="shared" si="3"/>
        <v>4.3764169244766231</v>
      </c>
      <c r="S15" s="33">
        <f t="shared" si="9"/>
        <v>-0.27536982849524788</v>
      </c>
      <c r="U15">
        <f t="shared" si="10"/>
        <v>1.5031663113003475</v>
      </c>
      <c r="V15">
        <f t="shared" si="11"/>
        <v>0</v>
      </c>
      <c r="W15">
        <f t="shared" si="5"/>
        <v>21.630080257899863</v>
      </c>
    </row>
    <row r="16" spans="1:24" x14ac:dyDescent="0.25">
      <c r="B16" s="15" t="str">
        <f>IF(reportlevel = "Average Customer", "Average Impact - kW", "Average Impact - MW")</f>
        <v>Average Impact - MW</v>
      </c>
      <c r="C16" s="17">
        <f>SUMPRODUCT($H$7:$H$30, $V$7:$V$30)/SUM($V$7:$V$30)</f>
        <v>18.50730851880645</v>
      </c>
      <c r="D16" s="20"/>
      <c r="E16" s="32">
        <v>10</v>
      </c>
      <c r="F16" s="28">
        <f t="shared" si="0"/>
        <v>44.042335067749022</v>
      </c>
      <c r="G16" s="28">
        <f t="shared" si="0"/>
        <v>44.947631274481978</v>
      </c>
      <c r="H16" s="28">
        <f t="shared" si="6"/>
        <v>-0.90529620673295597</v>
      </c>
      <c r="I16" s="29">
        <f t="shared" si="7"/>
        <v>-2.055513644633886E-2</v>
      </c>
      <c r="J16" s="28">
        <f t="shared" si="1"/>
        <v>81.461620469084224</v>
      </c>
      <c r="K16" s="28">
        <f t="shared" si="8"/>
        <v>-5.6678443884531378</v>
      </c>
      <c r="L16" s="28">
        <f t="shared" si="2"/>
        <v>-4.6159309880034698</v>
      </c>
      <c r="M16" s="28">
        <f t="shared" si="2"/>
        <v>-2.423657881819862</v>
      </c>
      <c r="N16" s="28">
        <f t="shared" si="2"/>
        <v>-0.90529620673295597</v>
      </c>
      <c r="O16" s="28">
        <f t="shared" si="2"/>
        <v>0.61306546835394982</v>
      </c>
      <c r="P16" s="28">
        <f t="shared" si="2"/>
        <v>2.8053385745375583</v>
      </c>
      <c r="Q16" s="28">
        <f t="shared" si="2"/>
        <v>3.8572519749872223</v>
      </c>
      <c r="R16" s="28">
        <f t="shared" si="3"/>
        <v>2.8954237043857574</v>
      </c>
      <c r="S16" s="33">
        <f t="shared" si="9"/>
        <v>-0.31266450066071</v>
      </c>
      <c r="U16">
        <f t="shared" si="10"/>
        <v>6.4616204690842238</v>
      </c>
      <c r="V16">
        <f t="shared" si="11"/>
        <v>0</v>
      </c>
      <c r="W16">
        <f t="shared" si="5"/>
        <v>9.4677112528884777</v>
      </c>
    </row>
    <row r="17" spans="2:23" x14ac:dyDescent="0.25">
      <c r="B17" s="16" t="s">
        <v>35</v>
      </c>
      <c r="C17" s="18">
        <f>C16/(SUMPRODUCT($F$7:$F$30,$V$7:$V$30)/SUM($V$7:$V$30))</f>
        <v>0.54648763072153683</v>
      </c>
      <c r="D17" s="21"/>
      <c r="E17" s="32">
        <v>11</v>
      </c>
      <c r="F17" s="28">
        <f t="shared" si="0"/>
        <v>43.094145038604736</v>
      </c>
      <c r="G17" s="28">
        <f t="shared" si="0"/>
        <v>43.172233012667839</v>
      </c>
      <c r="H17" s="28">
        <f t="shared" si="6"/>
        <v>-7.8087974063102195E-2</v>
      </c>
      <c r="I17" s="29">
        <f t="shared" si="7"/>
        <v>-1.8120320984010513E-3</v>
      </c>
      <c r="J17" s="28">
        <f t="shared" si="1"/>
        <v>85.543603411512819</v>
      </c>
      <c r="K17" s="28">
        <f t="shared" si="8"/>
        <v>-2.9239444059378332</v>
      </c>
      <c r="L17" s="28">
        <f t="shared" si="2"/>
        <v>-2.2953744886958303</v>
      </c>
      <c r="M17" s="28">
        <f t="shared" si="2"/>
        <v>-0.9853836431218137</v>
      </c>
      <c r="N17" s="28">
        <f t="shared" si="2"/>
        <v>-7.8087974063102195E-2</v>
      </c>
      <c r="O17" s="28">
        <f t="shared" si="2"/>
        <v>0.8292076949956092</v>
      </c>
      <c r="P17" s="28">
        <f t="shared" si="2"/>
        <v>2.1391985405696259</v>
      </c>
      <c r="Q17" s="28">
        <f t="shared" si="2"/>
        <v>2.7677684578116266</v>
      </c>
      <c r="R17" s="28">
        <f t="shared" si="3"/>
        <v>1.7301578603982923</v>
      </c>
      <c r="S17" s="33">
        <f t="shared" si="9"/>
        <v>-4.5133438890440837E-2</v>
      </c>
      <c r="U17">
        <f t="shared" si="10"/>
        <v>10.543603411512819</v>
      </c>
      <c r="V17">
        <f t="shared" si="11"/>
        <v>0</v>
      </c>
      <c r="W17">
        <f t="shared" si="5"/>
        <v>3.3805877504971846</v>
      </c>
    </row>
    <row r="18" spans="2:23" x14ac:dyDescent="0.25">
      <c r="E18" s="32">
        <v>12</v>
      </c>
      <c r="F18" s="28">
        <f t="shared" si="0"/>
        <v>40.328740653991694</v>
      </c>
      <c r="G18" s="28">
        <f t="shared" si="0"/>
        <v>39.427098036499437</v>
      </c>
      <c r="H18" s="28">
        <f t="shared" si="6"/>
        <v>0.90164261749225716</v>
      </c>
      <c r="I18" s="29">
        <f t="shared" si="7"/>
        <v>2.2357321425632307E-2</v>
      </c>
      <c r="J18" s="28">
        <f t="shared" si="1"/>
        <v>89.340405117270961</v>
      </c>
      <c r="K18" s="28">
        <f t="shared" si="8"/>
        <v>-3.7259033034861666</v>
      </c>
      <c r="L18" s="28">
        <f t="shared" si="2"/>
        <v>-2.703808118358777</v>
      </c>
      <c r="M18" s="28">
        <f t="shared" si="2"/>
        <v>-0.57367859880262118</v>
      </c>
      <c r="N18" s="28">
        <f t="shared" si="2"/>
        <v>0.90164261749225716</v>
      </c>
      <c r="O18" s="28">
        <f t="shared" si="2"/>
        <v>2.3769638337871353</v>
      </c>
      <c r="P18" s="28">
        <f t="shared" si="2"/>
        <v>4.5070933533432918</v>
      </c>
      <c r="Q18" s="28">
        <f t="shared" si="2"/>
        <v>5.5291885384706783</v>
      </c>
      <c r="R18" s="28">
        <f t="shared" si="3"/>
        <v>2.8133481576442718</v>
      </c>
      <c r="S18" s="33">
        <f t="shared" si="9"/>
        <v>0.32048739330123943</v>
      </c>
      <c r="U18">
        <f t="shared" si="10"/>
        <v>14.340405117270961</v>
      </c>
      <c r="V18">
        <f t="shared" si="11"/>
        <v>0</v>
      </c>
      <c r="W18">
        <f t="shared" si="5"/>
        <v>8.9385631720165861</v>
      </c>
    </row>
    <row r="19" spans="2:23" x14ac:dyDescent="0.25">
      <c r="E19" s="32">
        <v>13</v>
      </c>
      <c r="F19" s="28">
        <f t="shared" si="0"/>
        <v>36.18023383331299</v>
      </c>
      <c r="G19" s="28">
        <f t="shared" si="0"/>
        <v>35.237078122858037</v>
      </c>
      <c r="H19" s="28">
        <f t="shared" si="6"/>
        <v>0.94315571045495261</v>
      </c>
      <c r="I19" s="29">
        <f t="shared" si="7"/>
        <v>2.6068259116295178E-2</v>
      </c>
      <c r="J19" s="28">
        <f t="shared" si="1"/>
        <v>92.704371002130998</v>
      </c>
      <c r="K19" s="28">
        <f t="shared" si="8"/>
        <v>-6.6098700926306471</v>
      </c>
      <c r="L19" s="28">
        <f t="shared" si="2"/>
        <v>-4.9416184019279283</v>
      </c>
      <c r="M19" s="28">
        <f t="shared" si="2"/>
        <v>-1.464846155933615</v>
      </c>
      <c r="N19" s="28">
        <f t="shared" si="2"/>
        <v>0.94315571045495261</v>
      </c>
      <c r="O19" s="28">
        <f t="shared" si="2"/>
        <v>3.3511575768435198</v>
      </c>
      <c r="P19" s="28">
        <f t="shared" si="2"/>
        <v>6.8279298228378336</v>
      </c>
      <c r="Q19" s="28">
        <f t="shared" si="2"/>
        <v>8.4961815135405487</v>
      </c>
      <c r="R19" s="28">
        <f t="shared" si="3"/>
        <v>4.591913638591766</v>
      </c>
      <c r="S19" s="33">
        <f t="shared" si="9"/>
        <v>0.2053949147754871</v>
      </c>
      <c r="U19">
        <f t="shared" si="10"/>
        <v>17.704371002130998</v>
      </c>
      <c r="V19">
        <f t="shared" si="11"/>
        <v>0</v>
      </c>
      <c r="W19">
        <f t="shared" si="5"/>
        <v>23.812674539922455</v>
      </c>
    </row>
    <row r="20" spans="2:23" x14ac:dyDescent="0.25">
      <c r="E20" s="32">
        <v>14</v>
      </c>
      <c r="F20" s="28">
        <f t="shared" si="0"/>
        <v>33.281830062866206</v>
      </c>
      <c r="G20" s="28">
        <f t="shared" si="0"/>
        <v>34.680345090273171</v>
      </c>
      <c r="H20" s="28">
        <f t="shared" si="6"/>
        <v>-1.3985150274069653</v>
      </c>
      <c r="I20" s="29">
        <f t="shared" si="7"/>
        <v>-4.2020376426575815E-2</v>
      </c>
      <c r="J20" s="28">
        <f t="shared" si="1"/>
        <v>95.63731343283672</v>
      </c>
      <c r="K20" s="28">
        <f t="shared" si="8"/>
        <v>-10.384883606181317</v>
      </c>
      <c r="L20" s="28">
        <f t="shared" si="2"/>
        <v>-8.4000466725257112</v>
      </c>
      <c r="M20" s="28">
        <f t="shared" si="2"/>
        <v>-4.2634850240544111</v>
      </c>
      <c r="N20" s="28">
        <f t="shared" si="2"/>
        <v>-1.3985150274069653</v>
      </c>
      <c r="O20" s="28">
        <f t="shared" si="2"/>
        <v>1.4664549692404796</v>
      </c>
      <c r="P20" s="28">
        <f t="shared" si="2"/>
        <v>5.6030166177117797</v>
      </c>
      <c r="Q20" s="28">
        <f t="shared" si="2"/>
        <v>7.587853551367381</v>
      </c>
      <c r="R20" s="28">
        <f t="shared" si="3"/>
        <v>5.4633241715431211</v>
      </c>
      <c r="S20" s="33">
        <f t="shared" si="9"/>
        <v>-0.25598243550903066</v>
      </c>
      <c r="U20">
        <f t="shared" si="10"/>
        <v>20.63731343283672</v>
      </c>
      <c r="V20">
        <f t="shared" si="11"/>
        <v>0</v>
      </c>
      <c r="W20">
        <f t="shared" si="5"/>
        <v>33.708132645835803</v>
      </c>
    </row>
    <row r="21" spans="2:23" x14ac:dyDescent="0.25">
      <c r="E21" s="32">
        <v>15</v>
      </c>
      <c r="F21" s="28">
        <f t="shared" si="0"/>
        <v>32.879942253112795</v>
      </c>
      <c r="G21" s="28">
        <f t="shared" si="0"/>
        <v>34.6179900720768</v>
      </c>
      <c r="H21" s="28">
        <f t="shared" si="6"/>
        <v>-1.7380478189640058</v>
      </c>
      <c r="I21" s="29">
        <f t="shared" si="7"/>
        <v>-5.2860427964999304E-2</v>
      </c>
      <c r="J21" s="28">
        <f t="shared" si="1"/>
        <v>97.366950959487653</v>
      </c>
      <c r="K21" s="28">
        <f t="shared" si="8"/>
        <v>-10.756853045821037</v>
      </c>
      <c r="L21" s="28">
        <f t="shared" si="2"/>
        <v>-8.7648517657941305</v>
      </c>
      <c r="M21" s="28">
        <f t="shared" si="2"/>
        <v>-4.613359036621258</v>
      </c>
      <c r="N21" s="28">
        <f t="shared" si="2"/>
        <v>-1.7380478189640058</v>
      </c>
      <c r="O21" s="28">
        <f t="shared" si="2"/>
        <v>1.1372633986932459</v>
      </c>
      <c r="P21" s="28">
        <f t="shared" si="2"/>
        <v>5.2887561278661197</v>
      </c>
      <c r="Q21" s="28">
        <f t="shared" si="2"/>
        <v>7.2807574078930202</v>
      </c>
      <c r="R21" s="28">
        <f t="shared" si="3"/>
        <v>5.4830442533493038</v>
      </c>
      <c r="S21" s="33">
        <f t="shared" si="9"/>
        <v>-0.31698591852552049</v>
      </c>
      <c r="U21">
        <f t="shared" si="10"/>
        <v>22.366950959487653</v>
      </c>
      <c r="V21">
        <f t="shared" si="11"/>
        <v>0</v>
      </c>
      <c r="W21">
        <f t="shared" si="5"/>
        <v>33.951913461934055</v>
      </c>
    </row>
    <row r="22" spans="2:23" x14ac:dyDescent="0.25">
      <c r="E22" s="32">
        <v>16</v>
      </c>
      <c r="F22" s="28">
        <f t="shared" si="0"/>
        <v>32.45517055130005</v>
      </c>
      <c r="G22" s="28">
        <f t="shared" si="0"/>
        <v>32.369238227612463</v>
      </c>
      <c r="H22" s="28">
        <f t="shared" si="6"/>
        <v>8.5932323687586631E-2</v>
      </c>
      <c r="I22" s="29">
        <f t="shared" si="7"/>
        <v>2.6477236824794456E-3</v>
      </c>
      <c r="J22" s="28">
        <f t="shared" si="1"/>
        <v>98.325586353944786</v>
      </c>
      <c r="K22" s="28">
        <f t="shared" si="8"/>
        <v>-9.1715589253756065</v>
      </c>
      <c r="L22" s="28">
        <f t="shared" si="2"/>
        <v>-7.1268385933457452</v>
      </c>
      <c r="M22" s="28">
        <f t="shared" si="2"/>
        <v>-2.8654750707785013</v>
      </c>
      <c r="N22" s="28">
        <f t="shared" si="2"/>
        <v>8.5932323687586631E-2</v>
      </c>
      <c r="O22" s="28">
        <f t="shared" si="2"/>
        <v>3.0373397181536741</v>
      </c>
      <c r="P22" s="28">
        <f t="shared" si="2"/>
        <v>7.2987032407209185</v>
      </c>
      <c r="Q22" s="28">
        <f t="shared" si="2"/>
        <v>9.3434235727507744</v>
      </c>
      <c r="R22" s="28">
        <f t="shared" si="3"/>
        <v>5.628155051231384</v>
      </c>
      <c r="S22" s="33">
        <f t="shared" si="9"/>
        <v>1.5268293589172796E-2</v>
      </c>
      <c r="U22">
        <f t="shared" si="10"/>
        <v>23.325586353944786</v>
      </c>
      <c r="V22">
        <f t="shared" si="11"/>
        <v>1</v>
      </c>
      <c r="W22">
        <f t="shared" si="5"/>
        <v>35.772793860852289</v>
      </c>
    </row>
    <row r="23" spans="2:23" x14ac:dyDescent="0.25">
      <c r="E23" s="32">
        <v>17</v>
      </c>
      <c r="F23" s="28">
        <f t="shared" si="0"/>
        <v>31.844377037048339</v>
      </c>
      <c r="G23" s="28">
        <f t="shared" si="0"/>
        <v>9.3081975233490706</v>
      </c>
      <c r="H23" s="28">
        <f t="shared" si="6"/>
        <v>22.536179513699267</v>
      </c>
      <c r="I23" s="29">
        <f t="shared" si="7"/>
        <v>0.70769729574173357</v>
      </c>
      <c r="J23" s="28">
        <f t="shared" si="1"/>
        <v>97.894776119402977</v>
      </c>
      <c r="K23" s="28">
        <f t="shared" si="8"/>
        <v>13.163263571689741</v>
      </c>
      <c r="L23" s="28">
        <f t="shared" si="8"/>
        <v>15.233477983069616</v>
      </c>
      <c r="M23" s="28">
        <f t="shared" si="8"/>
        <v>19.547973241102966</v>
      </c>
      <c r="N23" s="28">
        <f t="shared" si="8"/>
        <v>22.536179513699267</v>
      </c>
      <c r="O23" s="28">
        <f t="shared" si="8"/>
        <v>25.524385786295568</v>
      </c>
      <c r="P23" s="28">
        <f t="shared" si="8"/>
        <v>29.838881044328918</v>
      </c>
      <c r="Q23" s="28">
        <f t="shared" si="8"/>
        <v>31.909095455708787</v>
      </c>
      <c r="R23" s="28">
        <f t="shared" si="3"/>
        <v>5.6983282818794248</v>
      </c>
      <c r="S23" s="33">
        <f t="shared" si="9"/>
        <v>3.9548756054234167</v>
      </c>
      <c r="U23">
        <f>MAX(J23-75, 0)</f>
        <v>22.894776119402977</v>
      </c>
      <c r="V23">
        <f t="shared" si="11"/>
        <v>1</v>
      </c>
      <c r="W23">
        <f t="shared" si="5"/>
        <v>36.670403100763224</v>
      </c>
    </row>
    <row r="24" spans="2:23" x14ac:dyDescent="0.25">
      <c r="E24" s="32">
        <v>18</v>
      </c>
      <c r="F24" s="28">
        <f t="shared" si="0"/>
        <v>33.847720893859858</v>
      </c>
      <c r="G24" s="28">
        <f t="shared" si="0"/>
        <v>8.9852502324625654</v>
      </c>
      <c r="H24" s="28">
        <f t="shared" si="6"/>
        <v>24.862470661397293</v>
      </c>
      <c r="I24" s="29">
        <f t="shared" si="7"/>
        <v>0.73453898829293007</v>
      </c>
      <c r="J24" s="28">
        <f t="shared" si="1"/>
        <v>97.442537313433334</v>
      </c>
      <c r="K24" s="28">
        <f t="shared" si="8"/>
        <v>14.842122943439646</v>
      </c>
      <c r="L24" s="28">
        <f t="shared" si="8"/>
        <v>17.055336886795018</v>
      </c>
      <c r="M24" s="28">
        <f t="shared" si="8"/>
        <v>21.667854803359692</v>
      </c>
      <c r="N24" s="28">
        <f t="shared" si="8"/>
        <v>24.862470661397293</v>
      </c>
      <c r="O24" s="28">
        <f t="shared" si="8"/>
        <v>28.057086519434893</v>
      </c>
      <c r="P24" s="28">
        <f t="shared" si="8"/>
        <v>32.669604435999567</v>
      </c>
      <c r="Q24" s="28">
        <f t="shared" si="8"/>
        <v>34.88281837935493</v>
      </c>
      <c r="R24" s="28">
        <f t="shared" si="3"/>
        <v>6.091938853263855</v>
      </c>
      <c r="S24" s="33">
        <f t="shared" si="9"/>
        <v>4.0812081769462969</v>
      </c>
      <c r="U24">
        <f t="shared" si="10"/>
        <v>22.442537313433334</v>
      </c>
      <c r="V24">
        <f t="shared" si="11"/>
        <v>1</v>
      </c>
      <c r="W24">
        <f t="shared" si="5"/>
        <v>41.911366807312334</v>
      </c>
    </row>
    <row r="25" spans="2:23" x14ac:dyDescent="0.25">
      <c r="E25" s="32">
        <v>19</v>
      </c>
      <c r="F25" s="28">
        <f t="shared" si="0"/>
        <v>37.316427150726319</v>
      </c>
      <c r="G25" s="28">
        <f t="shared" si="0"/>
        <v>10.771775574284671</v>
      </c>
      <c r="H25" s="28">
        <f t="shared" si="6"/>
        <v>26.544651576441648</v>
      </c>
      <c r="I25" s="29">
        <f t="shared" si="7"/>
        <v>0.71133957892656907</v>
      </c>
      <c r="J25" s="28">
        <f t="shared" si="1"/>
        <v>96.244882729212151</v>
      </c>
      <c r="K25" s="28">
        <f t="shared" si="8"/>
        <v>14.967642923530134</v>
      </c>
      <c r="L25" s="28">
        <f t="shared" si="8"/>
        <v>17.524679634646578</v>
      </c>
      <c r="M25" s="28">
        <f t="shared" si="8"/>
        <v>22.853752171329212</v>
      </c>
      <c r="N25" s="28">
        <f t="shared" si="8"/>
        <v>26.544651576441648</v>
      </c>
      <c r="O25" s="28">
        <f t="shared" si="8"/>
        <v>30.235550981554084</v>
      </c>
      <c r="P25" s="28">
        <f t="shared" si="8"/>
        <v>35.564623518236715</v>
      </c>
      <c r="Q25" s="28">
        <f t="shared" si="8"/>
        <v>38.121660229353154</v>
      </c>
      <c r="R25" s="28">
        <f t="shared" si="3"/>
        <v>7.0383215036392208</v>
      </c>
      <c r="S25" s="33">
        <f t="shared" si="9"/>
        <v>3.77144629763169</v>
      </c>
      <c r="U25">
        <f t="shared" si="10"/>
        <v>21.244882729212151</v>
      </c>
      <c r="V25">
        <f t="shared" si="11"/>
        <v>1</v>
      </c>
      <c r="W25">
        <f t="shared" si="5"/>
        <v>55.944700776854916</v>
      </c>
    </row>
    <row r="26" spans="2:23" x14ac:dyDescent="0.25">
      <c r="E26" s="32">
        <v>20</v>
      </c>
      <c r="F26" s="28">
        <f t="shared" si="0"/>
        <v>39.43879955291748</v>
      </c>
      <c r="G26" s="28">
        <f t="shared" si="0"/>
        <v>18.561150526518031</v>
      </c>
      <c r="H26" s="28">
        <f t="shared" si="6"/>
        <v>20.87764902639945</v>
      </c>
      <c r="I26" s="29">
        <f t="shared" si="7"/>
        <v>0.52936826838217055</v>
      </c>
      <c r="J26" s="28">
        <f t="shared" si="1"/>
        <v>93.764317697227696</v>
      </c>
      <c r="K26" s="28">
        <f t="shared" si="8"/>
        <v>8.1480658698944932</v>
      </c>
      <c r="L26" s="28">
        <f t="shared" si="8"/>
        <v>10.95967398251404</v>
      </c>
      <c r="M26" s="28">
        <f t="shared" si="8"/>
        <v>16.819294030883619</v>
      </c>
      <c r="N26" s="28">
        <f t="shared" si="8"/>
        <v>20.87764902639945</v>
      </c>
      <c r="O26" s="28">
        <f t="shared" si="8"/>
        <v>24.936004021915281</v>
      </c>
      <c r="P26" s="28">
        <f t="shared" si="8"/>
        <v>30.795624070284859</v>
      </c>
      <c r="Q26" s="28">
        <f t="shared" si="8"/>
        <v>33.607232182904397</v>
      </c>
      <c r="R26" s="28">
        <f t="shared" si="3"/>
        <v>7.7390370473861694</v>
      </c>
      <c r="S26" s="33">
        <f t="shared" si="9"/>
        <v>2.6977063035834408</v>
      </c>
      <c r="U26">
        <f t="shared" si="10"/>
        <v>18.764317697227696</v>
      </c>
      <c r="V26">
        <f t="shared" si="11"/>
        <v>0</v>
      </c>
      <c r="W26">
        <f t="shared" si="5"/>
        <v>67.638599157763565</v>
      </c>
    </row>
    <row r="27" spans="2:23" x14ac:dyDescent="0.25">
      <c r="E27" s="32">
        <v>21</v>
      </c>
      <c r="F27" s="28">
        <f t="shared" si="0"/>
        <v>40.57325907897949</v>
      </c>
      <c r="G27" s="28">
        <f t="shared" si="0"/>
        <v>23.430066387471712</v>
      </c>
      <c r="H27" s="28">
        <f t="shared" si="6"/>
        <v>17.143192691507778</v>
      </c>
      <c r="I27" s="29">
        <f t="shared" si="7"/>
        <v>0.42252441831544801</v>
      </c>
      <c r="J27" s="28">
        <f t="shared" si="1"/>
        <v>89.406140724945303</v>
      </c>
      <c r="K27" s="28">
        <f t="shared" si="8"/>
        <v>4.4971939258959814</v>
      </c>
      <c r="L27" s="28">
        <f t="shared" si="8"/>
        <v>7.2903405894143081</v>
      </c>
      <c r="M27" s="28">
        <f t="shared" si="8"/>
        <v>13.111485475904132</v>
      </c>
      <c r="N27" s="28">
        <f t="shared" si="8"/>
        <v>17.143192691507778</v>
      </c>
      <c r="O27" s="28">
        <f t="shared" si="8"/>
        <v>21.174899907111424</v>
      </c>
      <c r="P27" s="28">
        <f t="shared" si="8"/>
        <v>26.99604479360125</v>
      </c>
      <c r="Q27" s="28">
        <f t="shared" si="8"/>
        <v>29.789191457119564</v>
      </c>
      <c r="R27" s="28">
        <f t="shared" si="3"/>
        <v>7.6882213459014892</v>
      </c>
      <c r="S27" s="33">
        <f t="shared" si="9"/>
        <v>2.2297995752485242</v>
      </c>
      <c r="U27">
        <f t="shared" si="10"/>
        <v>14.406140724945303</v>
      </c>
      <c r="V27">
        <f t="shared" si="11"/>
        <v>0</v>
      </c>
      <c r="W27">
        <f t="shared" si="5"/>
        <v>66.753264568720624</v>
      </c>
    </row>
    <row r="28" spans="2:23" x14ac:dyDescent="0.25">
      <c r="E28" s="32">
        <v>22</v>
      </c>
      <c r="F28" s="28">
        <f t="shared" si="0"/>
        <v>41.600507122039794</v>
      </c>
      <c r="G28" s="28">
        <f t="shared" si="0"/>
        <v>27.012276386850907</v>
      </c>
      <c r="H28" s="28">
        <f t="shared" si="6"/>
        <v>14.588230735188887</v>
      </c>
      <c r="I28" s="29">
        <f t="shared" si="7"/>
        <v>0.35067434856966195</v>
      </c>
      <c r="J28" s="28">
        <f t="shared" si="1"/>
        <v>86.226183368868817</v>
      </c>
      <c r="K28" s="28">
        <f t="shared" si="8"/>
        <v>1.9410274686858084</v>
      </c>
      <c r="L28" s="28">
        <f t="shared" si="8"/>
        <v>4.7344401726891974</v>
      </c>
      <c r="M28" s="28">
        <f t="shared" si="8"/>
        <v>10.556139509193924</v>
      </c>
      <c r="N28" s="28">
        <f t="shared" si="8"/>
        <v>14.588230735188887</v>
      </c>
      <c r="O28" s="28">
        <f t="shared" si="8"/>
        <v>18.620321961183848</v>
      </c>
      <c r="P28" s="28">
        <f t="shared" si="8"/>
        <v>24.442021297688576</v>
      </c>
      <c r="Q28" s="28">
        <f t="shared" si="8"/>
        <v>27.235434001691956</v>
      </c>
      <c r="R28" s="28">
        <f t="shared" si="3"/>
        <v>7.6889536304473873</v>
      </c>
      <c r="S28" s="33">
        <f t="shared" si="9"/>
        <v>1.8972972703881503</v>
      </c>
      <c r="U28">
        <f t="shared" si="10"/>
        <v>11.226183368868817</v>
      </c>
      <c r="V28">
        <f t="shared" si="11"/>
        <v>0</v>
      </c>
      <c r="W28">
        <f t="shared" si="5"/>
        <v>66.765981349311915</v>
      </c>
    </row>
    <row r="29" spans="2:23" x14ac:dyDescent="0.25">
      <c r="E29" s="32">
        <v>23</v>
      </c>
      <c r="F29" s="28">
        <f t="shared" si="0"/>
        <v>42.328993839263916</v>
      </c>
      <c r="G29" s="28">
        <f t="shared" si="0"/>
        <v>28.717932456415319</v>
      </c>
      <c r="H29" s="28">
        <f t="shared" si="6"/>
        <v>13.611061382848597</v>
      </c>
      <c r="I29" s="29">
        <f t="shared" si="7"/>
        <v>0.3215540968097173</v>
      </c>
      <c r="J29" s="28">
        <f t="shared" si="1"/>
        <v>85.258347547974282</v>
      </c>
      <c r="K29" s="28">
        <f t="shared" si="8"/>
        <v>0.72813315883042584</v>
      </c>
      <c r="L29" s="28">
        <f t="shared" si="8"/>
        <v>3.5736108986443273</v>
      </c>
      <c r="M29" s="28">
        <f t="shared" si="8"/>
        <v>9.5038180055901194</v>
      </c>
      <c r="N29" s="28">
        <f t="shared" si="8"/>
        <v>13.611061382848597</v>
      </c>
      <c r="O29" s="28">
        <f t="shared" si="8"/>
        <v>17.718304760107074</v>
      </c>
      <c r="P29" s="28">
        <f t="shared" si="8"/>
        <v>23.648511867052868</v>
      </c>
      <c r="Q29" s="28">
        <f t="shared" si="8"/>
        <v>26.493989606866762</v>
      </c>
      <c r="R29" s="28">
        <f t="shared" si="3"/>
        <v>7.8322642288208</v>
      </c>
      <c r="S29" s="33">
        <f t="shared" si="9"/>
        <v>1.7378194842767496</v>
      </c>
      <c r="U29">
        <f t="shared" si="10"/>
        <v>10.258347547974282</v>
      </c>
      <c r="V29">
        <f t="shared" si="11"/>
        <v>0</v>
      </c>
      <c r="W29">
        <f t="shared" si="5"/>
        <v>69.278011555375997</v>
      </c>
    </row>
    <row r="30" spans="2:23" x14ac:dyDescent="0.25">
      <c r="E30" s="32">
        <v>24</v>
      </c>
      <c r="F30" s="28">
        <f t="shared" si="0"/>
        <v>42.875188369750973</v>
      </c>
      <c r="G30" s="28">
        <f t="shared" si="0"/>
        <v>29.800740798276696</v>
      </c>
      <c r="H30" s="28">
        <f t="shared" si="6"/>
        <v>13.074447571474277</v>
      </c>
      <c r="I30" s="29">
        <f t="shared" si="7"/>
        <v>0.30494204383947332</v>
      </c>
      <c r="J30" s="28">
        <f t="shared" si="1"/>
        <v>83.110287846481725</v>
      </c>
      <c r="K30" s="28">
        <f>IFERROR($H30+$R30*_xlfn.NORM.INV(K$31,0,1), "")</f>
        <v>0.26507361144208375</v>
      </c>
      <c r="L30" s="28">
        <f t="shared" si="8"/>
        <v>3.0943052760469119</v>
      </c>
      <c r="M30" s="28">
        <f t="shared" si="8"/>
        <v>8.9906542405385235</v>
      </c>
      <c r="N30" s="28">
        <f t="shared" si="8"/>
        <v>13.074447571474277</v>
      </c>
      <c r="O30" s="28">
        <f t="shared" si="8"/>
        <v>17.158240902410029</v>
      </c>
      <c r="P30" s="28">
        <f t="shared" si="8"/>
        <v>23.054589866901644</v>
      </c>
      <c r="Q30" s="28">
        <f t="shared" si="8"/>
        <v>25.883821531506463</v>
      </c>
      <c r="R30" s="28">
        <f t="shared" si="3"/>
        <v>7.7875464115142821</v>
      </c>
      <c r="S30" s="33">
        <f t="shared" si="9"/>
        <v>1.678891769061311</v>
      </c>
      <c r="U30">
        <f t="shared" si="10"/>
        <v>8.1102878464817252</v>
      </c>
      <c r="V30">
        <f t="shared" si="11"/>
        <v>0</v>
      </c>
      <c r="W30">
        <f t="shared" si="5"/>
        <v>68.48919300525813</v>
      </c>
    </row>
    <row r="31" spans="2:23" hidden="1" x14ac:dyDescent="0.25">
      <c r="E31" s="32"/>
      <c r="F31" s="28" t="s">
        <v>21</v>
      </c>
      <c r="G31" s="28" t="s">
        <v>22</v>
      </c>
      <c r="H31" s="28"/>
      <c r="I31" s="29"/>
      <c r="J31" s="30" t="s">
        <v>8</v>
      </c>
      <c r="K31" s="28">
        <v>0.05</v>
      </c>
      <c r="L31" s="28">
        <v>0.1</v>
      </c>
      <c r="M31" s="28">
        <v>0.3</v>
      </c>
      <c r="N31" s="28">
        <v>0.5</v>
      </c>
      <c r="O31" s="28">
        <v>0.7</v>
      </c>
      <c r="P31" s="28">
        <v>0.9</v>
      </c>
      <c r="Q31" s="28">
        <v>0.95</v>
      </c>
      <c r="R31" s="28" t="s">
        <v>23</v>
      </c>
      <c r="S31" s="33"/>
      <c r="U31" s="44" t="s">
        <v>75</v>
      </c>
      <c r="V31" s="44"/>
      <c r="W31" s="27">
        <f>IF(reportlevel = "Average Customer", 1, enrolled/1000)</f>
        <v>0.94099999999999995</v>
      </c>
    </row>
    <row r="32" spans="2:23" ht="31.5" customHeight="1" x14ac:dyDescent="0.25">
      <c r="E32" s="60" t="s">
        <v>6</v>
      </c>
      <c r="F32" s="31" t="str">
        <f>F5</f>
        <v>Reference Load</v>
      </c>
      <c r="G32" s="31" t="str">
        <f t="shared" ref="G32:H32" si="12">G5</f>
        <v>Estimated Load w/ DR</v>
      </c>
      <c r="H32" s="31" t="str">
        <f t="shared" si="12"/>
        <v xml:space="preserve"> Load Reduction</v>
      </c>
      <c r="I32" s="45" t="s">
        <v>76</v>
      </c>
      <c r="J32" s="31" t="str">
        <f>J5</f>
        <v>Avg Temp, site weighted</v>
      </c>
      <c r="K32" s="47" t="s">
        <v>70</v>
      </c>
      <c r="L32" s="47"/>
      <c r="M32" s="47"/>
      <c r="N32" s="47"/>
      <c r="O32" s="47"/>
      <c r="P32" s="47"/>
      <c r="Q32" s="47"/>
      <c r="R32" s="48" t="s">
        <v>71</v>
      </c>
      <c r="S32" s="50" t="s">
        <v>72</v>
      </c>
    </row>
    <row r="33" spans="2:19" x14ac:dyDescent="0.25">
      <c r="E33" s="60"/>
      <c r="F33" s="31" t="str">
        <f>IF(reportlevel = "Average Customer", "kWh", "MWh")</f>
        <v>MWh</v>
      </c>
      <c r="G33" s="31" t="str">
        <f>IF(reportlevel = "Average Customer", "kWh", "MWh")</f>
        <v>MWh</v>
      </c>
      <c r="H33" s="31" t="str">
        <f>IF(reportlevel = "Average Customer", "kWh Δ", "MWh Δ")</f>
        <v>MWh Δ</v>
      </c>
      <c r="I33" s="46"/>
      <c r="J33" s="31" t="s">
        <v>7</v>
      </c>
      <c r="K33" s="31" t="str">
        <f>K6</f>
        <v>5th</v>
      </c>
      <c r="L33" s="31" t="str">
        <f t="shared" ref="L33:Q33" si="13">L6</f>
        <v>10th</v>
      </c>
      <c r="M33" s="31" t="str">
        <f t="shared" si="13"/>
        <v>30th</v>
      </c>
      <c r="N33" s="31" t="str">
        <f t="shared" si="13"/>
        <v>50th</v>
      </c>
      <c r="O33" s="31" t="str">
        <f t="shared" si="13"/>
        <v>70th</v>
      </c>
      <c r="P33" s="31" t="str">
        <f t="shared" si="13"/>
        <v>90th</v>
      </c>
      <c r="Q33" s="31" t="str">
        <f t="shared" si="13"/>
        <v>95th</v>
      </c>
      <c r="R33" s="49"/>
      <c r="S33" s="51"/>
    </row>
    <row r="34" spans="2:19" x14ac:dyDescent="0.25">
      <c r="E34" s="34"/>
      <c r="F34" s="35">
        <f>SUM(F7:F30)</f>
        <v>958.0972934265136</v>
      </c>
      <c r="G34" s="35">
        <f t="shared" ref="G34" si="14">SUM(G7:G30)</f>
        <v>809.62411249838078</v>
      </c>
      <c r="H34" s="35">
        <f>SUM(H7:H30)</f>
        <v>148.47318092813293</v>
      </c>
      <c r="I34" s="36">
        <f>H34/F34</f>
        <v>0.15496670530937146</v>
      </c>
      <c r="J34" s="37">
        <f>IFERROR(AVERAGE(J7:J30), "")</f>
        <v>85.46448782871353</v>
      </c>
      <c r="K34" s="35">
        <f>IFERROR($H34+$R34*_xlfn.NORM.INV(K$31,0,1), "")</f>
        <v>93.203784771018547</v>
      </c>
      <c r="L34" s="35">
        <f t="shared" ref="L34:Q34" si="15">IFERROR($H34+$R34*_xlfn.NORM.INV(L$31,0,1), "")</f>
        <v>105.41124519642278</v>
      </c>
      <c r="M34" s="35">
        <f t="shared" si="15"/>
        <v>130.85258587520323</v>
      </c>
      <c r="N34" s="35">
        <f t="shared" si="15"/>
        <v>148.47318092813293</v>
      </c>
      <c r="O34" s="35">
        <f t="shared" si="15"/>
        <v>166.09377598106263</v>
      </c>
      <c r="P34" s="35">
        <f t="shared" si="15"/>
        <v>191.53511665984308</v>
      </c>
      <c r="Q34" s="35">
        <f t="shared" si="15"/>
        <v>203.74257708524726</v>
      </c>
      <c r="R34" s="35">
        <f>SQRT(SUM(W7:W30))</f>
        <v>33.601406989355759</v>
      </c>
      <c r="S34" s="38">
        <f>H34/R34</f>
        <v>4.4186596405075003</v>
      </c>
    </row>
    <row r="40" spans="2:19" ht="21" x14ac:dyDescent="0.25">
      <c r="B40" s="57"/>
      <c r="C40" s="57"/>
      <c r="D40" s="6"/>
    </row>
    <row r="41" spans="2:19" ht="21" x14ac:dyDescent="0.25">
      <c r="B41" s="57"/>
      <c r="C41" s="57"/>
      <c r="D41" s="6"/>
    </row>
  </sheetData>
  <mergeCells count="16">
    <mergeCell ref="B40:C41"/>
    <mergeCell ref="E5:E6"/>
    <mergeCell ref="E32:E33"/>
    <mergeCell ref="I5:I6"/>
    <mergeCell ref="K5:Q5"/>
    <mergeCell ref="A3:D3"/>
    <mergeCell ref="A2:D2"/>
    <mergeCell ref="B11:C11"/>
    <mergeCell ref="U31:V31"/>
    <mergeCell ref="I32:I33"/>
    <mergeCell ref="K32:Q32"/>
    <mergeCell ref="R32:R33"/>
    <mergeCell ref="S32:S33"/>
    <mergeCell ref="U5:W5"/>
    <mergeCell ref="R5:R6"/>
    <mergeCell ref="S5:S6"/>
  </mergeCells>
  <conditionalFormatting sqref="E7:S7 E8:E30 F7:S30">
    <cfRule type="expression" dxfId="3" priority="3">
      <formula>$V7=1</formula>
    </cfRule>
  </conditionalFormatting>
  <conditionalFormatting sqref="E31:S31">
    <cfRule type="expression" dxfId="2" priority="5">
      <formula>#REF!=1</formula>
    </cfRule>
  </conditionalFormatting>
  <conditionalFormatting sqref="K34:S34">
    <cfRule type="expression" dxfId="1" priority="8">
      <formula>$V31=1</formula>
    </cfRule>
  </conditionalFormatting>
  <dataValidations count="4">
    <dataValidation type="list" allowBlank="1" showInputMessage="1" showErrorMessage="1" sqref="C7:D7">
      <formula1>report_options</formula1>
    </dataValidation>
    <dataValidation type="list" allowBlank="1" showInputMessage="1" showErrorMessage="1" sqref="C10:D10">
      <formula1>event_options</formula1>
    </dataValidation>
    <dataValidation type="list" allowBlank="1" showInputMessage="1" showErrorMessage="1" sqref="C8:D8">
      <formula1>category_options</formula1>
    </dataValidation>
    <dataValidation type="list" allowBlank="1" showInputMessage="1" showErrorMessage="1" sqref="C9:D9">
      <formula1>subcategory_options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115" zoomScaleNormal="115" workbookViewId="0">
      <selection activeCell="C13" sqref="C13"/>
    </sheetView>
  </sheetViews>
  <sheetFormatPr defaultRowHeight="15" x14ac:dyDescent="0.25"/>
  <cols>
    <col min="1" max="1" width="6.25" style="4" bestFit="1" customWidth="1"/>
    <col min="2" max="2" width="8" bestFit="1" customWidth="1"/>
    <col min="3" max="3" width="17.875" bestFit="1" customWidth="1"/>
    <col min="4" max="4" width="15.5" bestFit="1" customWidth="1"/>
    <col min="5" max="5" width="9.5" bestFit="1" customWidth="1"/>
    <col min="6" max="6" width="8.625" bestFit="1" customWidth="1"/>
    <col min="7" max="7" width="7.75" bestFit="1" customWidth="1"/>
    <col min="8" max="8" width="14.75" bestFit="1" customWidth="1"/>
  </cols>
  <sheetData>
    <row r="1" spans="1:8" x14ac:dyDescent="0.25">
      <c r="A1" s="4" t="s">
        <v>26</v>
      </c>
      <c r="B1" t="s">
        <v>36</v>
      </c>
      <c r="C1" t="s">
        <v>54</v>
      </c>
      <c r="D1" t="s">
        <v>10</v>
      </c>
      <c r="E1" t="s">
        <v>24</v>
      </c>
      <c r="F1" t="s">
        <v>31</v>
      </c>
      <c r="G1" t="s">
        <v>32</v>
      </c>
      <c r="H1" t="s">
        <v>25</v>
      </c>
    </row>
    <row r="2" spans="1:8" x14ac:dyDescent="0.25">
      <c r="A2" s="4" t="str">
        <f t="shared" ref="A2:A25" si="0">IF(AND(reportcategory=B2,reportsubcategory=C2,  reportdate=D2), 1, "")</f>
        <v/>
      </c>
      <c r="B2" t="s">
        <v>37</v>
      </c>
      <c r="C2" t="s">
        <v>18</v>
      </c>
      <c r="D2" s="5" t="s">
        <v>64</v>
      </c>
      <c r="E2" s="5">
        <v>941</v>
      </c>
      <c r="F2" s="5">
        <v>16</v>
      </c>
      <c r="G2" s="5">
        <v>19</v>
      </c>
      <c r="H2" t="s">
        <v>34</v>
      </c>
    </row>
    <row r="3" spans="1:8" x14ac:dyDescent="0.25">
      <c r="A3" s="4">
        <f t="shared" si="0"/>
        <v>1</v>
      </c>
      <c r="B3" t="s">
        <v>37</v>
      </c>
      <c r="C3" t="s">
        <v>18</v>
      </c>
      <c r="D3" s="5" t="s">
        <v>16</v>
      </c>
      <c r="E3" s="5">
        <v>941</v>
      </c>
      <c r="F3" s="5">
        <v>16</v>
      </c>
      <c r="G3" s="5">
        <v>19</v>
      </c>
      <c r="H3" t="s">
        <v>34</v>
      </c>
    </row>
    <row r="4" spans="1:8" x14ac:dyDescent="0.25">
      <c r="A4" s="4" t="str">
        <f t="shared" si="0"/>
        <v/>
      </c>
      <c r="B4" t="s">
        <v>41</v>
      </c>
      <c r="C4" t="s">
        <v>50</v>
      </c>
      <c r="D4" s="5" t="s">
        <v>64</v>
      </c>
      <c r="E4" s="5">
        <v>940</v>
      </c>
      <c r="F4" s="5">
        <v>16</v>
      </c>
      <c r="G4" s="5">
        <v>19</v>
      </c>
      <c r="H4" t="s">
        <v>34</v>
      </c>
    </row>
    <row r="5" spans="1:8" x14ac:dyDescent="0.25">
      <c r="A5" s="4" t="str">
        <f t="shared" si="0"/>
        <v/>
      </c>
      <c r="B5" t="s">
        <v>41</v>
      </c>
      <c r="C5" t="s">
        <v>50</v>
      </c>
      <c r="D5" s="5" t="s">
        <v>16</v>
      </c>
      <c r="E5" s="5">
        <v>940</v>
      </c>
      <c r="F5" s="5">
        <v>16</v>
      </c>
      <c r="G5" s="5">
        <v>19</v>
      </c>
      <c r="H5" t="s">
        <v>34</v>
      </c>
    </row>
    <row r="6" spans="1:8" x14ac:dyDescent="0.25">
      <c r="A6" s="4" t="str">
        <f t="shared" si="0"/>
        <v/>
      </c>
      <c r="B6" t="s">
        <v>41</v>
      </c>
      <c r="C6" t="s">
        <v>51</v>
      </c>
      <c r="D6" s="5" t="s">
        <v>64</v>
      </c>
      <c r="E6" s="5">
        <v>1</v>
      </c>
      <c r="F6" s="5">
        <v>16</v>
      </c>
      <c r="G6" s="5">
        <v>19</v>
      </c>
      <c r="H6" t="s">
        <v>34</v>
      </c>
    </row>
    <row r="7" spans="1:8" x14ac:dyDescent="0.25">
      <c r="A7" s="4" t="str">
        <f t="shared" si="0"/>
        <v/>
      </c>
      <c r="B7" t="s">
        <v>41</v>
      </c>
      <c r="C7" t="s">
        <v>51</v>
      </c>
      <c r="D7" s="5" t="s">
        <v>16</v>
      </c>
      <c r="E7" s="5">
        <v>1</v>
      </c>
      <c r="F7" s="5">
        <v>16</v>
      </c>
      <c r="G7" s="5">
        <v>19</v>
      </c>
      <c r="H7" t="s">
        <v>34</v>
      </c>
    </row>
    <row r="8" spans="1:8" x14ac:dyDescent="0.25">
      <c r="A8" s="4" t="str">
        <f t="shared" si="0"/>
        <v/>
      </c>
      <c r="B8" t="s">
        <v>38</v>
      </c>
      <c r="C8" t="s">
        <v>42</v>
      </c>
      <c r="D8" s="5" t="s">
        <v>64</v>
      </c>
      <c r="E8" s="5">
        <v>790</v>
      </c>
      <c r="F8" s="5">
        <v>16</v>
      </c>
      <c r="G8" s="5">
        <v>19</v>
      </c>
      <c r="H8" t="s">
        <v>34</v>
      </c>
    </row>
    <row r="9" spans="1:8" x14ac:dyDescent="0.25">
      <c r="A9" s="4" t="str">
        <f t="shared" si="0"/>
        <v/>
      </c>
      <c r="B9" t="s">
        <v>38</v>
      </c>
      <c r="C9" t="s">
        <v>42</v>
      </c>
      <c r="D9" s="5" t="s">
        <v>16</v>
      </c>
      <c r="E9" s="5">
        <v>790</v>
      </c>
      <c r="F9" s="5">
        <v>16</v>
      </c>
      <c r="G9" s="5">
        <v>19</v>
      </c>
      <c r="H9" t="s">
        <v>34</v>
      </c>
    </row>
    <row r="10" spans="1:8" x14ac:dyDescent="0.25">
      <c r="A10" s="4" t="str">
        <f t="shared" si="0"/>
        <v/>
      </c>
      <c r="B10" t="s">
        <v>38</v>
      </c>
      <c r="C10" t="s">
        <v>43</v>
      </c>
      <c r="D10" s="5" t="s">
        <v>64</v>
      </c>
      <c r="E10" s="5">
        <v>113</v>
      </c>
      <c r="F10" s="5">
        <v>16</v>
      </c>
      <c r="G10" s="5">
        <v>19</v>
      </c>
      <c r="H10" t="s">
        <v>34</v>
      </c>
    </row>
    <row r="11" spans="1:8" x14ac:dyDescent="0.25">
      <c r="A11" s="4" t="str">
        <f t="shared" si="0"/>
        <v/>
      </c>
      <c r="B11" t="s">
        <v>38</v>
      </c>
      <c r="C11" t="s">
        <v>43</v>
      </c>
      <c r="D11" s="5" t="s">
        <v>16</v>
      </c>
      <c r="E11" s="5">
        <v>113</v>
      </c>
      <c r="F11" s="5">
        <v>16</v>
      </c>
      <c r="G11" s="5">
        <v>19</v>
      </c>
      <c r="H11" t="s">
        <v>34</v>
      </c>
    </row>
    <row r="12" spans="1:8" x14ac:dyDescent="0.25">
      <c r="A12" s="4" t="str">
        <f t="shared" si="0"/>
        <v/>
      </c>
      <c r="B12" t="s">
        <v>38</v>
      </c>
      <c r="C12" t="s">
        <v>55</v>
      </c>
      <c r="D12" s="5" t="s">
        <v>64</v>
      </c>
      <c r="E12" s="5">
        <v>38</v>
      </c>
      <c r="F12" s="5">
        <v>16</v>
      </c>
      <c r="G12" s="5">
        <v>19</v>
      </c>
      <c r="H12" t="s">
        <v>34</v>
      </c>
    </row>
    <row r="13" spans="1:8" x14ac:dyDescent="0.25">
      <c r="A13" s="4" t="str">
        <f t="shared" si="0"/>
        <v/>
      </c>
      <c r="B13" t="s">
        <v>38</v>
      </c>
      <c r="C13" t="s">
        <v>55</v>
      </c>
      <c r="D13" s="5" t="s">
        <v>16</v>
      </c>
      <c r="E13" s="5">
        <v>38</v>
      </c>
      <c r="F13" s="5">
        <v>16</v>
      </c>
      <c r="G13" s="5">
        <v>19</v>
      </c>
      <c r="H13" t="s">
        <v>34</v>
      </c>
    </row>
    <row r="14" spans="1:8" x14ac:dyDescent="0.25">
      <c r="A14" s="4" t="str">
        <f t="shared" si="0"/>
        <v/>
      </c>
      <c r="B14" t="s">
        <v>39</v>
      </c>
      <c r="C14" t="s">
        <v>44</v>
      </c>
      <c r="D14" s="5" t="s">
        <v>64</v>
      </c>
      <c r="E14" s="5">
        <v>769</v>
      </c>
      <c r="F14" s="5">
        <v>16</v>
      </c>
      <c r="G14" s="5">
        <v>19</v>
      </c>
      <c r="H14" t="s">
        <v>34</v>
      </c>
    </row>
    <row r="15" spans="1:8" x14ac:dyDescent="0.25">
      <c r="A15" s="4" t="str">
        <f t="shared" si="0"/>
        <v/>
      </c>
      <c r="B15" t="s">
        <v>39</v>
      </c>
      <c r="C15" t="s">
        <v>44</v>
      </c>
      <c r="D15" s="5" t="s">
        <v>16</v>
      </c>
      <c r="E15" s="5">
        <v>769</v>
      </c>
      <c r="F15" s="5">
        <v>16</v>
      </c>
      <c r="G15" s="5">
        <v>19</v>
      </c>
      <c r="H15" t="s">
        <v>34</v>
      </c>
    </row>
    <row r="16" spans="1:8" x14ac:dyDescent="0.25">
      <c r="A16" s="4" t="str">
        <f t="shared" si="0"/>
        <v/>
      </c>
      <c r="B16" t="s">
        <v>39</v>
      </c>
      <c r="C16" t="s">
        <v>45</v>
      </c>
      <c r="D16" s="5" t="s">
        <v>64</v>
      </c>
      <c r="E16" s="5">
        <v>31</v>
      </c>
      <c r="F16" s="5">
        <v>16</v>
      </c>
      <c r="G16" s="5">
        <v>19</v>
      </c>
      <c r="H16" t="s">
        <v>34</v>
      </c>
    </row>
    <row r="17" spans="1:8" x14ac:dyDescent="0.25">
      <c r="A17" s="4" t="str">
        <f t="shared" si="0"/>
        <v/>
      </c>
      <c r="B17" t="s">
        <v>39</v>
      </c>
      <c r="C17" t="s">
        <v>45</v>
      </c>
      <c r="D17" s="5" t="s">
        <v>16</v>
      </c>
      <c r="E17" s="5">
        <v>31</v>
      </c>
      <c r="F17" s="5">
        <v>16</v>
      </c>
      <c r="G17" s="5">
        <v>19</v>
      </c>
      <c r="H17" t="s">
        <v>34</v>
      </c>
    </row>
    <row r="18" spans="1:8" x14ac:dyDescent="0.25">
      <c r="A18" s="4" t="str">
        <f t="shared" si="0"/>
        <v/>
      </c>
      <c r="B18" t="s">
        <v>39</v>
      </c>
      <c r="C18" t="s">
        <v>46</v>
      </c>
      <c r="D18" s="5" t="s">
        <v>64</v>
      </c>
      <c r="E18" s="5">
        <v>141</v>
      </c>
      <c r="F18" s="5">
        <v>16</v>
      </c>
      <c r="G18" s="5">
        <v>19</v>
      </c>
      <c r="H18" t="s">
        <v>34</v>
      </c>
    </row>
    <row r="19" spans="1:8" x14ac:dyDescent="0.25">
      <c r="A19" s="4" t="str">
        <f t="shared" si="0"/>
        <v/>
      </c>
      <c r="B19" t="s">
        <v>39</v>
      </c>
      <c r="C19" t="s">
        <v>46</v>
      </c>
      <c r="D19" s="5" t="s">
        <v>16</v>
      </c>
      <c r="E19" s="5">
        <v>141</v>
      </c>
      <c r="F19" s="5">
        <v>16</v>
      </c>
      <c r="G19" s="5">
        <v>19</v>
      </c>
      <c r="H19" t="s">
        <v>34</v>
      </c>
    </row>
    <row r="20" spans="1:8" x14ac:dyDescent="0.25">
      <c r="A20" s="4" t="str">
        <f t="shared" si="0"/>
        <v/>
      </c>
      <c r="B20" t="s">
        <v>40</v>
      </c>
      <c r="C20" t="s">
        <v>47</v>
      </c>
      <c r="D20" s="5" t="s">
        <v>64</v>
      </c>
      <c r="E20" s="5">
        <v>906</v>
      </c>
      <c r="F20" s="5">
        <v>16</v>
      </c>
      <c r="G20" s="5">
        <v>19</v>
      </c>
      <c r="H20" t="s">
        <v>34</v>
      </c>
    </row>
    <row r="21" spans="1:8" x14ac:dyDescent="0.25">
      <c r="A21" s="4" t="str">
        <f t="shared" si="0"/>
        <v/>
      </c>
      <c r="B21" t="s">
        <v>40</v>
      </c>
      <c r="C21" t="s">
        <v>47</v>
      </c>
      <c r="D21" s="5" t="s">
        <v>16</v>
      </c>
      <c r="E21" s="5">
        <v>906</v>
      </c>
      <c r="F21" s="5">
        <v>16</v>
      </c>
      <c r="G21" s="5">
        <v>19</v>
      </c>
      <c r="H21" t="s">
        <v>34</v>
      </c>
    </row>
    <row r="22" spans="1:8" x14ac:dyDescent="0.25">
      <c r="A22" s="4" t="str">
        <f t="shared" si="0"/>
        <v/>
      </c>
      <c r="B22" t="s">
        <v>40</v>
      </c>
      <c r="C22" t="s">
        <v>48</v>
      </c>
      <c r="D22" s="5" t="s">
        <v>64</v>
      </c>
      <c r="E22" s="5">
        <v>13</v>
      </c>
      <c r="F22" s="5">
        <v>16</v>
      </c>
      <c r="G22" s="5">
        <v>19</v>
      </c>
      <c r="H22" t="s">
        <v>34</v>
      </c>
    </row>
    <row r="23" spans="1:8" x14ac:dyDescent="0.25">
      <c r="A23" s="4" t="str">
        <f t="shared" si="0"/>
        <v/>
      </c>
      <c r="B23" t="s">
        <v>40</v>
      </c>
      <c r="C23" t="s">
        <v>48</v>
      </c>
      <c r="D23" s="5" t="s">
        <v>16</v>
      </c>
      <c r="E23" s="5">
        <v>13</v>
      </c>
      <c r="F23" s="5">
        <v>16</v>
      </c>
      <c r="G23" s="5">
        <v>19</v>
      </c>
      <c r="H23" t="s">
        <v>34</v>
      </c>
    </row>
    <row r="24" spans="1:8" x14ac:dyDescent="0.25">
      <c r="A24" s="4" t="str">
        <f t="shared" si="0"/>
        <v/>
      </c>
      <c r="B24" t="s">
        <v>40</v>
      </c>
      <c r="C24" t="s">
        <v>49</v>
      </c>
      <c r="D24" s="5" t="s">
        <v>64</v>
      </c>
      <c r="E24" s="5">
        <v>22</v>
      </c>
      <c r="F24" s="5">
        <v>16</v>
      </c>
      <c r="G24" s="5">
        <v>19</v>
      </c>
      <c r="H24" t="s">
        <v>34</v>
      </c>
    </row>
    <row r="25" spans="1:8" x14ac:dyDescent="0.25">
      <c r="A25" s="4" t="str">
        <f t="shared" si="0"/>
        <v/>
      </c>
      <c r="B25" t="s">
        <v>40</v>
      </c>
      <c r="C25" t="s">
        <v>49</v>
      </c>
      <c r="D25" s="5" t="s">
        <v>16</v>
      </c>
      <c r="E25" s="5">
        <v>22</v>
      </c>
      <c r="F25" s="5">
        <v>16</v>
      </c>
      <c r="G25" s="5">
        <v>19</v>
      </c>
      <c r="H25" t="s">
        <v>34</v>
      </c>
    </row>
    <row r="26" spans="1:8" x14ac:dyDescent="0.25">
      <c r="A26" s="4" t="str">
        <f t="shared" ref="A26:A49" si="1">IF(AND(reportcategory=B26, reportdate=C26), 1, "")</f>
        <v/>
      </c>
    </row>
    <row r="27" spans="1:8" x14ac:dyDescent="0.25">
      <c r="A27" s="4" t="str">
        <f t="shared" si="1"/>
        <v/>
      </c>
    </row>
    <row r="28" spans="1:8" x14ac:dyDescent="0.25">
      <c r="A28" s="4" t="str">
        <f t="shared" si="1"/>
        <v/>
      </c>
    </row>
    <row r="29" spans="1:8" x14ac:dyDescent="0.25">
      <c r="A29" s="4" t="str">
        <f t="shared" si="1"/>
        <v/>
      </c>
    </row>
    <row r="30" spans="1:8" x14ac:dyDescent="0.25">
      <c r="A30" s="4" t="str">
        <f t="shared" si="1"/>
        <v/>
      </c>
    </row>
    <row r="31" spans="1:8" x14ac:dyDescent="0.25">
      <c r="A31" s="4" t="str">
        <f t="shared" si="1"/>
        <v/>
      </c>
    </row>
    <row r="32" spans="1:8" x14ac:dyDescent="0.25">
      <c r="A32" s="4" t="str">
        <f t="shared" si="1"/>
        <v/>
      </c>
    </row>
    <row r="33" spans="1:1" x14ac:dyDescent="0.25">
      <c r="A33" s="4" t="str">
        <f t="shared" si="1"/>
        <v/>
      </c>
    </row>
    <row r="34" spans="1:1" x14ac:dyDescent="0.25">
      <c r="A34" s="4" t="str">
        <f t="shared" si="1"/>
        <v/>
      </c>
    </row>
    <row r="35" spans="1:1" x14ac:dyDescent="0.25">
      <c r="A35" s="4" t="str">
        <f t="shared" si="1"/>
        <v/>
      </c>
    </row>
    <row r="36" spans="1:1" x14ac:dyDescent="0.25">
      <c r="A36" s="4" t="str">
        <f t="shared" si="1"/>
        <v/>
      </c>
    </row>
    <row r="37" spans="1:1" x14ac:dyDescent="0.25">
      <c r="A37" s="4" t="str">
        <f t="shared" si="1"/>
        <v/>
      </c>
    </row>
    <row r="38" spans="1:1" x14ac:dyDescent="0.25">
      <c r="A38" s="4" t="str">
        <f t="shared" si="1"/>
        <v/>
      </c>
    </row>
    <row r="39" spans="1:1" x14ac:dyDescent="0.25">
      <c r="A39" s="4" t="str">
        <f t="shared" si="1"/>
        <v/>
      </c>
    </row>
    <row r="40" spans="1:1" x14ac:dyDescent="0.25">
      <c r="A40" s="4" t="str">
        <f t="shared" si="1"/>
        <v/>
      </c>
    </row>
    <row r="41" spans="1:1" x14ac:dyDescent="0.25">
      <c r="A41" s="4" t="str">
        <f t="shared" si="1"/>
        <v/>
      </c>
    </row>
    <row r="42" spans="1:1" x14ac:dyDescent="0.25">
      <c r="A42" s="4" t="str">
        <f t="shared" si="1"/>
        <v/>
      </c>
    </row>
    <row r="43" spans="1:1" x14ac:dyDescent="0.25">
      <c r="A43" s="4" t="str">
        <f t="shared" si="1"/>
        <v/>
      </c>
    </row>
    <row r="44" spans="1:1" x14ac:dyDescent="0.25">
      <c r="A44" s="4" t="str">
        <f t="shared" si="1"/>
        <v/>
      </c>
    </row>
    <row r="45" spans="1:1" x14ac:dyDescent="0.25">
      <c r="A45" s="4" t="str">
        <f t="shared" si="1"/>
        <v/>
      </c>
    </row>
    <row r="46" spans="1:1" x14ac:dyDescent="0.25">
      <c r="A46" s="4" t="str">
        <f t="shared" si="1"/>
        <v/>
      </c>
    </row>
    <row r="47" spans="1:1" x14ac:dyDescent="0.25">
      <c r="A47" s="4" t="str">
        <f t="shared" si="1"/>
        <v/>
      </c>
    </row>
    <row r="48" spans="1:1" x14ac:dyDescent="0.25">
      <c r="A48" s="4" t="str">
        <f t="shared" si="1"/>
        <v/>
      </c>
    </row>
    <row r="49" spans="1:1" x14ac:dyDescent="0.25">
      <c r="A49" s="4" t="str">
        <f t="shared" si="1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7"/>
  <sheetViews>
    <sheetView workbookViewId="0">
      <selection activeCell="C20" sqref="C20"/>
    </sheetView>
  </sheetViews>
  <sheetFormatPr defaultRowHeight="15" x14ac:dyDescent="0.25"/>
  <cols>
    <col min="1" max="1" width="8.875" style="4"/>
    <col min="2" max="3" width="23.5" bestFit="1" customWidth="1"/>
    <col min="4" max="4" width="16" bestFit="1" customWidth="1"/>
    <col min="5" max="5" width="11.625" bestFit="1" customWidth="1"/>
    <col min="6" max="6" width="10.625" bestFit="1" customWidth="1"/>
    <col min="7" max="7" width="11.625" bestFit="1" customWidth="1"/>
    <col min="8" max="8" width="6" bestFit="1" customWidth="1"/>
    <col min="9" max="9" width="10.625" bestFit="1" customWidth="1"/>
  </cols>
  <sheetData>
    <row r="1" spans="1:10" x14ac:dyDescent="0.25">
      <c r="A1" s="4" t="s">
        <v>26</v>
      </c>
      <c r="B1" t="s">
        <v>36</v>
      </c>
      <c r="C1" t="s">
        <v>54</v>
      </c>
      <c r="D1" t="s">
        <v>10</v>
      </c>
      <c r="E1" t="s">
        <v>19</v>
      </c>
      <c r="F1" t="s">
        <v>21</v>
      </c>
      <c r="G1" t="s">
        <v>22</v>
      </c>
      <c r="H1" t="s">
        <v>23</v>
      </c>
      <c r="I1" t="s">
        <v>8</v>
      </c>
      <c r="J1" t="s">
        <v>20</v>
      </c>
    </row>
    <row r="2" spans="1:10" x14ac:dyDescent="0.25">
      <c r="A2" s="4" t="str">
        <f t="shared" ref="A2:A65" si="0">IF(AND(reportcategory = B2, reportsubcategory=C2, reportdate = D2), E2, "")</f>
        <v/>
      </c>
      <c r="B2" t="s">
        <v>37</v>
      </c>
      <c r="C2" t="s">
        <v>18</v>
      </c>
      <c r="D2" s="5" t="s">
        <v>64</v>
      </c>
      <c r="E2" s="5">
        <v>1</v>
      </c>
      <c r="F2" s="5">
        <v>46.077293395996094</v>
      </c>
      <c r="G2" s="5">
        <v>44.572655091275173</v>
      </c>
      <c r="H2" s="5">
        <v>8.3012790679931641</v>
      </c>
      <c r="I2" s="5">
        <v>79.611289978679125</v>
      </c>
      <c r="J2" s="5">
        <v>0</v>
      </c>
    </row>
    <row r="3" spans="1:10" x14ac:dyDescent="0.25">
      <c r="A3" s="4" t="str">
        <f t="shared" si="0"/>
        <v/>
      </c>
      <c r="B3" t="s">
        <v>37</v>
      </c>
      <c r="C3" t="s">
        <v>18</v>
      </c>
      <c r="D3" s="5" t="s">
        <v>64</v>
      </c>
      <c r="E3" s="5">
        <v>2</v>
      </c>
      <c r="F3" s="5">
        <v>45.791492462158203</v>
      </c>
      <c r="G3" s="5">
        <v>44.630374671416732</v>
      </c>
      <c r="H3" s="5">
        <v>8.2961368560791016</v>
      </c>
      <c r="I3" s="5">
        <v>79.215213219615947</v>
      </c>
      <c r="J3" s="5">
        <v>0</v>
      </c>
    </row>
    <row r="4" spans="1:10" x14ac:dyDescent="0.25">
      <c r="A4" s="4" t="str">
        <f t="shared" si="0"/>
        <v/>
      </c>
      <c r="B4" t="s">
        <v>37</v>
      </c>
      <c r="C4" t="s">
        <v>18</v>
      </c>
      <c r="D4" s="5" t="s">
        <v>64</v>
      </c>
      <c r="E4" s="5">
        <v>3</v>
      </c>
      <c r="F4" s="5">
        <v>45.344429016113281</v>
      </c>
      <c r="G4" s="5">
        <v>44.636098299133302</v>
      </c>
      <c r="H4" s="5">
        <v>8.2623310089111328</v>
      </c>
      <c r="I4" s="5">
        <v>78.421023454158671</v>
      </c>
      <c r="J4" s="5">
        <v>0</v>
      </c>
    </row>
    <row r="5" spans="1:10" x14ac:dyDescent="0.25">
      <c r="A5" s="4" t="str">
        <f t="shared" si="0"/>
        <v/>
      </c>
      <c r="B5" t="s">
        <v>37</v>
      </c>
      <c r="C5" t="s">
        <v>18</v>
      </c>
      <c r="D5" s="5" t="s">
        <v>64</v>
      </c>
      <c r="E5" s="5">
        <v>4</v>
      </c>
      <c r="F5" s="5">
        <v>45.081295013427734</v>
      </c>
      <c r="G5" s="5">
        <v>44.496040874419471</v>
      </c>
      <c r="H5" s="5">
        <v>8.1696567535400391</v>
      </c>
      <c r="I5" s="5">
        <v>76.77239872068219</v>
      </c>
      <c r="J5" s="5">
        <v>0</v>
      </c>
    </row>
    <row r="6" spans="1:10" x14ac:dyDescent="0.25">
      <c r="A6" s="4" t="str">
        <f t="shared" si="0"/>
        <v/>
      </c>
      <c r="B6" t="s">
        <v>37</v>
      </c>
      <c r="C6" t="s">
        <v>18</v>
      </c>
      <c r="D6" s="5" t="s">
        <v>64</v>
      </c>
      <c r="E6" s="5">
        <v>5</v>
      </c>
      <c r="F6" s="5">
        <v>44.866542816162109</v>
      </c>
      <c r="G6" s="5">
        <v>44.749644107536781</v>
      </c>
      <c r="H6" s="5">
        <v>8.0496635437011719</v>
      </c>
      <c r="I6" s="5">
        <v>74.348475479743698</v>
      </c>
      <c r="J6" s="5">
        <v>0</v>
      </c>
    </row>
    <row r="7" spans="1:10" x14ac:dyDescent="0.25">
      <c r="A7" s="4" t="str">
        <f t="shared" si="0"/>
        <v/>
      </c>
      <c r="B7" t="s">
        <v>37</v>
      </c>
      <c r="C7" t="s">
        <v>18</v>
      </c>
      <c r="D7" s="5" t="s">
        <v>64</v>
      </c>
      <c r="E7" s="5">
        <v>6</v>
      </c>
      <c r="F7" s="5">
        <v>44.866058349609375</v>
      </c>
      <c r="G7" s="5">
        <v>45.964768409659996</v>
      </c>
      <c r="H7" s="5">
        <v>7.7678084373474121</v>
      </c>
      <c r="I7" s="5">
        <v>72.31895522388011</v>
      </c>
      <c r="J7" s="5">
        <v>0</v>
      </c>
    </row>
    <row r="8" spans="1:10" x14ac:dyDescent="0.25">
      <c r="A8" s="4" t="str">
        <f t="shared" si="0"/>
        <v/>
      </c>
      <c r="B8" t="s">
        <v>37</v>
      </c>
      <c r="C8" t="s">
        <v>18</v>
      </c>
      <c r="D8" s="5" t="s">
        <v>64</v>
      </c>
      <c r="E8" s="5">
        <v>7</v>
      </c>
      <c r="F8" s="5">
        <v>45.382717132568359</v>
      </c>
      <c r="G8" s="5">
        <v>47.672973001420971</v>
      </c>
      <c r="H8" s="5">
        <v>7.1864457130432129</v>
      </c>
      <c r="I8" s="5">
        <v>71.659008528785165</v>
      </c>
      <c r="J8" s="5">
        <v>0</v>
      </c>
    </row>
    <row r="9" spans="1:10" x14ac:dyDescent="0.25">
      <c r="A9" s="4" t="str">
        <f t="shared" si="0"/>
        <v/>
      </c>
      <c r="B9" t="s">
        <v>37</v>
      </c>
      <c r="C9" t="s">
        <v>18</v>
      </c>
      <c r="D9" s="5" t="s">
        <v>64</v>
      </c>
      <c r="E9" s="5">
        <v>8</v>
      </c>
      <c r="F9" s="5">
        <v>46.133766174316406</v>
      </c>
      <c r="G9" s="5">
        <v>48.277312676344856</v>
      </c>
      <c r="H9" s="5">
        <v>5.9508919715881348</v>
      </c>
      <c r="I9" s="5">
        <v>72.570852878464692</v>
      </c>
      <c r="J9" s="5">
        <v>0</v>
      </c>
    </row>
    <row r="10" spans="1:10" x14ac:dyDescent="0.25">
      <c r="A10" s="4" t="str">
        <f t="shared" si="0"/>
        <v/>
      </c>
      <c r="B10" t="s">
        <v>37</v>
      </c>
      <c r="C10" t="s">
        <v>18</v>
      </c>
      <c r="D10" s="5" t="s">
        <v>64</v>
      </c>
      <c r="E10" s="5">
        <v>9</v>
      </c>
      <c r="F10" s="5">
        <v>46.668544769287109</v>
      </c>
      <c r="G10" s="5">
        <v>47.949238900973427</v>
      </c>
      <c r="H10" s="5">
        <v>4.6508150100708008</v>
      </c>
      <c r="I10" s="5">
        <v>76.503166311300333</v>
      </c>
      <c r="J10" s="5">
        <v>0</v>
      </c>
    </row>
    <row r="11" spans="1:10" x14ac:dyDescent="0.25">
      <c r="A11" s="4" t="str">
        <f t="shared" si="0"/>
        <v/>
      </c>
      <c r="B11" t="s">
        <v>37</v>
      </c>
      <c r="C11" t="s">
        <v>18</v>
      </c>
      <c r="D11" s="5" t="s">
        <v>64</v>
      </c>
      <c r="E11" s="5">
        <v>10</v>
      </c>
      <c r="F11" s="5">
        <v>46.803756713867188</v>
      </c>
      <c r="G11" s="5">
        <v>47.765814319321976</v>
      </c>
      <c r="H11" s="5">
        <v>3.0769646167755127</v>
      </c>
      <c r="I11" s="5">
        <v>81.46162046908421</v>
      </c>
      <c r="J11" s="5">
        <v>0</v>
      </c>
    </row>
    <row r="12" spans="1:10" x14ac:dyDescent="0.25">
      <c r="A12" s="4" t="str">
        <f t="shared" si="0"/>
        <v/>
      </c>
      <c r="B12" t="s">
        <v>37</v>
      </c>
      <c r="C12" t="s">
        <v>18</v>
      </c>
      <c r="D12" s="5" t="s">
        <v>64</v>
      </c>
      <c r="E12" s="5">
        <v>11</v>
      </c>
      <c r="F12" s="5">
        <v>45.796115875244141</v>
      </c>
      <c r="G12" s="5">
        <v>45.879099907192177</v>
      </c>
      <c r="H12" s="5">
        <v>1.8386374711990356</v>
      </c>
      <c r="I12" s="5">
        <v>85.543603411512805</v>
      </c>
      <c r="J12" s="5">
        <v>0</v>
      </c>
    </row>
    <row r="13" spans="1:10" x14ac:dyDescent="0.25">
      <c r="A13" s="4" t="str">
        <f t="shared" si="0"/>
        <v/>
      </c>
      <c r="B13" t="s">
        <v>37</v>
      </c>
      <c r="C13" t="s">
        <v>18</v>
      </c>
      <c r="D13" s="5" t="s">
        <v>64</v>
      </c>
      <c r="E13" s="5">
        <v>12</v>
      </c>
      <c r="F13" s="5">
        <v>42.857322692871094</v>
      </c>
      <c r="G13" s="5">
        <v>41.899147753984529</v>
      </c>
      <c r="H13" s="5">
        <v>2.9897429943084717</v>
      </c>
      <c r="I13" s="5">
        <v>89.340405117270961</v>
      </c>
      <c r="J13" s="5">
        <v>0</v>
      </c>
    </row>
    <row r="14" spans="1:10" x14ac:dyDescent="0.25">
      <c r="A14" s="4" t="str">
        <f t="shared" si="0"/>
        <v/>
      </c>
      <c r="B14" t="s">
        <v>37</v>
      </c>
      <c r="C14" t="s">
        <v>18</v>
      </c>
      <c r="D14" s="5" t="s">
        <v>64</v>
      </c>
      <c r="E14" s="5">
        <v>13</v>
      </c>
      <c r="F14" s="5">
        <v>38.448707580566406</v>
      </c>
      <c r="G14" s="5">
        <v>37.446416708669545</v>
      </c>
      <c r="H14" s="5">
        <v>4.8798232078552246</v>
      </c>
      <c r="I14" s="5">
        <v>92.704371002131111</v>
      </c>
      <c r="J14" s="5">
        <v>0</v>
      </c>
    </row>
    <row r="15" spans="1:10" x14ac:dyDescent="0.25">
      <c r="A15" s="4" t="str">
        <f t="shared" si="0"/>
        <v/>
      </c>
      <c r="B15" t="s">
        <v>37</v>
      </c>
      <c r="C15" t="s">
        <v>18</v>
      </c>
      <c r="D15" s="5" t="s">
        <v>64</v>
      </c>
      <c r="E15" s="5">
        <v>14</v>
      </c>
      <c r="F15" s="5">
        <v>35.368576049804688</v>
      </c>
      <c r="G15" s="5">
        <v>36.854776929089454</v>
      </c>
      <c r="H15" s="5">
        <v>5.805870532989502</v>
      </c>
      <c r="I15" s="5">
        <v>95.637313432836578</v>
      </c>
      <c r="J15" s="5">
        <v>0</v>
      </c>
    </row>
    <row r="16" spans="1:10" x14ac:dyDescent="0.25">
      <c r="A16" s="4" t="str">
        <f t="shared" si="0"/>
        <v/>
      </c>
      <c r="B16" t="s">
        <v>37</v>
      </c>
      <c r="C16" t="s">
        <v>18</v>
      </c>
      <c r="D16" s="5" t="s">
        <v>64</v>
      </c>
      <c r="E16" s="5">
        <v>15</v>
      </c>
      <c r="F16" s="5">
        <v>34.941490173339844</v>
      </c>
      <c r="G16" s="5">
        <v>36.788512297637411</v>
      </c>
      <c r="H16" s="5">
        <v>5.8268270492553711</v>
      </c>
      <c r="I16" s="5">
        <v>97.366950959487653</v>
      </c>
      <c r="J16" s="5">
        <v>0</v>
      </c>
    </row>
    <row r="17" spans="1:10" x14ac:dyDescent="0.25">
      <c r="A17" s="4" t="str">
        <f t="shared" si="0"/>
        <v/>
      </c>
      <c r="B17" t="s">
        <v>37</v>
      </c>
      <c r="C17" t="s">
        <v>18</v>
      </c>
      <c r="D17" s="5" t="s">
        <v>64</v>
      </c>
      <c r="E17" s="5">
        <v>16</v>
      </c>
      <c r="F17" s="5">
        <v>34.490085601806641</v>
      </c>
      <c r="G17" s="5">
        <v>34.398765385348</v>
      </c>
      <c r="H17" s="5">
        <v>5.9810361862182617</v>
      </c>
      <c r="I17" s="5">
        <v>98.325586353944729</v>
      </c>
      <c r="J17" s="5">
        <v>0</v>
      </c>
    </row>
    <row r="18" spans="1:10" x14ac:dyDescent="0.25">
      <c r="A18" s="4" t="str">
        <f t="shared" si="0"/>
        <v/>
      </c>
      <c r="B18" t="s">
        <v>37</v>
      </c>
      <c r="C18" t="s">
        <v>18</v>
      </c>
      <c r="D18" s="5" t="s">
        <v>64</v>
      </c>
      <c r="E18" s="5">
        <v>17</v>
      </c>
      <c r="F18" s="5">
        <v>33.840995788574219</v>
      </c>
      <c r="G18" s="5">
        <v>9.8918145837928488</v>
      </c>
      <c r="H18" s="5">
        <v>6.0556092262268066</v>
      </c>
      <c r="I18" s="5">
        <v>97.894776119402948</v>
      </c>
      <c r="J18" s="5">
        <v>0</v>
      </c>
    </row>
    <row r="19" spans="1:10" x14ac:dyDescent="0.25">
      <c r="A19" s="4" t="str">
        <f t="shared" si="0"/>
        <v/>
      </c>
      <c r="B19" t="s">
        <v>37</v>
      </c>
      <c r="C19" t="s">
        <v>18</v>
      </c>
      <c r="D19" s="5" t="s">
        <v>64</v>
      </c>
      <c r="E19" s="5">
        <v>18</v>
      </c>
      <c r="F19" s="5">
        <v>35.969947814941406</v>
      </c>
      <c r="G19" s="5">
        <v>9.5486187380048513</v>
      </c>
      <c r="H19" s="5">
        <v>6.4738988876342773</v>
      </c>
      <c r="I19" s="5">
        <v>97.442537313433363</v>
      </c>
      <c r="J19" s="5">
        <v>0</v>
      </c>
    </row>
    <row r="20" spans="1:10" x14ac:dyDescent="0.25">
      <c r="A20" s="4" t="str">
        <f t="shared" si="0"/>
        <v/>
      </c>
      <c r="B20" t="s">
        <v>37</v>
      </c>
      <c r="C20" t="s">
        <v>18</v>
      </c>
      <c r="D20" s="5" t="s">
        <v>64</v>
      </c>
      <c r="E20" s="5">
        <v>19</v>
      </c>
      <c r="F20" s="5">
        <v>39.656139373779297</v>
      </c>
      <c r="G20" s="5">
        <v>11.447157889781797</v>
      </c>
      <c r="H20" s="5">
        <v>7.479619026184082</v>
      </c>
      <c r="I20" s="5">
        <v>96.244882729212151</v>
      </c>
      <c r="J20" s="5">
        <v>0</v>
      </c>
    </row>
    <row r="21" spans="1:10" x14ac:dyDescent="0.25">
      <c r="A21" s="4" t="str">
        <f t="shared" si="0"/>
        <v/>
      </c>
      <c r="B21" t="s">
        <v>37</v>
      </c>
      <c r="C21" t="s">
        <v>18</v>
      </c>
      <c r="D21" s="5" t="s">
        <v>64</v>
      </c>
      <c r="E21" s="5">
        <v>20</v>
      </c>
      <c r="F21" s="5">
        <v>41.911582946777344</v>
      </c>
      <c r="G21" s="5">
        <v>19.724920857086111</v>
      </c>
      <c r="H21" s="5">
        <v>8.224268913269043</v>
      </c>
      <c r="I21" s="5">
        <v>93.764317697227682</v>
      </c>
      <c r="J21" s="5">
        <v>0</v>
      </c>
    </row>
    <row r="22" spans="1:10" x14ac:dyDescent="0.25">
      <c r="A22" s="4" t="str">
        <f t="shared" si="0"/>
        <v/>
      </c>
      <c r="B22" t="s">
        <v>37</v>
      </c>
      <c r="C22" t="s">
        <v>18</v>
      </c>
      <c r="D22" s="5" t="s">
        <v>64</v>
      </c>
      <c r="E22" s="5">
        <v>21</v>
      </c>
      <c r="F22" s="5">
        <v>43.117172241210938</v>
      </c>
      <c r="G22" s="5">
        <v>24.899114120586304</v>
      </c>
      <c r="H22" s="5">
        <v>8.1702671051025391</v>
      </c>
      <c r="I22" s="5">
        <v>89.406140724945388</v>
      </c>
      <c r="J22" s="5">
        <v>0</v>
      </c>
    </row>
    <row r="23" spans="1:10" x14ac:dyDescent="0.25">
      <c r="A23" s="4" t="str">
        <f t="shared" si="0"/>
        <v/>
      </c>
      <c r="B23" t="s">
        <v>37</v>
      </c>
      <c r="C23" t="s">
        <v>18</v>
      </c>
      <c r="D23" s="5" t="s">
        <v>64</v>
      </c>
      <c r="E23" s="5">
        <v>22</v>
      </c>
      <c r="F23" s="5">
        <v>44.208827972412109</v>
      </c>
      <c r="G23" s="5">
        <v>28.705926022158245</v>
      </c>
      <c r="H23" s="5">
        <v>8.1710453033447266</v>
      </c>
      <c r="I23" s="5">
        <v>86.226183368868817</v>
      </c>
      <c r="J23" s="5">
        <v>0</v>
      </c>
    </row>
    <row r="24" spans="1:10" x14ac:dyDescent="0.25">
      <c r="A24" s="4" t="str">
        <f t="shared" si="0"/>
        <v/>
      </c>
      <c r="B24" t="s">
        <v>37</v>
      </c>
      <c r="C24" t="s">
        <v>18</v>
      </c>
      <c r="D24" s="5" t="s">
        <v>64</v>
      </c>
      <c r="E24" s="5">
        <v>23</v>
      </c>
      <c r="F24" s="5">
        <v>44.982990264892578</v>
      </c>
      <c r="G24" s="5">
        <v>30.51852545846474</v>
      </c>
      <c r="H24" s="5">
        <v>8.3233413696289063</v>
      </c>
      <c r="I24" s="5">
        <v>85.258347547974267</v>
      </c>
      <c r="J24" s="5">
        <v>0</v>
      </c>
    </row>
    <row r="25" spans="1:10" x14ac:dyDescent="0.25">
      <c r="A25" s="4" t="str">
        <f t="shared" si="0"/>
        <v/>
      </c>
      <c r="B25" t="s">
        <v>37</v>
      </c>
      <c r="C25" t="s">
        <v>18</v>
      </c>
      <c r="D25" s="5" t="s">
        <v>64</v>
      </c>
      <c r="E25" s="5">
        <v>24</v>
      </c>
      <c r="F25" s="5">
        <v>45.563430786132813</v>
      </c>
      <c r="G25" s="5">
        <v>31.669225077871094</v>
      </c>
      <c r="H25" s="5">
        <v>8.2758197784423828</v>
      </c>
      <c r="I25" s="5">
        <v>83.110287846481697</v>
      </c>
      <c r="J25" s="5">
        <v>0</v>
      </c>
    </row>
    <row r="26" spans="1:10" x14ac:dyDescent="0.25">
      <c r="A26" s="4">
        <f t="shared" si="0"/>
        <v>1</v>
      </c>
      <c r="B26" t="s">
        <v>37</v>
      </c>
      <c r="C26" s="3" t="s">
        <v>18</v>
      </c>
      <c r="D26" s="5" t="s">
        <v>16</v>
      </c>
      <c r="E26" s="5">
        <v>1</v>
      </c>
      <c r="F26" s="5">
        <v>46.077293395996094</v>
      </c>
      <c r="G26" s="5">
        <v>44.572655091275173</v>
      </c>
      <c r="H26" s="5">
        <v>8.3012790679931641</v>
      </c>
      <c r="I26" s="5">
        <v>79.611289978679181</v>
      </c>
      <c r="J26" s="5">
        <v>0</v>
      </c>
    </row>
    <row r="27" spans="1:10" x14ac:dyDescent="0.25">
      <c r="A27" s="4">
        <f t="shared" si="0"/>
        <v>2</v>
      </c>
      <c r="B27" t="s">
        <v>37</v>
      </c>
      <c r="C27" s="3" t="s">
        <v>18</v>
      </c>
      <c r="D27" s="5" t="s">
        <v>16</v>
      </c>
      <c r="E27" s="5">
        <v>2</v>
      </c>
      <c r="F27" s="5">
        <v>45.791492462158203</v>
      </c>
      <c r="G27" s="5">
        <v>44.630374671416732</v>
      </c>
      <c r="H27" s="5">
        <v>8.2961368560791016</v>
      </c>
      <c r="I27" s="5">
        <v>79.215213219616061</v>
      </c>
      <c r="J27" s="5">
        <v>0</v>
      </c>
    </row>
    <row r="28" spans="1:10" x14ac:dyDescent="0.25">
      <c r="A28" s="4">
        <f t="shared" si="0"/>
        <v>3</v>
      </c>
      <c r="B28" t="s">
        <v>37</v>
      </c>
      <c r="C28" s="3" t="s">
        <v>18</v>
      </c>
      <c r="D28" s="5" t="s">
        <v>16</v>
      </c>
      <c r="E28" s="5">
        <v>3</v>
      </c>
      <c r="F28" s="5">
        <v>45.344429016113281</v>
      </c>
      <c r="G28" s="5">
        <v>44.636098299133302</v>
      </c>
      <c r="H28" s="5">
        <v>8.2623310089111328</v>
      </c>
      <c r="I28" s="5">
        <v>78.421023454158686</v>
      </c>
      <c r="J28" s="5">
        <v>0</v>
      </c>
    </row>
    <row r="29" spans="1:10" x14ac:dyDescent="0.25">
      <c r="A29" s="4">
        <f t="shared" si="0"/>
        <v>4</v>
      </c>
      <c r="B29" t="s">
        <v>37</v>
      </c>
      <c r="C29" s="3" t="s">
        <v>18</v>
      </c>
      <c r="D29" s="5" t="s">
        <v>16</v>
      </c>
      <c r="E29" s="5">
        <v>4</v>
      </c>
      <c r="F29" s="5">
        <v>45.081295013427734</v>
      </c>
      <c r="G29" s="5">
        <v>44.496040874419471</v>
      </c>
      <c r="H29" s="5">
        <v>8.1696567535400391</v>
      </c>
      <c r="I29" s="5">
        <v>76.772398720682219</v>
      </c>
      <c r="J29" s="5">
        <v>0</v>
      </c>
    </row>
    <row r="30" spans="1:10" x14ac:dyDescent="0.25">
      <c r="A30" s="4">
        <f t="shared" si="0"/>
        <v>5</v>
      </c>
      <c r="B30" t="s">
        <v>37</v>
      </c>
      <c r="C30" s="3" t="s">
        <v>18</v>
      </c>
      <c r="D30" s="5" t="s">
        <v>16</v>
      </c>
      <c r="E30" s="5">
        <v>5</v>
      </c>
      <c r="F30" s="5">
        <v>44.866542816162109</v>
      </c>
      <c r="G30" s="5">
        <v>44.749644107536781</v>
      </c>
      <c r="H30" s="5">
        <v>8.0496635437011719</v>
      </c>
      <c r="I30" s="5">
        <v>74.348475479743726</v>
      </c>
      <c r="J30" s="5">
        <v>0</v>
      </c>
    </row>
    <row r="31" spans="1:10" x14ac:dyDescent="0.25">
      <c r="A31" s="4">
        <f t="shared" si="0"/>
        <v>6</v>
      </c>
      <c r="B31" t="s">
        <v>37</v>
      </c>
      <c r="C31" s="3" t="s">
        <v>18</v>
      </c>
      <c r="D31" s="5" t="s">
        <v>16</v>
      </c>
      <c r="E31" s="5">
        <v>6</v>
      </c>
      <c r="F31" s="5">
        <v>44.866058349609375</v>
      </c>
      <c r="G31" s="5">
        <v>45.964768409659996</v>
      </c>
      <c r="H31" s="5">
        <v>7.7678084373474121</v>
      </c>
      <c r="I31" s="5">
        <v>72.31895522388011</v>
      </c>
      <c r="J31" s="5">
        <v>0</v>
      </c>
    </row>
    <row r="32" spans="1:10" x14ac:dyDescent="0.25">
      <c r="A32" s="4">
        <f t="shared" si="0"/>
        <v>7</v>
      </c>
      <c r="B32" t="s">
        <v>37</v>
      </c>
      <c r="C32" s="3" t="s">
        <v>18</v>
      </c>
      <c r="D32" s="5" t="s">
        <v>16</v>
      </c>
      <c r="E32" s="5">
        <v>7</v>
      </c>
      <c r="F32" s="5">
        <v>45.382717132568359</v>
      </c>
      <c r="G32" s="5">
        <v>47.672973001420971</v>
      </c>
      <c r="H32" s="5">
        <v>7.1864457130432129</v>
      </c>
      <c r="I32" s="5">
        <v>71.659008528785165</v>
      </c>
      <c r="J32" s="5">
        <v>0</v>
      </c>
    </row>
    <row r="33" spans="1:10" x14ac:dyDescent="0.25">
      <c r="A33" s="4">
        <f t="shared" si="0"/>
        <v>8</v>
      </c>
      <c r="B33" t="s">
        <v>37</v>
      </c>
      <c r="C33" s="3" t="s">
        <v>18</v>
      </c>
      <c r="D33" s="5" t="s">
        <v>16</v>
      </c>
      <c r="E33" s="5">
        <v>8</v>
      </c>
      <c r="F33" s="5">
        <v>46.133766174316406</v>
      </c>
      <c r="G33" s="5">
        <v>48.277312676344856</v>
      </c>
      <c r="H33" s="5">
        <v>5.9508919715881348</v>
      </c>
      <c r="I33" s="5">
        <v>72.570852878464692</v>
      </c>
      <c r="J33" s="5">
        <v>0</v>
      </c>
    </row>
    <row r="34" spans="1:10" x14ac:dyDescent="0.25">
      <c r="A34" s="4">
        <f t="shared" si="0"/>
        <v>9</v>
      </c>
      <c r="B34" t="s">
        <v>37</v>
      </c>
      <c r="C34" s="3" t="s">
        <v>18</v>
      </c>
      <c r="D34" s="5" t="s">
        <v>16</v>
      </c>
      <c r="E34" s="5">
        <v>9</v>
      </c>
      <c r="F34" s="5">
        <v>46.668544769287109</v>
      </c>
      <c r="G34" s="5">
        <v>47.949238900973427</v>
      </c>
      <c r="H34" s="5">
        <v>4.6508150100708008</v>
      </c>
      <c r="I34" s="5">
        <v>76.503166311300348</v>
      </c>
      <c r="J34" s="5">
        <v>0</v>
      </c>
    </row>
    <row r="35" spans="1:10" x14ac:dyDescent="0.25">
      <c r="A35" s="4">
        <f t="shared" si="0"/>
        <v>10</v>
      </c>
      <c r="B35" t="s">
        <v>37</v>
      </c>
      <c r="C35" s="3" t="s">
        <v>18</v>
      </c>
      <c r="D35" s="5" t="s">
        <v>16</v>
      </c>
      <c r="E35" s="5">
        <v>10</v>
      </c>
      <c r="F35" s="5">
        <v>46.803756713867188</v>
      </c>
      <c r="G35" s="5">
        <v>47.765814319321976</v>
      </c>
      <c r="H35" s="5">
        <v>3.0769646167755127</v>
      </c>
      <c r="I35" s="5">
        <v>81.461620469084224</v>
      </c>
      <c r="J35" s="5">
        <v>0</v>
      </c>
    </row>
    <row r="36" spans="1:10" x14ac:dyDescent="0.25">
      <c r="A36" s="4">
        <f t="shared" si="0"/>
        <v>11</v>
      </c>
      <c r="B36" t="s">
        <v>37</v>
      </c>
      <c r="C36" s="3" t="s">
        <v>18</v>
      </c>
      <c r="D36" s="5" t="s">
        <v>16</v>
      </c>
      <c r="E36" s="5">
        <v>11</v>
      </c>
      <c r="F36" s="5">
        <v>45.796115875244141</v>
      </c>
      <c r="G36" s="5">
        <v>45.879099907192177</v>
      </c>
      <c r="H36" s="5">
        <v>1.8386374711990356</v>
      </c>
      <c r="I36" s="5">
        <v>85.543603411512819</v>
      </c>
      <c r="J36" s="5">
        <v>0</v>
      </c>
    </row>
    <row r="37" spans="1:10" x14ac:dyDescent="0.25">
      <c r="A37" s="4">
        <f t="shared" si="0"/>
        <v>12</v>
      </c>
      <c r="B37" t="s">
        <v>37</v>
      </c>
      <c r="C37" s="3" t="s">
        <v>18</v>
      </c>
      <c r="D37" s="5" t="s">
        <v>16</v>
      </c>
      <c r="E37" s="5">
        <v>12</v>
      </c>
      <c r="F37" s="5">
        <v>42.857322692871094</v>
      </c>
      <c r="G37" s="5">
        <v>41.899147753984529</v>
      </c>
      <c r="H37" s="5">
        <v>2.9897429943084717</v>
      </c>
      <c r="I37" s="5">
        <v>89.340405117270961</v>
      </c>
      <c r="J37" s="5">
        <v>0</v>
      </c>
    </row>
    <row r="38" spans="1:10" x14ac:dyDescent="0.25">
      <c r="A38" s="4">
        <f t="shared" si="0"/>
        <v>13</v>
      </c>
      <c r="B38" t="s">
        <v>37</v>
      </c>
      <c r="C38" s="3" t="s">
        <v>18</v>
      </c>
      <c r="D38" s="5" t="s">
        <v>16</v>
      </c>
      <c r="E38" s="5">
        <v>13</v>
      </c>
      <c r="F38" s="5">
        <v>38.448707580566406</v>
      </c>
      <c r="G38" s="5">
        <v>37.446416708669545</v>
      </c>
      <c r="H38" s="5">
        <v>4.8798232078552246</v>
      </c>
      <c r="I38" s="5">
        <v>92.704371002130998</v>
      </c>
      <c r="J38" s="5">
        <v>0</v>
      </c>
    </row>
    <row r="39" spans="1:10" x14ac:dyDescent="0.25">
      <c r="A39" s="4">
        <f t="shared" si="0"/>
        <v>14</v>
      </c>
      <c r="B39" t="s">
        <v>37</v>
      </c>
      <c r="C39" s="3" t="s">
        <v>18</v>
      </c>
      <c r="D39" s="5" t="s">
        <v>16</v>
      </c>
      <c r="E39" s="5">
        <v>14</v>
      </c>
      <c r="F39" s="5">
        <v>35.368576049804688</v>
      </c>
      <c r="G39" s="5">
        <v>36.854776929089454</v>
      </c>
      <c r="H39" s="5">
        <v>5.805870532989502</v>
      </c>
      <c r="I39" s="5">
        <v>95.63731343283672</v>
      </c>
      <c r="J39" s="5">
        <v>0</v>
      </c>
    </row>
    <row r="40" spans="1:10" x14ac:dyDescent="0.25">
      <c r="A40" s="4">
        <f t="shared" si="0"/>
        <v>15</v>
      </c>
      <c r="B40" t="s">
        <v>37</v>
      </c>
      <c r="C40" s="3" t="s">
        <v>18</v>
      </c>
      <c r="D40" s="5" t="s">
        <v>16</v>
      </c>
      <c r="E40" s="5">
        <v>15</v>
      </c>
      <c r="F40" s="5">
        <v>34.941490173339844</v>
      </c>
      <c r="G40" s="5">
        <v>36.788512297637411</v>
      </c>
      <c r="H40" s="5">
        <v>5.8268270492553711</v>
      </c>
      <c r="I40" s="5">
        <v>97.366950959487653</v>
      </c>
      <c r="J40" s="5">
        <v>0</v>
      </c>
    </row>
    <row r="41" spans="1:10" x14ac:dyDescent="0.25">
      <c r="A41" s="4">
        <f t="shared" si="0"/>
        <v>16</v>
      </c>
      <c r="B41" t="s">
        <v>37</v>
      </c>
      <c r="C41" s="3" t="s">
        <v>18</v>
      </c>
      <c r="D41" s="5" t="s">
        <v>16</v>
      </c>
      <c r="E41" s="5">
        <v>16</v>
      </c>
      <c r="F41" s="5">
        <v>34.490085601806641</v>
      </c>
      <c r="G41" s="5">
        <v>34.398765385348</v>
      </c>
      <c r="H41" s="5">
        <v>5.9810361862182617</v>
      </c>
      <c r="I41" s="5">
        <v>98.325586353944786</v>
      </c>
      <c r="J41" s="5">
        <v>0</v>
      </c>
    </row>
    <row r="42" spans="1:10" x14ac:dyDescent="0.25">
      <c r="A42" s="4">
        <f t="shared" si="0"/>
        <v>17</v>
      </c>
      <c r="B42" t="s">
        <v>37</v>
      </c>
      <c r="C42" s="3" t="s">
        <v>18</v>
      </c>
      <c r="D42" s="5" t="s">
        <v>16</v>
      </c>
      <c r="E42" s="5">
        <v>17</v>
      </c>
      <c r="F42" s="5">
        <v>33.840995788574219</v>
      </c>
      <c r="G42" s="5">
        <v>9.8918145837928488</v>
      </c>
      <c r="H42" s="5">
        <v>6.0556092262268066</v>
      </c>
      <c r="I42" s="5">
        <v>97.894776119402977</v>
      </c>
      <c r="J42" s="5">
        <v>0</v>
      </c>
    </row>
    <row r="43" spans="1:10" x14ac:dyDescent="0.25">
      <c r="A43" s="4">
        <f t="shared" si="0"/>
        <v>18</v>
      </c>
      <c r="B43" t="s">
        <v>37</v>
      </c>
      <c r="C43" s="3" t="s">
        <v>18</v>
      </c>
      <c r="D43" s="5" t="s">
        <v>16</v>
      </c>
      <c r="E43" s="5">
        <v>18</v>
      </c>
      <c r="F43" s="5">
        <v>35.969947814941406</v>
      </c>
      <c r="G43" s="5">
        <v>9.5486187380048513</v>
      </c>
      <c r="H43" s="5">
        <v>6.4738988876342773</v>
      </c>
      <c r="I43" s="5">
        <v>97.442537313433334</v>
      </c>
      <c r="J43" s="5">
        <v>0</v>
      </c>
    </row>
    <row r="44" spans="1:10" x14ac:dyDescent="0.25">
      <c r="A44" s="4">
        <f t="shared" si="0"/>
        <v>19</v>
      </c>
      <c r="B44" t="s">
        <v>37</v>
      </c>
      <c r="C44" s="3" t="s">
        <v>18</v>
      </c>
      <c r="D44" s="5" t="s">
        <v>16</v>
      </c>
      <c r="E44" s="5">
        <v>19</v>
      </c>
      <c r="F44" s="5">
        <v>39.656139373779297</v>
      </c>
      <c r="G44" s="5">
        <v>11.447157889781797</v>
      </c>
      <c r="H44" s="5">
        <v>7.479619026184082</v>
      </c>
      <c r="I44" s="5">
        <v>96.244882729212151</v>
      </c>
      <c r="J44" s="5">
        <v>0</v>
      </c>
    </row>
    <row r="45" spans="1:10" x14ac:dyDescent="0.25">
      <c r="A45" s="4">
        <f t="shared" si="0"/>
        <v>20</v>
      </c>
      <c r="B45" t="s">
        <v>37</v>
      </c>
      <c r="C45" s="3" t="s">
        <v>18</v>
      </c>
      <c r="D45" s="5" t="s">
        <v>16</v>
      </c>
      <c r="E45" s="5">
        <v>20</v>
      </c>
      <c r="F45" s="5">
        <v>41.911582946777344</v>
      </c>
      <c r="G45" s="5">
        <v>19.724920857086111</v>
      </c>
      <c r="H45" s="5">
        <v>8.224268913269043</v>
      </c>
      <c r="I45" s="5">
        <v>93.764317697227696</v>
      </c>
      <c r="J45" s="5">
        <v>0</v>
      </c>
    </row>
    <row r="46" spans="1:10" x14ac:dyDescent="0.25">
      <c r="A46" s="4">
        <f t="shared" si="0"/>
        <v>21</v>
      </c>
      <c r="B46" t="s">
        <v>37</v>
      </c>
      <c r="C46" s="3" t="s">
        <v>18</v>
      </c>
      <c r="D46" s="5" t="s">
        <v>16</v>
      </c>
      <c r="E46" s="5">
        <v>21</v>
      </c>
      <c r="F46" s="5">
        <v>43.117172241210938</v>
      </c>
      <c r="G46" s="5">
        <v>24.899114120586304</v>
      </c>
      <c r="H46" s="5">
        <v>8.1702671051025391</v>
      </c>
      <c r="I46" s="5">
        <v>89.406140724945303</v>
      </c>
      <c r="J46" s="5">
        <v>0</v>
      </c>
    </row>
    <row r="47" spans="1:10" x14ac:dyDescent="0.25">
      <c r="A47" s="4">
        <f t="shared" si="0"/>
        <v>22</v>
      </c>
      <c r="B47" t="s">
        <v>37</v>
      </c>
      <c r="C47" s="3" t="s">
        <v>18</v>
      </c>
      <c r="D47" s="5" t="s">
        <v>16</v>
      </c>
      <c r="E47" s="5">
        <v>22</v>
      </c>
      <c r="F47" s="5">
        <v>44.208827972412109</v>
      </c>
      <c r="G47" s="5">
        <v>28.705926022158245</v>
      </c>
      <c r="H47" s="5">
        <v>8.1710453033447266</v>
      </c>
      <c r="I47" s="5">
        <v>86.226183368868817</v>
      </c>
      <c r="J47" s="5">
        <v>0</v>
      </c>
    </row>
    <row r="48" spans="1:10" x14ac:dyDescent="0.25">
      <c r="A48" s="4">
        <f t="shared" si="0"/>
        <v>23</v>
      </c>
      <c r="B48" t="s">
        <v>37</v>
      </c>
      <c r="C48" s="3" t="s">
        <v>18</v>
      </c>
      <c r="D48" s="5" t="s">
        <v>16</v>
      </c>
      <c r="E48" s="5">
        <v>23</v>
      </c>
      <c r="F48" s="5">
        <v>44.982990264892578</v>
      </c>
      <c r="G48" s="5">
        <v>30.51852545846474</v>
      </c>
      <c r="H48" s="5">
        <v>8.3233413696289063</v>
      </c>
      <c r="I48" s="5">
        <v>85.258347547974282</v>
      </c>
      <c r="J48" s="5">
        <v>0</v>
      </c>
    </row>
    <row r="49" spans="1:10" x14ac:dyDescent="0.25">
      <c r="A49" s="4">
        <f t="shared" si="0"/>
        <v>24</v>
      </c>
      <c r="B49" t="s">
        <v>37</v>
      </c>
      <c r="C49" s="3" t="s">
        <v>18</v>
      </c>
      <c r="D49" s="5" t="s">
        <v>16</v>
      </c>
      <c r="E49" s="5">
        <v>24</v>
      </c>
      <c r="F49" s="5">
        <v>45.563430786132813</v>
      </c>
      <c r="G49" s="5">
        <v>31.669225077871094</v>
      </c>
      <c r="H49" s="5">
        <v>8.2758197784423828</v>
      </c>
      <c r="I49" s="5">
        <v>83.110287846481725</v>
      </c>
      <c r="J49" s="5">
        <v>0</v>
      </c>
    </row>
    <row r="50" spans="1:10" x14ac:dyDescent="0.25">
      <c r="A50" s="4" t="str">
        <f t="shared" si="0"/>
        <v/>
      </c>
      <c r="B50" t="s">
        <v>41</v>
      </c>
      <c r="C50" s="3" t="s">
        <v>50</v>
      </c>
      <c r="D50" s="5" t="s">
        <v>64</v>
      </c>
      <c r="E50" s="5">
        <v>1</v>
      </c>
      <c r="F50" s="5"/>
      <c r="G50" s="5"/>
      <c r="H50" s="5"/>
      <c r="I50" s="5">
        <v>79.60735325507045</v>
      </c>
      <c r="J50" s="5">
        <v>2</v>
      </c>
    </row>
    <row r="51" spans="1:10" x14ac:dyDescent="0.25">
      <c r="A51" s="4" t="str">
        <f t="shared" si="0"/>
        <v/>
      </c>
      <c r="B51" t="s">
        <v>41</v>
      </c>
      <c r="C51" s="3" t="s">
        <v>50</v>
      </c>
      <c r="D51" s="5" t="s">
        <v>64</v>
      </c>
      <c r="E51" s="5">
        <v>2</v>
      </c>
      <c r="F51" s="5"/>
      <c r="G51" s="5"/>
      <c r="H51" s="5"/>
      <c r="I51" s="5">
        <v>79.212134471718002</v>
      </c>
      <c r="J51" s="5">
        <v>2</v>
      </c>
    </row>
    <row r="52" spans="1:10" x14ac:dyDescent="0.25">
      <c r="A52" s="4" t="str">
        <f t="shared" si="0"/>
        <v/>
      </c>
      <c r="B52" t="s">
        <v>41</v>
      </c>
      <c r="C52" s="3" t="s">
        <v>50</v>
      </c>
      <c r="D52" s="5" t="s">
        <v>64</v>
      </c>
      <c r="E52" s="5">
        <v>3</v>
      </c>
      <c r="F52" s="5"/>
      <c r="G52" s="5"/>
      <c r="H52" s="5"/>
      <c r="I52" s="5">
        <v>78.418057630737295</v>
      </c>
      <c r="J52" s="5">
        <v>2</v>
      </c>
    </row>
    <row r="53" spans="1:10" x14ac:dyDescent="0.25">
      <c r="A53" s="4" t="str">
        <f t="shared" si="0"/>
        <v/>
      </c>
      <c r="B53" t="s">
        <v>41</v>
      </c>
      <c r="C53" s="3" t="s">
        <v>50</v>
      </c>
      <c r="D53" s="5" t="s">
        <v>64</v>
      </c>
      <c r="E53" s="5">
        <v>4</v>
      </c>
      <c r="F53" s="5"/>
      <c r="G53" s="5"/>
      <c r="H53" s="5"/>
      <c r="I53" s="5">
        <v>76.768313767342477</v>
      </c>
      <c r="J53" s="5">
        <v>2</v>
      </c>
    </row>
    <row r="54" spans="1:10" x14ac:dyDescent="0.25">
      <c r="A54" s="4" t="str">
        <f t="shared" si="0"/>
        <v/>
      </c>
      <c r="B54" t="s">
        <v>41</v>
      </c>
      <c r="C54" s="3" t="s">
        <v>50</v>
      </c>
      <c r="D54" s="5" t="s">
        <v>64</v>
      </c>
      <c r="E54" s="5">
        <v>5</v>
      </c>
      <c r="F54" s="5"/>
      <c r="G54" s="5"/>
      <c r="H54" s="5"/>
      <c r="I54" s="5">
        <v>74.34276414087465</v>
      </c>
      <c r="J54" s="5">
        <v>2</v>
      </c>
    </row>
    <row r="55" spans="1:10" x14ac:dyDescent="0.25">
      <c r="A55" s="4" t="str">
        <f t="shared" si="0"/>
        <v/>
      </c>
      <c r="B55" t="s">
        <v>41</v>
      </c>
      <c r="C55" s="3" t="s">
        <v>50</v>
      </c>
      <c r="D55" s="5" t="s">
        <v>64</v>
      </c>
      <c r="E55" s="5">
        <v>6</v>
      </c>
      <c r="F55" s="5"/>
      <c r="G55" s="5"/>
      <c r="H55" s="5"/>
      <c r="I55" s="5">
        <v>72.312892209177733</v>
      </c>
      <c r="J55" s="5">
        <v>2</v>
      </c>
    </row>
    <row r="56" spans="1:10" x14ac:dyDescent="0.25">
      <c r="A56" s="4" t="str">
        <f t="shared" si="0"/>
        <v/>
      </c>
      <c r="B56" t="s">
        <v>41</v>
      </c>
      <c r="C56" s="3" t="s">
        <v>50</v>
      </c>
      <c r="D56" s="5" t="s">
        <v>64</v>
      </c>
      <c r="E56" s="5">
        <v>7</v>
      </c>
      <c r="F56" s="5"/>
      <c r="G56" s="5"/>
      <c r="H56" s="5"/>
      <c r="I56" s="5">
        <v>71.651600853789176</v>
      </c>
      <c r="J56" s="5">
        <v>2</v>
      </c>
    </row>
    <row r="57" spans="1:10" x14ac:dyDescent="0.25">
      <c r="A57" s="4" t="str">
        <f t="shared" si="0"/>
        <v/>
      </c>
      <c r="B57" t="s">
        <v>41</v>
      </c>
      <c r="C57" s="3" t="s">
        <v>50</v>
      </c>
      <c r="D57" s="5" t="s">
        <v>64</v>
      </c>
      <c r="E57" s="5">
        <v>8</v>
      </c>
      <c r="F57" s="5"/>
      <c r="G57" s="5"/>
      <c r="H57" s="5"/>
      <c r="I57" s="5">
        <v>72.559082177160988</v>
      </c>
      <c r="J57" s="5">
        <v>2</v>
      </c>
    </row>
    <row r="58" spans="1:10" x14ac:dyDescent="0.25">
      <c r="A58" s="4" t="str">
        <f t="shared" si="0"/>
        <v/>
      </c>
      <c r="B58" t="s">
        <v>41</v>
      </c>
      <c r="C58" s="3" t="s">
        <v>50</v>
      </c>
      <c r="D58" s="5" t="s">
        <v>64</v>
      </c>
      <c r="E58" s="5">
        <v>9</v>
      </c>
      <c r="F58" s="5"/>
      <c r="G58" s="5"/>
      <c r="H58" s="5"/>
      <c r="I58" s="5">
        <v>76.489829242262232</v>
      </c>
      <c r="J58" s="5">
        <v>2</v>
      </c>
    </row>
    <row r="59" spans="1:10" x14ac:dyDescent="0.25">
      <c r="A59" s="4" t="str">
        <f t="shared" si="0"/>
        <v/>
      </c>
      <c r="B59" t="s">
        <v>41</v>
      </c>
      <c r="C59" s="3" t="s">
        <v>50</v>
      </c>
      <c r="D59" s="5" t="s">
        <v>64</v>
      </c>
      <c r="E59" s="5">
        <v>10</v>
      </c>
      <c r="F59" s="5"/>
      <c r="G59" s="5"/>
      <c r="H59" s="5"/>
      <c r="I59" s="5">
        <v>81.447171824974347</v>
      </c>
      <c r="J59" s="5">
        <v>2</v>
      </c>
    </row>
    <row r="60" spans="1:10" x14ac:dyDescent="0.25">
      <c r="A60" s="4" t="str">
        <f t="shared" si="0"/>
        <v/>
      </c>
      <c r="B60" t="s">
        <v>41</v>
      </c>
      <c r="C60" s="3" t="s">
        <v>50</v>
      </c>
      <c r="D60" s="5" t="s">
        <v>64</v>
      </c>
      <c r="E60" s="5">
        <v>11</v>
      </c>
      <c r="F60" s="5"/>
      <c r="G60" s="5"/>
      <c r="H60" s="5"/>
      <c r="I60" s="5">
        <v>85.529882604054492</v>
      </c>
      <c r="J60" s="5">
        <v>2</v>
      </c>
    </row>
    <row r="61" spans="1:10" x14ac:dyDescent="0.25">
      <c r="A61" s="4" t="str">
        <f t="shared" si="0"/>
        <v/>
      </c>
      <c r="B61" t="s">
        <v>41</v>
      </c>
      <c r="C61" s="3" t="s">
        <v>50</v>
      </c>
      <c r="D61" s="5" t="s">
        <v>64</v>
      </c>
      <c r="E61" s="5">
        <v>12</v>
      </c>
      <c r="F61" s="5"/>
      <c r="G61" s="5"/>
      <c r="H61" s="5"/>
      <c r="I61" s="5">
        <v>89.328281750266967</v>
      </c>
      <c r="J61" s="5">
        <v>2</v>
      </c>
    </row>
    <row r="62" spans="1:10" x14ac:dyDescent="0.25">
      <c r="A62" s="4" t="str">
        <f t="shared" si="0"/>
        <v/>
      </c>
      <c r="B62" t="s">
        <v>41</v>
      </c>
      <c r="C62" s="3" t="s">
        <v>50</v>
      </c>
      <c r="D62" s="5" t="s">
        <v>64</v>
      </c>
      <c r="E62" s="5">
        <v>13</v>
      </c>
      <c r="F62" s="5"/>
      <c r="G62" s="5"/>
      <c r="H62" s="5"/>
      <c r="I62" s="5">
        <v>92.695090715046788</v>
      </c>
      <c r="J62" s="5">
        <v>2</v>
      </c>
    </row>
    <row r="63" spans="1:10" x14ac:dyDescent="0.25">
      <c r="A63" s="4" t="str">
        <f t="shared" si="0"/>
        <v/>
      </c>
      <c r="B63" t="s">
        <v>41</v>
      </c>
      <c r="C63" s="3" t="s">
        <v>50</v>
      </c>
      <c r="D63" s="5" t="s">
        <v>64</v>
      </c>
      <c r="E63" s="5">
        <v>14</v>
      </c>
      <c r="F63" s="5"/>
      <c r="G63" s="5"/>
      <c r="H63" s="5"/>
      <c r="I63" s="5">
        <v>95.628922091783068</v>
      </c>
      <c r="J63" s="5">
        <v>2</v>
      </c>
    </row>
    <row r="64" spans="1:10" x14ac:dyDescent="0.25">
      <c r="A64" s="4" t="str">
        <f t="shared" si="0"/>
        <v/>
      </c>
      <c r="B64" t="s">
        <v>41</v>
      </c>
      <c r="C64" s="3" t="s">
        <v>50</v>
      </c>
      <c r="D64" s="5" t="s">
        <v>64</v>
      </c>
      <c r="E64" s="5">
        <v>15</v>
      </c>
      <c r="F64" s="5"/>
      <c r="G64" s="5"/>
      <c r="H64" s="5"/>
      <c r="I64" s="5">
        <v>97.358804695837264</v>
      </c>
      <c r="J64" s="5">
        <v>2</v>
      </c>
    </row>
    <row r="65" spans="1:10" x14ac:dyDescent="0.25">
      <c r="A65" s="4" t="str">
        <f t="shared" si="0"/>
        <v/>
      </c>
      <c r="B65" t="s">
        <v>41</v>
      </c>
      <c r="C65" s="3" t="s">
        <v>50</v>
      </c>
      <c r="D65" s="5" t="s">
        <v>64</v>
      </c>
      <c r="E65" s="5">
        <v>16</v>
      </c>
      <c r="F65" s="5"/>
      <c r="G65" s="5"/>
      <c r="H65" s="5"/>
      <c r="I65" s="5">
        <v>98.318463180363025</v>
      </c>
      <c r="J65" s="5">
        <v>2</v>
      </c>
    </row>
    <row r="66" spans="1:10" x14ac:dyDescent="0.25">
      <c r="A66" s="4" t="str">
        <f t="shared" ref="A66:A129" si="1">IF(AND(reportcategory = B66, reportsubcategory=C66, reportdate = D66), E66, "")</f>
        <v/>
      </c>
      <c r="B66" t="s">
        <v>41</v>
      </c>
      <c r="C66" s="3" t="s">
        <v>50</v>
      </c>
      <c r="D66" s="5" t="s">
        <v>64</v>
      </c>
      <c r="E66" s="5">
        <v>17</v>
      </c>
      <c r="F66" s="5"/>
      <c r="G66" s="5"/>
      <c r="H66" s="5"/>
      <c r="I66" s="5">
        <v>97.888260405549616</v>
      </c>
      <c r="J66" s="5">
        <v>2</v>
      </c>
    </row>
    <row r="67" spans="1:10" x14ac:dyDescent="0.25">
      <c r="A67" s="4" t="str">
        <f t="shared" si="1"/>
        <v/>
      </c>
      <c r="B67" t="s">
        <v>41</v>
      </c>
      <c r="C67" s="3" t="s">
        <v>50</v>
      </c>
      <c r="D67" s="5" t="s">
        <v>64</v>
      </c>
      <c r="E67" s="5">
        <v>18</v>
      </c>
      <c r="F67" s="5"/>
      <c r="G67" s="5"/>
      <c r="H67" s="5"/>
      <c r="I67" s="5">
        <v>97.440661686233085</v>
      </c>
      <c r="J67" s="5">
        <v>2</v>
      </c>
    </row>
    <row r="68" spans="1:10" x14ac:dyDescent="0.25">
      <c r="A68" s="4" t="str">
        <f t="shared" si="1"/>
        <v/>
      </c>
      <c r="B68" t="s">
        <v>41</v>
      </c>
      <c r="C68" s="3" t="s">
        <v>50</v>
      </c>
      <c r="D68" s="5" t="s">
        <v>64</v>
      </c>
      <c r="E68" s="5">
        <v>19</v>
      </c>
      <c r="F68" s="5"/>
      <c r="G68" s="5"/>
      <c r="H68" s="5"/>
      <c r="I68" s="5">
        <v>96.24909284952075</v>
      </c>
      <c r="J68" s="5">
        <v>2</v>
      </c>
    </row>
    <row r="69" spans="1:10" x14ac:dyDescent="0.25">
      <c r="A69" s="4" t="str">
        <f t="shared" si="1"/>
        <v/>
      </c>
      <c r="B69" t="s">
        <v>41</v>
      </c>
      <c r="C69" s="3" t="s">
        <v>50</v>
      </c>
      <c r="D69" s="5" t="s">
        <v>64</v>
      </c>
      <c r="E69" s="5">
        <v>20</v>
      </c>
      <c r="F69" s="5"/>
      <c r="G69" s="5"/>
      <c r="H69" s="5"/>
      <c r="I69" s="5">
        <v>93.7679082177157</v>
      </c>
      <c r="J69" s="5">
        <v>2</v>
      </c>
    </row>
    <row r="70" spans="1:10" x14ac:dyDescent="0.25">
      <c r="A70" s="4" t="str">
        <f t="shared" si="1"/>
        <v/>
      </c>
      <c r="B70" t="s">
        <v>41</v>
      </c>
      <c r="C70" s="3" t="s">
        <v>50</v>
      </c>
      <c r="D70" s="5" t="s">
        <v>64</v>
      </c>
      <c r="E70" s="5">
        <v>21</v>
      </c>
      <c r="F70" s="5"/>
      <c r="G70" s="5"/>
      <c r="H70" s="5"/>
      <c r="I70" s="5">
        <v>89.407107790820348</v>
      </c>
      <c r="J70" s="5">
        <v>2</v>
      </c>
    </row>
    <row r="71" spans="1:10" x14ac:dyDescent="0.25">
      <c r="A71" s="4" t="str">
        <f t="shared" si="1"/>
        <v/>
      </c>
      <c r="B71" t="s">
        <v>41</v>
      </c>
      <c r="C71" s="3" t="s">
        <v>50</v>
      </c>
      <c r="D71" s="5" t="s">
        <v>64</v>
      </c>
      <c r="E71" s="5">
        <v>22</v>
      </c>
      <c r="F71" s="5"/>
      <c r="G71" s="5"/>
      <c r="H71" s="5"/>
      <c r="I71" s="5">
        <v>86.226318036284852</v>
      </c>
      <c r="J71" s="5">
        <v>2</v>
      </c>
    </row>
    <row r="72" spans="1:10" x14ac:dyDescent="0.25">
      <c r="A72" s="4" t="str">
        <f t="shared" si="1"/>
        <v/>
      </c>
      <c r="B72" t="s">
        <v>41</v>
      </c>
      <c r="C72" s="3" t="s">
        <v>50</v>
      </c>
      <c r="D72" s="5" t="s">
        <v>64</v>
      </c>
      <c r="E72" s="5">
        <v>23</v>
      </c>
      <c r="F72" s="5"/>
      <c r="G72" s="5"/>
      <c r="H72" s="5"/>
      <c r="I72" s="5">
        <v>85.257662753468324</v>
      </c>
      <c r="J72" s="5">
        <v>2</v>
      </c>
    </row>
    <row r="73" spans="1:10" x14ac:dyDescent="0.25">
      <c r="A73" s="4" t="str">
        <f t="shared" si="1"/>
        <v/>
      </c>
      <c r="B73" t="s">
        <v>41</v>
      </c>
      <c r="C73" s="3" t="s">
        <v>50</v>
      </c>
      <c r="D73" s="5" t="s">
        <v>64</v>
      </c>
      <c r="E73" s="5">
        <v>24</v>
      </c>
      <c r="F73" s="5"/>
      <c r="G73" s="5"/>
      <c r="H73" s="5"/>
      <c r="I73" s="5">
        <v>83.108484525079859</v>
      </c>
      <c r="J73" s="5">
        <v>2</v>
      </c>
    </row>
    <row r="74" spans="1:10" x14ac:dyDescent="0.25">
      <c r="A74" s="4" t="str">
        <f t="shared" si="1"/>
        <v/>
      </c>
      <c r="B74" t="s">
        <v>41</v>
      </c>
      <c r="C74" s="3" t="s">
        <v>50</v>
      </c>
      <c r="D74" s="5" t="s">
        <v>16</v>
      </c>
      <c r="E74" s="5">
        <v>1</v>
      </c>
      <c r="F74" s="5"/>
      <c r="G74" s="5"/>
      <c r="H74" s="5"/>
      <c r="I74" s="5">
        <v>79.607353255070436</v>
      </c>
      <c r="J74" s="5">
        <v>2</v>
      </c>
    </row>
    <row r="75" spans="1:10" x14ac:dyDescent="0.25">
      <c r="A75" s="4" t="str">
        <f t="shared" si="1"/>
        <v/>
      </c>
      <c r="B75" t="s">
        <v>41</v>
      </c>
      <c r="C75" s="3" t="s">
        <v>50</v>
      </c>
      <c r="D75" s="5" t="s">
        <v>16</v>
      </c>
      <c r="E75" s="5">
        <v>2</v>
      </c>
      <c r="F75" s="5"/>
      <c r="G75" s="5"/>
      <c r="H75" s="5"/>
      <c r="I75" s="5">
        <v>79.212134471717974</v>
      </c>
      <c r="J75" s="5">
        <v>2</v>
      </c>
    </row>
    <row r="76" spans="1:10" x14ac:dyDescent="0.25">
      <c r="A76" s="4" t="str">
        <f t="shared" si="1"/>
        <v/>
      </c>
      <c r="B76" t="s">
        <v>41</v>
      </c>
      <c r="C76" s="3" t="s">
        <v>50</v>
      </c>
      <c r="D76" s="5" t="s">
        <v>16</v>
      </c>
      <c r="E76" s="5">
        <v>3</v>
      </c>
      <c r="F76" s="5"/>
      <c r="G76" s="5"/>
      <c r="H76" s="5"/>
      <c r="I76" s="5">
        <v>78.418057630737337</v>
      </c>
      <c r="J76" s="5">
        <v>2</v>
      </c>
    </row>
    <row r="77" spans="1:10" x14ac:dyDescent="0.25">
      <c r="A77" s="4" t="str">
        <f t="shared" si="1"/>
        <v/>
      </c>
      <c r="B77" t="s">
        <v>41</v>
      </c>
      <c r="C77" s="3" t="s">
        <v>50</v>
      </c>
      <c r="D77" s="5" t="s">
        <v>16</v>
      </c>
      <c r="E77" s="5">
        <v>4</v>
      </c>
      <c r="F77" s="5"/>
      <c r="G77" s="5"/>
      <c r="H77" s="5"/>
      <c r="I77" s="5">
        <v>76.768313767342505</v>
      </c>
      <c r="J77" s="5">
        <v>2</v>
      </c>
    </row>
    <row r="78" spans="1:10" x14ac:dyDescent="0.25">
      <c r="A78" s="4" t="str">
        <f t="shared" si="1"/>
        <v/>
      </c>
      <c r="B78" t="s">
        <v>41</v>
      </c>
      <c r="C78" s="3" t="s">
        <v>50</v>
      </c>
      <c r="D78" s="5" t="s">
        <v>16</v>
      </c>
      <c r="E78" s="5">
        <v>5</v>
      </c>
      <c r="F78" s="5"/>
      <c r="G78" s="5"/>
      <c r="H78" s="5"/>
      <c r="I78" s="5">
        <v>74.342764140874593</v>
      </c>
      <c r="J78" s="5">
        <v>2</v>
      </c>
    </row>
    <row r="79" spans="1:10" x14ac:dyDescent="0.25">
      <c r="A79" s="4" t="str">
        <f t="shared" si="1"/>
        <v/>
      </c>
      <c r="B79" t="s">
        <v>41</v>
      </c>
      <c r="C79" s="3" t="s">
        <v>50</v>
      </c>
      <c r="D79" s="5" t="s">
        <v>16</v>
      </c>
      <c r="E79" s="5">
        <v>6</v>
      </c>
      <c r="F79" s="5"/>
      <c r="G79" s="5"/>
      <c r="H79" s="5"/>
      <c r="I79" s="5">
        <v>72.312892209177733</v>
      </c>
      <c r="J79" s="5">
        <v>2</v>
      </c>
    </row>
    <row r="80" spans="1:10" x14ac:dyDescent="0.25">
      <c r="A80" s="4" t="str">
        <f t="shared" si="1"/>
        <v/>
      </c>
      <c r="B80" t="s">
        <v>41</v>
      </c>
      <c r="C80" s="3" t="s">
        <v>50</v>
      </c>
      <c r="D80" s="5" t="s">
        <v>16</v>
      </c>
      <c r="E80" s="5">
        <v>7</v>
      </c>
      <c r="F80" s="5"/>
      <c r="G80" s="5"/>
      <c r="H80" s="5"/>
      <c r="I80" s="5">
        <v>71.651600853789162</v>
      </c>
      <c r="J80" s="5">
        <v>2</v>
      </c>
    </row>
    <row r="81" spans="1:10" x14ac:dyDescent="0.25">
      <c r="A81" s="4" t="str">
        <f t="shared" si="1"/>
        <v/>
      </c>
      <c r="B81" t="s">
        <v>41</v>
      </c>
      <c r="C81" s="3" t="s">
        <v>50</v>
      </c>
      <c r="D81" s="5" t="s">
        <v>16</v>
      </c>
      <c r="E81" s="5">
        <v>8</v>
      </c>
      <c r="F81" s="5"/>
      <c r="G81" s="5"/>
      <c r="H81" s="5"/>
      <c r="I81" s="5">
        <v>72.559082177161045</v>
      </c>
      <c r="J81" s="5">
        <v>2</v>
      </c>
    </row>
    <row r="82" spans="1:10" x14ac:dyDescent="0.25">
      <c r="A82" s="4" t="str">
        <f t="shared" si="1"/>
        <v/>
      </c>
      <c r="B82" t="s">
        <v>41</v>
      </c>
      <c r="C82" s="3" t="s">
        <v>50</v>
      </c>
      <c r="D82" s="5" t="s">
        <v>16</v>
      </c>
      <c r="E82" s="5">
        <v>9</v>
      </c>
      <c r="F82" s="5"/>
      <c r="G82" s="5"/>
      <c r="H82" s="5"/>
      <c r="I82" s="5">
        <v>76.489829242262189</v>
      </c>
      <c r="J82" s="5">
        <v>2</v>
      </c>
    </row>
    <row r="83" spans="1:10" x14ac:dyDescent="0.25">
      <c r="A83" s="4" t="str">
        <f t="shared" si="1"/>
        <v/>
      </c>
      <c r="B83" t="s">
        <v>41</v>
      </c>
      <c r="C83" s="3" t="s">
        <v>50</v>
      </c>
      <c r="D83" s="5" t="s">
        <v>16</v>
      </c>
      <c r="E83" s="5">
        <v>10</v>
      </c>
      <c r="F83" s="5"/>
      <c r="G83" s="5"/>
      <c r="H83" s="5"/>
      <c r="I83" s="5">
        <v>81.447171824974376</v>
      </c>
      <c r="J83" s="5">
        <v>2</v>
      </c>
    </row>
    <row r="84" spans="1:10" x14ac:dyDescent="0.25">
      <c r="A84" s="4" t="str">
        <f t="shared" si="1"/>
        <v/>
      </c>
      <c r="B84" t="s">
        <v>41</v>
      </c>
      <c r="C84" s="3" t="s">
        <v>50</v>
      </c>
      <c r="D84" s="5" t="s">
        <v>16</v>
      </c>
      <c r="E84" s="5">
        <v>11</v>
      </c>
      <c r="F84" s="5"/>
      <c r="G84" s="5"/>
      <c r="H84" s="5"/>
      <c r="I84" s="5">
        <v>85.529882604054436</v>
      </c>
      <c r="J84" s="5">
        <v>2</v>
      </c>
    </row>
    <row r="85" spans="1:10" x14ac:dyDescent="0.25">
      <c r="A85" s="4" t="str">
        <f t="shared" si="1"/>
        <v/>
      </c>
      <c r="B85" t="s">
        <v>41</v>
      </c>
      <c r="C85" s="3" t="s">
        <v>50</v>
      </c>
      <c r="D85" s="5" t="s">
        <v>16</v>
      </c>
      <c r="E85" s="5">
        <v>12</v>
      </c>
      <c r="F85" s="5"/>
      <c r="G85" s="5"/>
      <c r="H85" s="5"/>
      <c r="I85" s="5">
        <v>89.328281750266967</v>
      </c>
      <c r="J85" s="5">
        <v>2</v>
      </c>
    </row>
    <row r="86" spans="1:10" x14ac:dyDescent="0.25">
      <c r="A86" s="4" t="str">
        <f t="shared" si="1"/>
        <v/>
      </c>
      <c r="B86" t="s">
        <v>41</v>
      </c>
      <c r="C86" s="3" t="s">
        <v>50</v>
      </c>
      <c r="D86" s="5" t="s">
        <v>16</v>
      </c>
      <c r="E86" s="5">
        <v>13</v>
      </c>
      <c r="F86" s="5"/>
      <c r="G86" s="5"/>
      <c r="H86" s="5"/>
      <c r="I86" s="5">
        <v>92.695090715046859</v>
      </c>
      <c r="J86" s="5">
        <v>2</v>
      </c>
    </row>
    <row r="87" spans="1:10" x14ac:dyDescent="0.25">
      <c r="A87" s="4" t="str">
        <f t="shared" si="1"/>
        <v/>
      </c>
      <c r="B87" t="s">
        <v>41</v>
      </c>
      <c r="C87" s="3" t="s">
        <v>50</v>
      </c>
      <c r="D87" s="5" t="s">
        <v>16</v>
      </c>
      <c r="E87" s="5">
        <v>14</v>
      </c>
      <c r="F87" s="5"/>
      <c r="G87" s="5"/>
      <c r="H87" s="5"/>
      <c r="I87" s="5">
        <v>95.628922091783096</v>
      </c>
      <c r="J87" s="5">
        <v>2</v>
      </c>
    </row>
    <row r="88" spans="1:10" x14ac:dyDescent="0.25">
      <c r="A88" s="4" t="str">
        <f t="shared" si="1"/>
        <v/>
      </c>
      <c r="B88" t="s">
        <v>41</v>
      </c>
      <c r="C88" s="3" t="s">
        <v>50</v>
      </c>
      <c r="D88" s="5" t="s">
        <v>16</v>
      </c>
      <c r="E88" s="5">
        <v>15</v>
      </c>
      <c r="F88" s="5"/>
      <c r="G88" s="5"/>
      <c r="H88" s="5"/>
      <c r="I88" s="5">
        <v>97.358804695837193</v>
      </c>
      <c r="J88" s="5">
        <v>2</v>
      </c>
    </row>
    <row r="89" spans="1:10" x14ac:dyDescent="0.25">
      <c r="A89" s="4" t="str">
        <f t="shared" si="1"/>
        <v/>
      </c>
      <c r="B89" t="s">
        <v>41</v>
      </c>
      <c r="C89" s="3" t="s">
        <v>50</v>
      </c>
      <c r="D89" s="5" t="s">
        <v>16</v>
      </c>
      <c r="E89" s="5">
        <v>16</v>
      </c>
      <c r="F89" s="5"/>
      <c r="G89" s="5"/>
      <c r="H89" s="5"/>
      <c r="I89" s="5">
        <v>98.318463180363082</v>
      </c>
      <c r="J89" s="5">
        <v>2</v>
      </c>
    </row>
    <row r="90" spans="1:10" x14ac:dyDescent="0.25">
      <c r="A90" s="4" t="str">
        <f t="shared" si="1"/>
        <v/>
      </c>
      <c r="B90" t="s">
        <v>41</v>
      </c>
      <c r="C90" s="3" t="s">
        <v>50</v>
      </c>
      <c r="D90" s="5" t="s">
        <v>16</v>
      </c>
      <c r="E90" s="5">
        <v>17</v>
      </c>
      <c r="F90" s="5"/>
      <c r="G90" s="5"/>
      <c r="H90" s="5"/>
      <c r="I90" s="5">
        <v>97.88826040554963</v>
      </c>
      <c r="J90" s="5">
        <v>2</v>
      </c>
    </row>
    <row r="91" spans="1:10" x14ac:dyDescent="0.25">
      <c r="A91" s="4" t="str">
        <f t="shared" si="1"/>
        <v/>
      </c>
      <c r="B91" t="s">
        <v>41</v>
      </c>
      <c r="C91" s="3" t="s">
        <v>50</v>
      </c>
      <c r="D91" s="5" t="s">
        <v>16</v>
      </c>
      <c r="E91" s="5">
        <v>18</v>
      </c>
      <c r="F91" s="5"/>
      <c r="G91" s="5"/>
      <c r="H91" s="5"/>
      <c r="I91" s="5">
        <v>97.440661686233227</v>
      </c>
      <c r="J91" s="5">
        <v>2</v>
      </c>
    </row>
    <row r="92" spans="1:10" x14ac:dyDescent="0.25">
      <c r="A92" s="4" t="str">
        <f t="shared" si="1"/>
        <v/>
      </c>
      <c r="B92" t="s">
        <v>41</v>
      </c>
      <c r="C92" s="3" t="s">
        <v>50</v>
      </c>
      <c r="D92" s="5" t="s">
        <v>16</v>
      </c>
      <c r="E92" s="5">
        <v>19</v>
      </c>
      <c r="F92" s="5"/>
      <c r="G92" s="5"/>
      <c r="H92" s="5"/>
      <c r="I92" s="5">
        <v>96.249092849520679</v>
      </c>
      <c r="J92" s="5">
        <v>2</v>
      </c>
    </row>
    <row r="93" spans="1:10" x14ac:dyDescent="0.25">
      <c r="A93" s="4" t="str">
        <f t="shared" si="1"/>
        <v/>
      </c>
      <c r="B93" t="s">
        <v>41</v>
      </c>
      <c r="C93" s="3" t="s">
        <v>50</v>
      </c>
      <c r="D93" s="5" t="s">
        <v>16</v>
      </c>
      <c r="E93" s="5">
        <v>20</v>
      </c>
      <c r="F93" s="5"/>
      <c r="G93" s="5"/>
      <c r="H93" s="5"/>
      <c r="I93" s="5">
        <v>93.767908217715629</v>
      </c>
      <c r="J93" s="5">
        <v>2</v>
      </c>
    </row>
    <row r="94" spans="1:10" x14ac:dyDescent="0.25">
      <c r="A94" s="4" t="str">
        <f t="shared" si="1"/>
        <v/>
      </c>
      <c r="B94" t="s">
        <v>41</v>
      </c>
      <c r="C94" s="3" t="s">
        <v>50</v>
      </c>
      <c r="D94" s="5" t="s">
        <v>16</v>
      </c>
      <c r="E94" s="5">
        <v>21</v>
      </c>
      <c r="F94" s="5"/>
      <c r="G94" s="5"/>
      <c r="H94" s="5"/>
      <c r="I94" s="5">
        <v>89.40710779082039</v>
      </c>
      <c r="J94" s="5">
        <v>2</v>
      </c>
    </row>
    <row r="95" spans="1:10" x14ac:dyDescent="0.25">
      <c r="A95" s="4" t="str">
        <f t="shared" si="1"/>
        <v/>
      </c>
      <c r="B95" t="s">
        <v>41</v>
      </c>
      <c r="C95" s="3" t="s">
        <v>50</v>
      </c>
      <c r="D95" s="5" t="s">
        <v>16</v>
      </c>
      <c r="E95" s="5">
        <v>22</v>
      </c>
      <c r="F95" s="5"/>
      <c r="G95" s="5"/>
      <c r="H95" s="5"/>
      <c r="I95" s="5">
        <v>86.226318036284965</v>
      </c>
      <c r="J95" s="5">
        <v>2</v>
      </c>
    </row>
    <row r="96" spans="1:10" x14ac:dyDescent="0.25">
      <c r="A96" s="4" t="str">
        <f t="shared" si="1"/>
        <v/>
      </c>
      <c r="B96" t="s">
        <v>41</v>
      </c>
      <c r="C96" s="3" t="s">
        <v>50</v>
      </c>
      <c r="D96" s="5" t="s">
        <v>16</v>
      </c>
      <c r="E96" s="5">
        <v>23</v>
      </c>
      <c r="F96" s="5"/>
      <c r="G96" s="5"/>
      <c r="H96" s="5"/>
      <c r="I96" s="5">
        <v>85.257662753468281</v>
      </c>
      <c r="J96" s="5">
        <v>2</v>
      </c>
    </row>
    <row r="97" spans="1:10" x14ac:dyDescent="0.25">
      <c r="A97" s="4" t="str">
        <f t="shared" si="1"/>
        <v/>
      </c>
      <c r="B97" t="s">
        <v>41</v>
      </c>
      <c r="C97" s="3" t="s">
        <v>50</v>
      </c>
      <c r="D97" s="5" t="s">
        <v>16</v>
      </c>
      <c r="E97" s="5">
        <v>24</v>
      </c>
      <c r="F97" s="5"/>
      <c r="G97" s="5"/>
      <c r="H97" s="5"/>
      <c r="I97" s="5">
        <v>83.108484525079831</v>
      </c>
      <c r="J97" s="5">
        <v>2</v>
      </c>
    </row>
    <row r="98" spans="1:10" x14ac:dyDescent="0.25">
      <c r="A98" s="4" t="str">
        <f t="shared" si="1"/>
        <v/>
      </c>
      <c r="B98" t="s">
        <v>41</v>
      </c>
      <c r="C98" t="s">
        <v>51</v>
      </c>
      <c r="D98" s="5" t="s">
        <v>64</v>
      </c>
      <c r="E98" s="5">
        <v>1</v>
      </c>
      <c r="F98" s="5"/>
      <c r="G98" s="5"/>
      <c r="H98" s="5"/>
      <c r="I98" s="5">
        <v>83.3</v>
      </c>
      <c r="J98" s="5">
        <v>1</v>
      </c>
    </row>
    <row r="99" spans="1:10" x14ac:dyDescent="0.25">
      <c r="A99" s="4" t="str">
        <f t="shared" si="1"/>
        <v/>
      </c>
      <c r="B99" t="s">
        <v>41</v>
      </c>
      <c r="C99" t="s">
        <v>51</v>
      </c>
      <c r="D99" s="5" t="s">
        <v>64</v>
      </c>
      <c r="E99" s="5">
        <v>2</v>
      </c>
      <c r="F99" s="5"/>
      <c r="G99" s="5"/>
      <c r="H99" s="5"/>
      <c r="I99" s="5">
        <v>82.1</v>
      </c>
      <c r="J99" s="5">
        <v>1</v>
      </c>
    </row>
    <row r="100" spans="1:10" x14ac:dyDescent="0.25">
      <c r="A100" s="4" t="str">
        <f t="shared" si="1"/>
        <v/>
      </c>
      <c r="B100" t="s">
        <v>41</v>
      </c>
      <c r="C100" t="s">
        <v>51</v>
      </c>
      <c r="D100" s="5" t="s">
        <v>64</v>
      </c>
      <c r="E100" s="5">
        <v>3</v>
      </c>
      <c r="F100" s="5"/>
      <c r="G100" s="5"/>
      <c r="H100" s="5"/>
      <c r="I100" s="5">
        <v>81.2</v>
      </c>
      <c r="J100" s="5">
        <v>1</v>
      </c>
    </row>
    <row r="101" spans="1:10" x14ac:dyDescent="0.25">
      <c r="A101" s="4" t="str">
        <f t="shared" si="1"/>
        <v/>
      </c>
      <c r="B101" t="s">
        <v>41</v>
      </c>
      <c r="C101" t="s">
        <v>51</v>
      </c>
      <c r="D101" s="5" t="s">
        <v>64</v>
      </c>
      <c r="E101" s="5">
        <v>4</v>
      </c>
      <c r="F101" s="5"/>
      <c r="G101" s="5"/>
      <c r="H101" s="5"/>
      <c r="I101" s="5">
        <v>80.599999999999994</v>
      </c>
      <c r="J101" s="5">
        <v>1</v>
      </c>
    </row>
    <row r="102" spans="1:10" x14ac:dyDescent="0.25">
      <c r="A102" s="4" t="str">
        <f t="shared" si="1"/>
        <v/>
      </c>
      <c r="B102" t="s">
        <v>41</v>
      </c>
      <c r="C102" t="s">
        <v>51</v>
      </c>
      <c r="D102" s="5" t="s">
        <v>64</v>
      </c>
      <c r="E102" s="5">
        <v>5</v>
      </c>
      <c r="F102" s="5"/>
      <c r="G102" s="5"/>
      <c r="H102" s="5"/>
      <c r="I102" s="5">
        <v>79.7</v>
      </c>
      <c r="J102" s="5">
        <v>1</v>
      </c>
    </row>
    <row r="103" spans="1:10" x14ac:dyDescent="0.25">
      <c r="A103" s="4" t="str">
        <f t="shared" si="1"/>
        <v/>
      </c>
      <c r="B103" t="s">
        <v>41</v>
      </c>
      <c r="C103" t="s">
        <v>51</v>
      </c>
      <c r="D103" s="5" t="s">
        <v>64</v>
      </c>
      <c r="E103" s="5">
        <v>6</v>
      </c>
      <c r="F103" s="5"/>
      <c r="G103" s="5"/>
      <c r="H103" s="5"/>
      <c r="I103" s="5">
        <v>78</v>
      </c>
      <c r="J103" s="5">
        <v>1</v>
      </c>
    </row>
    <row r="104" spans="1:10" x14ac:dyDescent="0.25">
      <c r="A104" s="4" t="str">
        <f t="shared" si="1"/>
        <v/>
      </c>
      <c r="B104" t="s">
        <v>41</v>
      </c>
      <c r="C104" t="s">
        <v>51</v>
      </c>
      <c r="D104" s="5" t="s">
        <v>64</v>
      </c>
      <c r="E104" s="5">
        <v>7</v>
      </c>
      <c r="F104" s="5"/>
      <c r="G104" s="5"/>
      <c r="H104" s="5"/>
      <c r="I104" s="5">
        <v>78.599999999999994</v>
      </c>
      <c r="J104" s="5">
        <v>1</v>
      </c>
    </row>
    <row r="105" spans="1:10" x14ac:dyDescent="0.25">
      <c r="A105" s="4" t="str">
        <f t="shared" si="1"/>
        <v/>
      </c>
      <c r="B105" t="s">
        <v>41</v>
      </c>
      <c r="C105" t="s">
        <v>51</v>
      </c>
      <c r="D105" s="5" t="s">
        <v>64</v>
      </c>
      <c r="E105" s="5">
        <v>8</v>
      </c>
      <c r="F105" s="5"/>
      <c r="G105" s="5"/>
      <c r="H105" s="5"/>
      <c r="I105" s="5">
        <v>83.6</v>
      </c>
      <c r="J105" s="5">
        <v>1</v>
      </c>
    </row>
    <row r="106" spans="1:10" x14ac:dyDescent="0.25">
      <c r="A106" s="4" t="str">
        <f t="shared" si="1"/>
        <v/>
      </c>
      <c r="B106" t="s">
        <v>41</v>
      </c>
      <c r="C106" t="s">
        <v>51</v>
      </c>
      <c r="D106" s="5" t="s">
        <v>64</v>
      </c>
      <c r="E106" s="5">
        <v>9</v>
      </c>
      <c r="F106" s="5"/>
      <c r="G106" s="5"/>
      <c r="H106" s="5"/>
      <c r="I106" s="5">
        <v>89</v>
      </c>
      <c r="J106" s="5">
        <v>1</v>
      </c>
    </row>
    <row r="107" spans="1:10" x14ac:dyDescent="0.25">
      <c r="A107" s="4" t="str">
        <f t="shared" si="1"/>
        <v/>
      </c>
      <c r="B107" t="s">
        <v>41</v>
      </c>
      <c r="C107" t="s">
        <v>51</v>
      </c>
      <c r="D107" s="5" t="s">
        <v>64</v>
      </c>
      <c r="E107" s="5">
        <v>10</v>
      </c>
      <c r="F107" s="5"/>
      <c r="G107" s="5"/>
      <c r="H107" s="5"/>
      <c r="I107" s="5">
        <v>95</v>
      </c>
      <c r="J107" s="5">
        <v>1</v>
      </c>
    </row>
    <row r="108" spans="1:10" x14ac:dyDescent="0.25">
      <c r="A108" s="4" t="str">
        <f t="shared" si="1"/>
        <v/>
      </c>
      <c r="B108" t="s">
        <v>41</v>
      </c>
      <c r="C108" t="s">
        <v>51</v>
      </c>
      <c r="D108" s="5" t="s">
        <v>64</v>
      </c>
      <c r="E108" s="5">
        <v>11</v>
      </c>
      <c r="F108" s="5"/>
      <c r="G108" s="5"/>
      <c r="H108" s="5"/>
      <c r="I108" s="5">
        <v>98.4</v>
      </c>
      <c r="J108" s="5">
        <v>1</v>
      </c>
    </row>
    <row r="109" spans="1:10" x14ac:dyDescent="0.25">
      <c r="A109" s="4" t="str">
        <f t="shared" si="1"/>
        <v/>
      </c>
      <c r="B109" t="s">
        <v>41</v>
      </c>
      <c r="C109" t="s">
        <v>51</v>
      </c>
      <c r="D109" s="5" t="s">
        <v>64</v>
      </c>
      <c r="E109" s="5">
        <v>12</v>
      </c>
      <c r="F109" s="5"/>
      <c r="G109" s="5"/>
      <c r="H109" s="5"/>
      <c r="I109" s="5">
        <v>100.7</v>
      </c>
      <c r="J109" s="5">
        <v>1</v>
      </c>
    </row>
    <row r="110" spans="1:10" x14ac:dyDescent="0.25">
      <c r="A110" s="4" t="str">
        <f t="shared" si="1"/>
        <v/>
      </c>
      <c r="B110" t="s">
        <v>41</v>
      </c>
      <c r="C110" t="s">
        <v>51</v>
      </c>
      <c r="D110" s="5" t="s">
        <v>64</v>
      </c>
      <c r="E110" s="5">
        <v>13</v>
      </c>
      <c r="F110" s="5"/>
      <c r="G110" s="5"/>
      <c r="H110" s="5"/>
      <c r="I110" s="5">
        <v>101.4</v>
      </c>
      <c r="J110" s="5">
        <v>1</v>
      </c>
    </row>
    <row r="111" spans="1:10" x14ac:dyDescent="0.25">
      <c r="A111" s="4" t="str">
        <f t="shared" si="1"/>
        <v/>
      </c>
      <c r="B111" t="s">
        <v>41</v>
      </c>
      <c r="C111" t="s">
        <v>51</v>
      </c>
      <c r="D111" s="5" t="s">
        <v>64</v>
      </c>
      <c r="E111" s="5">
        <v>14</v>
      </c>
      <c r="F111" s="5"/>
      <c r="G111" s="5"/>
      <c r="H111" s="5"/>
      <c r="I111" s="5">
        <v>103.5</v>
      </c>
      <c r="J111" s="5">
        <v>1</v>
      </c>
    </row>
    <row r="112" spans="1:10" x14ac:dyDescent="0.25">
      <c r="A112" s="4" t="str">
        <f t="shared" si="1"/>
        <v/>
      </c>
      <c r="B112" t="s">
        <v>41</v>
      </c>
      <c r="C112" t="s">
        <v>51</v>
      </c>
      <c r="D112" s="5" t="s">
        <v>64</v>
      </c>
      <c r="E112" s="5">
        <v>15</v>
      </c>
      <c r="F112" s="5"/>
      <c r="G112" s="5"/>
      <c r="H112" s="5"/>
      <c r="I112" s="5">
        <v>105</v>
      </c>
      <c r="J112" s="5">
        <v>1</v>
      </c>
    </row>
    <row r="113" spans="1:10" x14ac:dyDescent="0.25">
      <c r="A113" s="4" t="str">
        <f t="shared" si="1"/>
        <v/>
      </c>
      <c r="B113" t="s">
        <v>41</v>
      </c>
      <c r="C113" t="s">
        <v>51</v>
      </c>
      <c r="D113" s="5" t="s">
        <v>64</v>
      </c>
      <c r="E113" s="5">
        <v>16</v>
      </c>
      <c r="F113" s="5"/>
      <c r="G113" s="5"/>
      <c r="H113" s="5"/>
      <c r="I113" s="5">
        <v>105</v>
      </c>
      <c r="J113" s="5">
        <v>1</v>
      </c>
    </row>
    <row r="114" spans="1:10" x14ac:dyDescent="0.25">
      <c r="A114" s="4" t="str">
        <f t="shared" si="1"/>
        <v/>
      </c>
      <c r="B114" t="s">
        <v>41</v>
      </c>
      <c r="C114" t="s">
        <v>51</v>
      </c>
      <c r="D114" s="5" t="s">
        <v>64</v>
      </c>
      <c r="E114" s="5">
        <v>17</v>
      </c>
      <c r="F114" s="5"/>
      <c r="G114" s="5"/>
      <c r="H114" s="5"/>
      <c r="I114" s="5">
        <v>104</v>
      </c>
      <c r="J114" s="5">
        <v>1</v>
      </c>
    </row>
    <row r="115" spans="1:10" x14ac:dyDescent="0.25">
      <c r="A115" s="4" t="str">
        <f t="shared" si="1"/>
        <v/>
      </c>
      <c r="B115" t="s">
        <v>41</v>
      </c>
      <c r="C115" t="s">
        <v>51</v>
      </c>
      <c r="D115" s="5" t="s">
        <v>64</v>
      </c>
      <c r="E115" s="5">
        <v>18</v>
      </c>
      <c r="F115" s="5"/>
      <c r="G115" s="5"/>
      <c r="H115" s="5"/>
      <c r="I115" s="5">
        <v>99.2</v>
      </c>
      <c r="J115" s="5">
        <v>1</v>
      </c>
    </row>
    <row r="116" spans="1:10" x14ac:dyDescent="0.25">
      <c r="A116" s="4" t="str">
        <f t="shared" si="1"/>
        <v/>
      </c>
      <c r="B116" t="s">
        <v>41</v>
      </c>
      <c r="C116" t="s">
        <v>51</v>
      </c>
      <c r="D116" s="5" t="s">
        <v>64</v>
      </c>
      <c r="E116" s="5">
        <v>19</v>
      </c>
      <c r="F116" s="5"/>
      <c r="G116" s="5"/>
      <c r="H116" s="5"/>
      <c r="I116" s="5">
        <v>92.3</v>
      </c>
      <c r="J116" s="5">
        <v>1</v>
      </c>
    </row>
    <row r="117" spans="1:10" x14ac:dyDescent="0.25">
      <c r="A117" s="4" t="str">
        <f t="shared" si="1"/>
        <v/>
      </c>
      <c r="B117" t="s">
        <v>41</v>
      </c>
      <c r="C117" t="s">
        <v>51</v>
      </c>
      <c r="D117" s="5" t="s">
        <v>64</v>
      </c>
      <c r="E117" s="5">
        <v>20</v>
      </c>
      <c r="F117" s="5"/>
      <c r="G117" s="5"/>
      <c r="H117" s="5"/>
      <c r="I117" s="5">
        <v>90.4</v>
      </c>
      <c r="J117" s="5">
        <v>1</v>
      </c>
    </row>
    <row r="118" spans="1:10" x14ac:dyDescent="0.25">
      <c r="A118" s="4" t="str">
        <f t="shared" si="1"/>
        <v/>
      </c>
      <c r="B118" t="s">
        <v>41</v>
      </c>
      <c r="C118" t="s">
        <v>51</v>
      </c>
      <c r="D118" s="5" t="s">
        <v>64</v>
      </c>
      <c r="E118" s="5">
        <v>21</v>
      </c>
      <c r="F118" s="5"/>
      <c r="G118" s="5"/>
      <c r="H118" s="5"/>
      <c r="I118" s="5">
        <v>88.5</v>
      </c>
      <c r="J118" s="5">
        <v>1</v>
      </c>
    </row>
    <row r="119" spans="1:10" x14ac:dyDescent="0.25">
      <c r="A119" s="4" t="str">
        <f t="shared" si="1"/>
        <v/>
      </c>
      <c r="B119" t="s">
        <v>41</v>
      </c>
      <c r="C119" t="s">
        <v>51</v>
      </c>
      <c r="D119" s="5" t="s">
        <v>64</v>
      </c>
      <c r="E119" s="5">
        <v>22</v>
      </c>
      <c r="F119" s="5"/>
      <c r="G119" s="5"/>
      <c r="H119" s="5"/>
      <c r="I119" s="5">
        <v>86.1</v>
      </c>
      <c r="J119" s="5">
        <v>1</v>
      </c>
    </row>
    <row r="120" spans="1:10" x14ac:dyDescent="0.25">
      <c r="A120" s="4" t="str">
        <f t="shared" si="1"/>
        <v/>
      </c>
      <c r="B120" t="s">
        <v>41</v>
      </c>
      <c r="C120" t="s">
        <v>51</v>
      </c>
      <c r="D120" s="5" t="s">
        <v>64</v>
      </c>
      <c r="E120" s="5">
        <v>23</v>
      </c>
      <c r="F120" s="5"/>
      <c r="G120" s="5"/>
      <c r="H120" s="5"/>
      <c r="I120" s="5">
        <v>85.9</v>
      </c>
      <c r="J120" s="5">
        <v>1</v>
      </c>
    </row>
    <row r="121" spans="1:10" x14ac:dyDescent="0.25">
      <c r="A121" s="4" t="str">
        <f t="shared" si="1"/>
        <v/>
      </c>
      <c r="B121" t="s">
        <v>41</v>
      </c>
      <c r="C121" t="s">
        <v>51</v>
      </c>
      <c r="D121" s="5" t="s">
        <v>64</v>
      </c>
      <c r="E121" s="5">
        <v>24</v>
      </c>
      <c r="F121" s="5"/>
      <c r="G121" s="5"/>
      <c r="H121" s="5"/>
      <c r="I121" s="5">
        <v>84.8</v>
      </c>
      <c r="J121" s="5">
        <v>1</v>
      </c>
    </row>
    <row r="122" spans="1:10" x14ac:dyDescent="0.25">
      <c r="A122" s="4" t="str">
        <f t="shared" si="1"/>
        <v/>
      </c>
      <c r="B122" t="s">
        <v>41</v>
      </c>
      <c r="C122" s="3" t="s">
        <v>51</v>
      </c>
      <c r="D122" s="5" t="s">
        <v>16</v>
      </c>
      <c r="E122" s="5">
        <v>1</v>
      </c>
      <c r="F122" s="5"/>
      <c r="G122" s="5"/>
      <c r="H122" s="5"/>
      <c r="I122" s="5">
        <v>83.3</v>
      </c>
      <c r="J122" s="5">
        <v>1</v>
      </c>
    </row>
    <row r="123" spans="1:10" x14ac:dyDescent="0.25">
      <c r="A123" s="4" t="str">
        <f t="shared" si="1"/>
        <v/>
      </c>
      <c r="B123" t="s">
        <v>41</v>
      </c>
      <c r="C123" s="3" t="s">
        <v>51</v>
      </c>
      <c r="D123" s="5" t="s">
        <v>16</v>
      </c>
      <c r="E123" s="5">
        <v>2</v>
      </c>
      <c r="F123" s="5"/>
      <c r="G123" s="5"/>
      <c r="H123" s="5"/>
      <c r="I123" s="5">
        <v>82.1</v>
      </c>
      <c r="J123" s="5">
        <v>1</v>
      </c>
    </row>
    <row r="124" spans="1:10" x14ac:dyDescent="0.25">
      <c r="A124" s="4" t="str">
        <f t="shared" si="1"/>
        <v/>
      </c>
      <c r="B124" t="s">
        <v>41</v>
      </c>
      <c r="C124" s="3" t="s">
        <v>51</v>
      </c>
      <c r="D124" s="5" t="s">
        <v>16</v>
      </c>
      <c r="E124" s="5">
        <v>3</v>
      </c>
      <c r="F124" s="5"/>
      <c r="G124" s="5"/>
      <c r="H124" s="5"/>
      <c r="I124" s="5">
        <v>81.2</v>
      </c>
      <c r="J124" s="5">
        <v>1</v>
      </c>
    </row>
    <row r="125" spans="1:10" x14ac:dyDescent="0.25">
      <c r="A125" s="4" t="str">
        <f t="shared" si="1"/>
        <v/>
      </c>
      <c r="B125" t="s">
        <v>41</v>
      </c>
      <c r="C125" s="3" t="s">
        <v>51</v>
      </c>
      <c r="D125" s="5" t="s">
        <v>16</v>
      </c>
      <c r="E125" s="5">
        <v>4</v>
      </c>
      <c r="F125" s="5"/>
      <c r="G125" s="5"/>
      <c r="H125" s="5"/>
      <c r="I125" s="5">
        <v>80.599999999999994</v>
      </c>
      <c r="J125" s="5">
        <v>1</v>
      </c>
    </row>
    <row r="126" spans="1:10" x14ac:dyDescent="0.25">
      <c r="A126" s="4" t="str">
        <f t="shared" si="1"/>
        <v/>
      </c>
      <c r="B126" t="s">
        <v>41</v>
      </c>
      <c r="C126" s="3" t="s">
        <v>51</v>
      </c>
      <c r="D126" s="5" t="s">
        <v>16</v>
      </c>
      <c r="E126" s="5">
        <v>5</v>
      </c>
      <c r="F126" s="5"/>
      <c r="G126" s="5"/>
      <c r="H126" s="5"/>
      <c r="I126" s="5">
        <v>79.7</v>
      </c>
      <c r="J126" s="5">
        <v>1</v>
      </c>
    </row>
    <row r="127" spans="1:10" x14ac:dyDescent="0.25">
      <c r="A127" s="4" t="str">
        <f t="shared" si="1"/>
        <v/>
      </c>
      <c r="B127" t="s">
        <v>41</v>
      </c>
      <c r="C127" s="3" t="s">
        <v>51</v>
      </c>
      <c r="D127" s="5" t="s">
        <v>16</v>
      </c>
      <c r="E127" s="5">
        <v>6</v>
      </c>
      <c r="F127" s="5"/>
      <c r="G127" s="5"/>
      <c r="H127" s="5"/>
      <c r="I127" s="5">
        <v>78</v>
      </c>
      <c r="J127" s="5">
        <v>1</v>
      </c>
    </row>
    <row r="128" spans="1:10" x14ac:dyDescent="0.25">
      <c r="A128" s="4" t="str">
        <f t="shared" si="1"/>
        <v/>
      </c>
      <c r="B128" t="s">
        <v>41</v>
      </c>
      <c r="C128" s="3" t="s">
        <v>51</v>
      </c>
      <c r="D128" s="5" t="s">
        <v>16</v>
      </c>
      <c r="E128" s="5">
        <v>7</v>
      </c>
      <c r="F128" s="5"/>
      <c r="G128" s="5"/>
      <c r="H128" s="5"/>
      <c r="I128" s="5">
        <v>78.599999999999994</v>
      </c>
      <c r="J128" s="5">
        <v>1</v>
      </c>
    </row>
    <row r="129" spans="1:10" x14ac:dyDescent="0.25">
      <c r="A129" s="4" t="str">
        <f t="shared" si="1"/>
        <v/>
      </c>
      <c r="B129" t="s">
        <v>41</v>
      </c>
      <c r="C129" s="3" t="s">
        <v>51</v>
      </c>
      <c r="D129" s="5" t="s">
        <v>16</v>
      </c>
      <c r="E129" s="5">
        <v>8</v>
      </c>
      <c r="F129" s="5"/>
      <c r="G129" s="5"/>
      <c r="H129" s="5"/>
      <c r="I129" s="5">
        <v>83.6</v>
      </c>
      <c r="J129" s="5">
        <v>1</v>
      </c>
    </row>
    <row r="130" spans="1:10" x14ac:dyDescent="0.25">
      <c r="A130" s="4" t="str">
        <f t="shared" ref="A130:A193" si="2">IF(AND(reportcategory = B130, reportsubcategory=C130, reportdate = D130), E130, "")</f>
        <v/>
      </c>
      <c r="B130" t="s">
        <v>41</v>
      </c>
      <c r="C130" s="3" t="s">
        <v>51</v>
      </c>
      <c r="D130" s="5" t="s">
        <v>16</v>
      </c>
      <c r="E130" s="5">
        <v>9</v>
      </c>
      <c r="F130" s="5"/>
      <c r="G130" s="5"/>
      <c r="H130" s="5"/>
      <c r="I130" s="5">
        <v>89</v>
      </c>
      <c r="J130" s="5">
        <v>1</v>
      </c>
    </row>
    <row r="131" spans="1:10" x14ac:dyDescent="0.25">
      <c r="A131" s="4" t="str">
        <f t="shared" si="2"/>
        <v/>
      </c>
      <c r="B131" t="s">
        <v>41</v>
      </c>
      <c r="C131" s="3" t="s">
        <v>51</v>
      </c>
      <c r="D131" s="5" t="s">
        <v>16</v>
      </c>
      <c r="E131" s="5">
        <v>10</v>
      </c>
      <c r="F131" s="5"/>
      <c r="G131" s="5"/>
      <c r="H131" s="5"/>
      <c r="I131" s="5">
        <v>95</v>
      </c>
      <c r="J131" s="5">
        <v>1</v>
      </c>
    </row>
    <row r="132" spans="1:10" x14ac:dyDescent="0.25">
      <c r="A132" s="4" t="str">
        <f t="shared" si="2"/>
        <v/>
      </c>
      <c r="B132" t="s">
        <v>41</v>
      </c>
      <c r="C132" s="3" t="s">
        <v>51</v>
      </c>
      <c r="D132" s="5" t="s">
        <v>16</v>
      </c>
      <c r="E132" s="5">
        <v>11</v>
      </c>
      <c r="F132" s="5"/>
      <c r="G132" s="5"/>
      <c r="H132" s="5"/>
      <c r="I132" s="5">
        <v>98.4</v>
      </c>
      <c r="J132" s="5">
        <v>1</v>
      </c>
    </row>
    <row r="133" spans="1:10" x14ac:dyDescent="0.25">
      <c r="A133" s="4" t="str">
        <f t="shared" si="2"/>
        <v/>
      </c>
      <c r="B133" t="s">
        <v>41</v>
      </c>
      <c r="C133" s="3" t="s">
        <v>51</v>
      </c>
      <c r="D133" s="5" t="s">
        <v>16</v>
      </c>
      <c r="E133" s="5">
        <v>12</v>
      </c>
      <c r="F133" s="5"/>
      <c r="G133" s="5"/>
      <c r="H133" s="5"/>
      <c r="I133" s="5">
        <v>100.7</v>
      </c>
      <c r="J133" s="5">
        <v>1</v>
      </c>
    </row>
    <row r="134" spans="1:10" x14ac:dyDescent="0.25">
      <c r="A134" s="4" t="str">
        <f t="shared" si="2"/>
        <v/>
      </c>
      <c r="B134" t="s">
        <v>41</v>
      </c>
      <c r="C134" s="3" t="s">
        <v>51</v>
      </c>
      <c r="D134" s="5" t="s">
        <v>16</v>
      </c>
      <c r="E134" s="5">
        <v>13</v>
      </c>
      <c r="F134" s="5"/>
      <c r="G134" s="5"/>
      <c r="H134" s="5"/>
      <c r="I134" s="5">
        <v>101.4</v>
      </c>
      <c r="J134" s="5">
        <v>1</v>
      </c>
    </row>
    <row r="135" spans="1:10" x14ac:dyDescent="0.25">
      <c r="A135" s="4" t="str">
        <f t="shared" si="2"/>
        <v/>
      </c>
      <c r="B135" t="s">
        <v>41</v>
      </c>
      <c r="C135" s="3" t="s">
        <v>51</v>
      </c>
      <c r="D135" s="5" t="s">
        <v>16</v>
      </c>
      <c r="E135" s="5">
        <v>14</v>
      </c>
      <c r="F135" s="5"/>
      <c r="G135" s="5"/>
      <c r="H135" s="5"/>
      <c r="I135" s="5">
        <v>103.5</v>
      </c>
      <c r="J135" s="5">
        <v>1</v>
      </c>
    </row>
    <row r="136" spans="1:10" x14ac:dyDescent="0.25">
      <c r="A136" s="4" t="str">
        <f t="shared" si="2"/>
        <v/>
      </c>
      <c r="B136" t="s">
        <v>41</v>
      </c>
      <c r="C136" s="3" t="s">
        <v>51</v>
      </c>
      <c r="D136" s="5" t="s">
        <v>16</v>
      </c>
      <c r="E136" s="5">
        <v>15</v>
      </c>
      <c r="F136" s="5"/>
      <c r="G136" s="5"/>
      <c r="H136" s="5"/>
      <c r="I136" s="5">
        <v>105</v>
      </c>
      <c r="J136" s="5">
        <v>1</v>
      </c>
    </row>
    <row r="137" spans="1:10" x14ac:dyDescent="0.25">
      <c r="A137" s="4" t="str">
        <f t="shared" si="2"/>
        <v/>
      </c>
      <c r="B137" t="s">
        <v>41</v>
      </c>
      <c r="C137" s="3" t="s">
        <v>51</v>
      </c>
      <c r="D137" s="5" t="s">
        <v>16</v>
      </c>
      <c r="E137" s="5">
        <v>16</v>
      </c>
      <c r="F137" s="5"/>
      <c r="G137" s="5"/>
      <c r="H137" s="5"/>
      <c r="I137" s="5">
        <v>105</v>
      </c>
      <c r="J137" s="5">
        <v>1</v>
      </c>
    </row>
    <row r="138" spans="1:10" x14ac:dyDescent="0.25">
      <c r="A138" s="4" t="str">
        <f t="shared" si="2"/>
        <v/>
      </c>
      <c r="B138" t="s">
        <v>41</v>
      </c>
      <c r="C138" s="3" t="s">
        <v>51</v>
      </c>
      <c r="D138" s="5" t="s">
        <v>16</v>
      </c>
      <c r="E138" s="5">
        <v>17</v>
      </c>
      <c r="F138" s="5"/>
      <c r="G138" s="5"/>
      <c r="H138" s="5"/>
      <c r="I138" s="5">
        <v>104</v>
      </c>
      <c r="J138" s="5">
        <v>1</v>
      </c>
    </row>
    <row r="139" spans="1:10" x14ac:dyDescent="0.25">
      <c r="A139" s="4" t="str">
        <f t="shared" si="2"/>
        <v/>
      </c>
      <c r="B139" t="s">
        <v>41</v>
      </c>
      <c r="C139" s="3" t="s">
        <v>51</v>
      </c>
      <c r="D139" s="5" t="s">
        <v>16</v>
      </c>
      <c r="E139" s="5">
        <v>18</v>
      </c>
      <c r="F139" s="5"/>
      <c r="G139" s="5"/>
      <c r="H139" s="5"/>
      <c r="I139" s="5">
        <v>99.2</v>
      </c>
      <c r="J139" s="5">
        <v>1</v>
      </c>
    </row>
    <row r="140" spans="1:10" x14ac:dyDescent="0.25">
      <c r="A140" s="4" t="str">
        <f t="shared" si="2"/>
        <v/>
      </c>
      <c r="B140" t="s">
        <v>41</v>
      </c>
      <c r="C140" s="3" t="s">
        <v>51</v>
      </c>
      <c r="D140" s="5" t="s">
        <v>16</v>
      </c>
      <c r="E140" s="5">
        <v>19</v>
      </c>
      <c r="F140" s="5"/>
      <c r="G140" s="5"/>
      <c r="H140" s="5"/>
      <c r="I140" s="5">
        <v>92.3</v>
      </c>
      <c r="J140" s="5">
        <v>1</v>
      </c>
    </row>
    <row r="141" spans="1:10" x14ac:dyDescent="0.25">
      <c r="A141" s="4" t="str">
        <f t="shared" si="2"/>
        <v/>
      </c>
      <c r="B141" t="s">
        <v>41</v>
      </c>
      <c r="C141" s="3" t="s">
        <v>51</v>
      </c>
      <c r="D141" s="5" t="s">
        <v>16</v>
      </c>
      <c r="E141" s="5">
        <v>20</v>
      </c>
      <c r="F141" s="5"/>
      <c r="G141" s="5"/>
      <c r="H141" s="5"/>
      <c r="I141" s="5">
        <v>90.4</v>
      </c>
      <c r="J141" s="5">
        <v>1</v>
      </c>
    </row>
    <row r="142" spans="1:10" x14ac:dyDescent="0.25">
      <c r="A142" s="4" t="str">
        <f t="shared" si="2"/>
        <v/>
      </c>
      <c r="B142" t="s">
        <v>41</v>
      </c>
      <c r="C142" s="3" t="s">
        <v>51</v>
      </c>
      <c r="D142" s="5" t="s">
        <v>16</v>
      </c>
      <c r="E142" s="5">
        <v>21</v>
      </c>
      <c r="F142" s="5"/>
      <c r="G142" s="5"/>
      <c r="H142" s="5"/>
      <c r="I142" s="5">
        <v>88.5</v>
      </c>
      <c r="J142" s="5">
        <v>1</v>
      </c>
    </row>
    <row r="143" spans="1:10" x14ac:dyDescent="0.25">
      <c r="A143" s="4" t="str">
        <f t="shared" si="2"/>
        <v/>
      </c>
      <c r="B143" t="s">
        <v>41</v>
      </c>
      <c r="C143" s="3" t="s">
        <v>51</v>
      </c>
      <c r="D143" s="5" t="s">
        <v>16</v>
      </c>
      <c r="E143" s="5">
        <v>22</v>
      </c>
      <c r="F143" s="5"/>
      <c r="G143" s="5"/>
      <c r="H143" s="5"/>
      <c r="I143" s="5">
        <v>86.1</v>
      </c>
      <c r="J143" s="5">
        <v>1</v>
      </c>
    </row>
    <row r="144" spans="1:10" x14ac:dyDescent="0.25">
      <c r="A144" s="4" t="str">
        <f t="shared" si="2"/>
        <v/>
      </c>
      <c r="B144" t="s">
        <v>41</v>
      </c>
      <c r="C144" s="3" t="s">
        <v>51</v>
      </c>
      <c r="D144" s="5" t="s">
        <v>16</v>
      </c>
      <c r="E144" s="5">
        <v>23</v>
      </c>
      <c r="F144" s="5"/>
      <c r="G144" s="5"/>
      <c r="H144" s="5"/>
      <c r="I144" s="5">
        <v>85.9</v>
      </c>
      <c r="J144" s="5">
        <v>1</v>
      </c>
    </row>
    <row r="145" spans="1:10" x14ac:dyDescent="0.25">
      <c r="A145" s="4" t="str">
        <f t="shared" si="2"/>
        <v/>
      </c>
      <c r="B145" t="s">
        <v>41</v>
      </c>
      <c r="C145" s="3" t="s">
        <v>51</v>
      </c>
      <c r="D145" s="5" t="s">
        <v>16</v>
      </c>
      <c r="E145" s="5">
        <v>24</v>
      </c>
      <c r="F145" s="5"/>
      <c r="G145" s="5"/>
      <c r="H145" s="5"/>
      <c r="I145" s="5">
        <v>84.8</v>
      </c>
      <c r="J145" s="5">
        <v>1</v>
      </c>
    </row>
    <row r="146" spans="1:10" x14ac:dyDescent="0.25">
      <c r="A146" s="4" t="str">
        <f t="shared" si="2"/>
        <v/>
      </c>
      <c r="B146" t="s">
        <v>38</v>
      </c>
      <c r="C146" s="3" t="s">
        <v>42</v>
      </c>
      <c r="D146" s="5" t="s">
        <v>64</v>
      </c>
      <c r="E146" s="5">
        <v>1</v>
      </c>
      <c r="F146" s="5">
        <v>38.768344879150391</v>
      </c>
      <c r="G146" s="5">
        <v>36.512674686201336</v>
      </c>
      <c r="H146" s="5">
        <v>7.5448188781738281</v>
      </c>
      <c r="I146" s="5">
        <v>79.730876747142148</v>
      </c>
      <c r="J146" s="5">
        <v>0</v>
      </c>
    </row>
    <row r="147" spans="1:10" x14ac:dyDescent="0.25">
      <c r="A147" s="4" t="str">
        <f t="shared" si="2"/>
        <v/>
      </c>
      <c r="B147" t="s">
        <v>38</v>
      </c>
      <c r="C147" s="3" t="s">
        <v>42</v>
      </c>
      <c r="D147" s="5" t="s">
        <v>64</v>
      </c>
      <c r="E147" s="5">
        <v>2</v>
      </c>
      <c r="F147" s="5">
        <v>38.421577453613281</v>
      </c>
      <c r="G147" s="5">
        <v>36.481640054786332</v>
      </c>
      <c r="H147" s="5">
        <v>7.580660343170166</v>
      </c>
      <c r="I147" s="5">
        <v>79.383227445996638</v>
      </c>
      <c r="J147" s="5">
        <v>0</v>
      </c>
    </row>
    <row r="148" spans="1:10" x14ac:dyDescent="0.25">
      <c r="A148" s="4" t="str">
        <f t="shared" si="2"/>
        <v/>
      </c>
      <c r="B148" t="s">
        <v>38</v>
      </c>
      <c r="C148" s="3" t="s">
        <v>42</v>
      </c>
      <c r="D148" s="5" t="s">
        <v>64</v>
      </c>
      <c r="E148" s="5">
        <v>3</v>
      </c>
      <c r="F148" s="5">
        <v>38.024204254150391</v>
      </c>
      <c r="G148" s="5">
        <v>36.601032406218906</v>
      </c>
      <c r="H148" s="5">
        <v>7.6231784820556641</v>
      </c>
      <c r="I148" s="5">
        <v>78.574345616265205</v>
      </c>
      <c r="J148" s="5">
        <v>0</v>
      </c>
    </row>
    <row r="149" spans="1:10" x14ac:dyDescent="0.25">
      <c r="A149" s="4" t="str">
        <f t="shared" si="2"/>
        <v/>
      </c>
      <c r="B149" t="s">
        <v>38</v>
      </c>
      <c r="C149" s="3" t="s">
        <v>42</v>
      </c>
      <c r="D149" s="5" t="s">
        <v>64</v>
      </c>
      <c r="E149" s="5">
        <v>4</v>
      </c>
      <c r="F149" s="5">
        <v>37.884128570556641</v>
      </c>
      <c r="G149" s="5">
        <v>36.854850238756534</v>
      </c>
      <c r="H149" s="5">
        <v>7.5383791923522949</v>
      </c>
      <c r="I149" s="5">
        <v>76.861385006353117</v>
      </c>
      <c r="J149" s="5">
        <v>0</v>
      </c>
    </row>
    <row r="150" spans="1:10" x14ac:dyDescent="0.25">
      <c r="A150" s="4" t="str">
        <f t="shared" si="2"/>
        <v/>
      </c>
      <c r="B150" t="s">
        <v>38</v>
      </c>
      <c r="C150" s="3" t="s">
        <v>42</v>
      </c>
      <c r="D150" s="5" t="s">
        <v>64</v>
      </c>
      <c r="E150" s="5">
        <v>5</v>
      </c>
      <c r="F150" s="5">
        <v>37.791507720947266</v>
      </c>
      <c r="G150" s="5">
        <v>37.126631221911495</v>
      </c>
      <c r="H150" s="5">
        <v>7.4459705352783203</v>
      </c>
      <c r="I150" s="5">
        <v>74.181346886911527</v>
      </c>
      <c r="J150" s="5">
        <v>0</v>
      </c>
    </row>
    <row r="151" spans="1:10" x14ac:dyDescent="0.25">
      <c r="A151" s="4" t="str">
        <f t="shared" si="2"/>
        <v/>
      </c>
      <c r="B151" t="s">
        <v>38</v>
      </c>
      <c r="C151" s="3" t="s">
        <v>42</v>
      </c>
      <c r="D151" s="5" t="s">
        <v>64</v>
      </c>
      <c r="E151" s="5">
        <v>6</v>
      </c>
      <c r="F151" s="5">
        <v>37.703571319580078</v>
      </c>
      <c r="G151" s="5">
        <v>38.419421864605454</v>
      </c>
      <c r="H151" s="5">
        <v>7.2112159729003906</v>
      </c>
      <c r="I151" s="5">
        <v>71.855184243963635</v>
      </c>
      <c r="J151" s="5">
        <v>0</v>
      </c>
    </row>
    <row r="152" spans="1:10" x14ac:dyDescent="0.25">
      <c r="A152" s="4" t="str">
        <f t="shared" si="2"/>
        <v/>
      </c>
      <c r="B152" t="s">
        <v>38</v>
      </c>
      <c r="C152" s="3" t="s">
        <v>42</v>
      </c>
      <c r="D152" s="5" t="s">
        <v>64</v>
      </c>
      <c r="E152" s="5">
        <v>7</v>
      </c>
      <c r="F152" s="5">
        <v>38.123180389404297</v>
      </c>
      <c r="G152" s="5">
        <v>40.282978004275961</v>
      </c>
      <c r="H152" s="5">
        <v>6.5557055473327637</v>
      </c>
      <c r="I152" s="5">
        <v>71.163316391360397</v>
      </c>
      <c r="J152" s="5">
        <v>0</v>
      </c>
    </row>
    <row r="153" spans="1:10" x14ac:dyDescent="0.25">
      <c r="A153" s="4" t="str">
        <f t="shared" si="2"/>
        <v/>
      </c>
      <c r="B153" t="s">
        <v>38</v>
      </c>
      <c r="C153" s="3" t="s">
        <v>42</v>
      </c>
      <c r="D153" s="5" t="s">
        <v>64</v>
      </c>
      <c r="E153" s="5">
        <v>8</v>
      </c>
      <c r="F153" s="5">
        <v>38.805137634277344</v>
      </c>
      <c r="G153" s="5">
        <v>40.873586022324645</v>
      </c>
      <c r="H153" s="5">
        <v>5.3329873085021973</v>
      </c>
      <c r="I153" s="5">
        <v>71.892858958068544</v>
      </c>
      <c r="J153" s="5">
        <v>0</v>
      </c>
    </row>
    <row r="154" spans="1:10" x14ac:dyDescent="0.25">
      <c r="A154" s="4" t="str">
        <f t="shared" si="2"/>
        <v/>
      </c>
      <c r="B154" t="s">
        <v>38</v>
      </c>
      <c r="C154" s="3" t="s">
        <v>42</v>
      </c>
      <c r="D154" s="5" t="s">
        <v>64</v>
      </c>
      <c r="E154" s="5">
        <v>9</v>
      </c>
      <c r="F154" s="5">
        <v>38.995075225830078</v>
      </c>
      <c r="G154" s="5">
        <v>40.883938405663962</v>
      </c>
      <c r="H154" s="5">
        <v>4.277094841003418</v>
      </c>
      <c r="I154" s="5">
        <v>75.512198221091808</v>
      </c>
      <c r="J154" s="5">
        <v>0</v>
      </c>
    </row>
    <row r="155" spans="1:10" x14ac:dyDescent="0.25">
      <c r="A155" s="4" t="str">
        <f t="shared" si="2"/>
        <v/>
      </c>
      <c r="B155" t="s">
        <v>38</v>
      </c>
      <c r="C155" s="3" t="s">
        <v>42</v>
      </c>
      <c r="D155" s="5" t="s">
        <v>64</v>
      </c>
      <c r="E155" s="5">
        <v>10</v>
      </c>
      <c r="F155" s="5">
        <v>38.964176177978516</v>
      </c>
      <c r="G155" s="5">
        <v>40.708958642897485</v>
      </c>
      <c r="H155" s="5">
        <v>2.8089847564697266</v>
      </c>
      <c r="I155" s="5">
        <v>80.380050825922211</v>
      </c>
      <c r="J155" s="5">
        <v>0</v>
      </c>
    </row>
    <row r="156" spans="1:10" x14ac:dyDescent="0.25">
      <c r="A156" s="4" t="str">
        <f t="shared" si="2"/>
        <v/>
      </c>
      <c r="B156" t="s">
        <v>38</v>
      </c>
      <c r="C156" s="3" t="s">
        <v>42</v>
      </c>
      <c r="D156" s="5" t="s">
        <v>64</v>
      </c>
      <c r="E156" s="5">
        <v>11</v>
      </c>
      <c r="F156" s="5">
        <v>38.54541015625</v>
      </c>
      <c r="G156" s="5">
        <v>38.430404636739688</v>
      </c>
      <c r="H156" s="5">
        <v>1.6059967279434204</v>
      </c>
      <c r="I156" s="5">
        <v>84.389961880557934</v>
      </c>
      <c r="J156" s="5">
        <v>0</v>
      </c>
    </row>
    <row r="157" spans="1:10" x14ac:dyDescent="0.25">
      <c r="A157" s="4" t="str">
        <f t="shared" si="2"/>
        <v/>
      </c>
      <c r="B157" t="s">
        <v>38</v>
      </c>
      <c r="C157" s="3" t="s">
        <v>42</v>
      </c>
      <c r="D157" s="5" t="s">
        <v>64</v>
      </c>
      <c r="E157" s="5">
        <v>12</v>
      </c>
      <c r="F157" s="5">
        <v>37.323677062988281</v>
      </c>
      <c r="G157" s="5">
        <v>35.811573331449608</v>
      </c>
      <c r="H157" s="5">
        <v>2.7488276958465576</v>
      </c>
      <c r="I157" s="5">
        <v>88.26111817026684</v>
      </c>
      <c r="J157" s="5">
        <v>0</v>
      </c>
    </row>
    <row r="158" spans="1:10" x14ac:dyDescent="0.25">
      <c r="A158" s="4" t="str">
        <f t="shared" si="2"/>
        <v/>
      </c>
      <c r="B158" t="s">
        <v>38</v>
      </c>
      <c r="C158" s="3" t="s">
        <v>42</v>
      </c>
      <c r="D158" s="5" t="s">
        <v>64</v>
      </c>
      <c r="E158" s="5">
        <v>13</v>
      </c>
      <c r="F158" s="5">
        <v>35.112850189208984</v>
      </c>
      <c r="G158" s="5">
        <v>33.308248652748794</v>
      </c>
      <c r="H158" s="5">
        <v>4.0429344177246094</v>
      </c>
      <c r="I158" s="5">
        <v>91.750063532400361</v>
      </c>
      <c r="J158" s="5">
        <v>0</v>
      </c>
    </row>
    <row r="159" spans="1:10" x14ac:dyDescent="0.25">
      <c r="A159" s="4" t="str">
        <f t="shared" si="2"/>
        <v/>
      </c>
      <c r="B159" t="s">
        <v>38</v>
      </c>
      <c r="C159" s="3" t="s">
        <v>42</v>
      </c>
      <c r="D159" s="5" t="s">
        <v>64</v>
      </c>
      <c r="E159" s="5">
        <v>14</v>
      </c>
      <c r="F159" s="5">
        <v>32.589027404785156</v>
      </c>
      <c r="G159" s="5">
        <v>33.025956408246131</v>
      </c>
      <c r="H159" s="5">
        <v>5.2771878242492676</v>
      </c>
      <c r="I159" s="5">
        <v>95.014866581956653</v>
      </c>
      <c r="J159" s="5">
        <v>0</v>
      </c>
    </row>
    <row r="160" spans="1:10" x14ac:dyDescent="0.25">
      <c r="A160" s="4" t="str">
        <f t="shared" si="2"/>
        <v/>
      </c>
      <c r="B160" t="s">
        <v>38</v>
      </c>
      <c r="C160" s="3" t="s">
        <v>42</v>
      </c>
      <c r="D160" s="5" t="s">
        <v>64</v>
      </c>
      <c r="E160" s="5">
        <v>15</v>
      </c>
      <c r="F160" s="5">
        <v>32.408725738525391</v>
      </c>
      <c r="G160" s="5">
        <v>33.40381953872982</v>
      </c>
      <c r="H160" s="5">
        <v>5.371330738067627</v>
      </c>
      <c r="I160" s="5">
        <v>97.045997458703923</v>
      </c>
      <c r="J160" s="5">
        <v>0</v>
      </c>
    </row>
    <row r="161" spans="1:10" x14ac:dyDescent="0.25">
      <c r="A161" s="4" t="str">
        <f t="shared" si="2"/>
        <v/>
      </c>
      <c r="B161" t="s">
        <v>38</v>
      </c>
      <c r="C161" s="3" t="s">
        <v>42</v>
      </c>
      <c r="D161" s="5" t="s">
        <v>64</v>
      </c>
      <c r="E161" s="5">
        <v>16</v>
      </c>
      <c r="F161" s="5">
        <v>32.355453491210938</v>
      </c>
      <c r="G161" s="5">
        <v>31.894434778651121</v>
      </c>
      <c r="H161" s="5">
        <v>5.6014323234558105</v>
      </c>
      <c r="I161" s="5">
        <v>98.323888182973306</v>
      </c>
      <c r="J161" s="5">
        <v>0</v>
      </c>
    </row>
    <row r="162" spans="1:10" x14ac:dyDescent="0.25">
      <c r="A162" s="4" t="str">
        <f t="shared" si="2"/>
        <v/>
      </c>
      <c r="B162" t="s">
        <v>38</v>
      </c>
      <c r="C162" s="3" t="s">
        <v>42</v>
      </c>
      <c r="D162" s="5" t="s">
        <v>64</v>
      </c>
      <c r="E162" s="5">
        <v>17</v>
      </c>
      <c r="F162" s="5">
        <v>32.262950897216797</v>
      </c>
      <c r="G162" s="5">
        <v>8.1251275587473142</v>
      </c>
      <c r="H162" s="5">
        <v>5.7826032638549805</v>
      </c>
      <c r="I162" s="5">
        <v>98.514866581956881</v>
      </c>
      <c r="J162" s="5">
        <v>0</v>
      </c>
    </row>
    <row r="163" spans="1:10" x14ac:dyDescent="0.25">
      <c r="A163" s="4" t="str">
        <f t="shared" si="2"/>
        <v/>
      </c>
      <c r="B163" t="s">
        <v>38</v>
      </c>
      <c r="C163" s="3" t="s">
        <v>42</v>
      </c>
      <c r="D163" s="5" t="s">
        <v>64</v>
      </c>
      <c r="E163" s="5">
        <v>18</v>
      </c>
      <c r="F163" s="5">
        <v>34.630619049072266</v>
      </c>
      <c r="G163" s="5">
        <v>7.8159153650975117</v>
      </c>
      <c r="H163" s="5">
        <v>6.1016402244567871</v>
      </c>
      <c r="I163" s="5">
        <v>98.436594663278228</v>
      </c>
      <c r="J163" s="5">
        <v>0</v>
      </c>
    </row>
    <row r="164" spans="1:10" x14ac:dyDescent="0.25">
      <c r="A164" s="4" t="str">
        <f t="shared" si="2"/>
        <v/>
      </c>
      <c r="B164" t="s">
        <v>38</v>
      </c>
      <c r="C164" s="3" t="s">
        <v>42</v>
      </c>
      <c r="D164" s="5" t="s">
        <v>64</v>
      </c>
      <c r="E164" s="5">
        <v>19</v>
      </c>
      <c r="F164" s="5">
        <v>36.550365447998047</v>
      </c>
      <c r="G164" s="5">
        <v>9.1316899488942784</v>
      </c>
      <c r="H164" s="5">
        <v>6.6178059577941895</v>
      </c>
      <c r="I164" s="5">
        <v>97.34193138500757</v>
      </c>
      <c r="J164" s="5">
        <v>0</v>
      </c>
    </row>
    <row r="165" spans="1:10" x14ac:dyDescent="0.25">
      <c r="A165" s="4" t="str">
        <f t="shared" si="2"/>
        <v/>
      </c>
      <c r="B165" t="s">
        <v>38</v>
      </c>
      <c r="C165" s="3" t="s">
        <v>42</v>
      </c>
      <c r="D165" s="5" t="s">
        <v>64</v>
      </c>
      <c r="E165" s="5">
        <v>20</v>
      </c>
      <c r="F165" s="5">
        <v>37.250686645507813</v>
      </c>
      <c r="G165" s="5">
        <v>14.490422318745145</v>
      </c>
      <c r="H165" s="5">
        <v>7.1226711273193359</v>
      </c>
      <c r="I165" s="5">
        <v>94.669669631512406</v>
      </c>
      <c r="J165" s="5">
        <v>0</v>
      </c>
    </row>
    <row r="166" spans="1:10" x14ac:dyDescent="0.25">
      <c r="A166" s="4" t="str">
        <f t="shared" si="2"/>
        <v/>
      </c>
      <c r="B166" t="s">
        <v>38</v>
      </c>
      <c r="C166" s="3" t="s">
        <v>42</v>
      </c>
      <c r="D166" s="5" t="s">
        <v>64</v>
      </c>
      <c r="E166" s="5">
        <v>21</v>
      </c>
      <c r="F166" s="5">
        <v>37.568801879882813</v>
      </c>
      <c r="G166" s="5">
        <v>19.363320806306898</v>
      </c>
      <c r="H166" s="5">
        <v>7.2065997123718262</v>
      </c>
      <c r="I166" s="5">
        <v>89.836925031764935</v>
      </c>
      <c r="J166" s="5">
        <v>0</v>
      </c>
    </row>
    <row r="167" spans="1:10" x14ac:dyDescent="0.25">
      <c r="A167" s="4" t="str">
        <f t="shared" si="2"/>
        <v/>
      </c>
      <c r="B167" t="s">
        <v>38</v>
      </c>
      <c r="C167" s="3" t="s">
        <v>42</v>
      </c>
      <c r="D167" s="5" t="s">
        <v>64</v>
      </c>
      <c r="E167" s="5">
        <v>22</v>
      </c>
      <c r="F167" s="5">
        <v>37.850399017333984</v>
      </c>
      <c r="G167" s="5">
        <v>22.060342145072511</v>
      </c>
      <c r="H167" s="5">
        <v>7.2726759910583496</v>
      </c>
      <c r="I167" s="5">
        <v>86.6046505717906</v>
      </c>
      <c r="J167" s="5">
        <v>0</v>
      </c>
    </row>
    <row r="168" spans="1:10" x14ac:dyDescent="0.25">
      <c r="A168" s="4" t="str">
        <f t="shared" si="2"/>
        <v/>
      </c>
      <c r="B168" t="s">
        <v>38</v>
      </c>
      <c r="C168" s="3" t="s">
        <v>42</v>
      </c>
      <c r="D168" s="5" t="s">
        <v>64</v>
      </c>
      <c r="E168" s="5">
        <v>23</v>
      </c>
      <c r="F168" s="5">
        <v>38.206615447998047</v>
      </c>
      <c r="G168" s="5">
        <v>23.386411435533496</v>
      </c>
      <c r="H168" s="5">
        <v>7.4020161628723145</v>
      </c>
      <c r="I168" s="5">
        <v>85.690381194409809</v>
      </c>
      <c r="J168" s="5">
        <v>0</v>
      </c>
    </row>
    <row r="169" spans="1:10" x14ac:dyDescent="0.25">
      <c r="A169" s="4" t="str">
        <f t="shared" si="2"/>
        <v/>
      </c>
      <c r="B169" t="s">
        <v>38</v>
      </c>
      <c r="C169" s="3" t="s">
        <v>42</v>
      </c>
      <c r="D169" s="5" t="s">
        <v>64</v>
      </c>
      <c r="E169" s="5">
        <v>24</v>
      </c>
      <c r="F169" s="5">
        <v>38.684703826904297</v>
      </c>
      <c r="G169" s="5">
        <v>23.933240210107886</v>
      </c>
      <c r="H169" s="5">
        <v>7.4578309059143066</v>
      </c>
      <c r="I169" s="5">
        <v>83.464485387548564</v>
      </c>
      <c r="J169" s="5">
        <v>0</v>
      </c>
    </row>
    <row r="170" spans="1:10" x14ac:dyDescent="0.25">
      <c r="A170" s="4" t="str">
        <f t="shared" si="2"/>
        <v/>
      </c>
      <c r="B170" t="s">
        <v>38</v>
      </c>
      <c r="C170" s="3" t="s">
        <v>42</v>
      </c>
      <c r="D170" s="5" t="s">
        <v>16</v>
      </c>
      <c r="E170" s="5">
        <v>1</v>
      </c>
      <c r="F170" s="5">
        <v>38.768344879150391</v>
      </c>
      <c r="G170" s="5">
        <v>36.512674686201336</v>
      </c>
      <c r="H170" s="5">
        <v>7.5448188781738281</v>
      </c>
      <c r="I170" s="5">
        <v>79.730876747142105</v>
      </c>
      <c r="J170" s="5">
        <v>0</v>
      </c>
    </row>
    <row r="171" spans="1:10" x14ac:dyDescent="0.25">
      <c r="A171" s="4" t="str">
        <f t="shared" si="2"/>
        <v/>
      </c>
      <c r="B171" t="s">
        <v>38</v>
      </c>
      <c r="C171" s="3" t="s">
        <v>42</v>
      </c>
      <c r="D171" s="5" t="s">
        <v>16</v>
      </c>
      <c r="E171" s="5">
        <v>2</v>
      </c>
      <c r="F171" s="5">
        <v>38.421577453613281</v>
      </c>
      <c r="G171" s="5">
        <v>36.481640054786332</v>
      </c>
      <c r="H171" s="5">
        <v>7.580660343170166</v>
      </c>
      <c r="I171" s="5">
        <v>79.38322744599661</v>
      </c>
      <c r="J171" s="5">
        <v>0</v>
      </c>
    </row>
    <row r="172" spans="1:10" x14ac:dyDescent="0.25">
      <c r="A172" s="4" t="str">
        <f t="shared" si="2"/>
        <v/>
      </c>
      <c r="B172" t="s">
        <v>38</v>
      </c>
      <c r="C172" s="3" t="s">
        <v>42</v>
      </c>
      <c r="D172" s="5" t="s">
        <v>16</v>
      </c>
      <c r="E172" s="5">
        <v>3</v>
      </c>
      <c r="F172" s="5">
        <v>38.024204254150391</v>
      </c>
      <c r="G172" s="5">
        <v>36.601032406218906</v>
      </c>
      <c r="H172" s="5">
        <v>7.6231784820556641</v>
      </c>
      <c r="I172" s="5">
        <v>78.574345616265248</v>
      </c>
      <c r="J172" s="5">
        <v>0</v>
      </c>
    </row>
    <row r="173" spans="1:10" x14ac:dyDescent="0.25">
      <c r="A173" s="4" t="str">
        <f t="shared" si="2"/>
        <v/>
      </c>
      <c r="B173" t="s">
        <v>38</v>
      </c>
      <c r="C173" s="3" t="s">
        <v>42</v>
      </c>
      <c r="D173" s="5" t="s">
        <v>16</v>
      </c>
      <c r="E173" s="5">
        <v>4</v>
      </c>
      <c r="F173" s="5">
        <v>37.884128570556641</v>
      </c>
      <c r="G173" s="5">
        <v>36.854850238756534</v>
      </c>
      <c r="H173" s="5">
        <v>7.5383791923522949</v>
      </c>
      <c r="I173" s="5">
        <v>76.861385006353146</v>
      </c>
      <c r="J173" s="5">
        <v>0</v>
      </c>
    </row>
    <row r="174" spans="1:10" x14ac:dyDescent="0.25">
      <c r="A174" s="4" t="str">
        <f t="shared" si="2"/>
        <v/>
      </c>
      <c r="B174" t="s">
        <v>38</v>
      </c>
      <c r="C174" s="3" t="s">
        <v>42</v>
      </c>
      <c r="D174" s="5" t="s">
        <v>16</v>
      </c>
      <c r="E174" s="5">
        <v>5</v>
      </c>
      <c r="F174" s="5">
        <v>37.791507720947266</v>
      </c>
      <c r="G174" s="5">
        <v>37.126631221911495</v>
      </c>
      <c r="H174" s="5">
        <v>7.4459705352783203</v>
      </c>
      <c r="I174" s="5">
        <v>74.181346886911555</v>
      </c>
      <c r="J174" s="5">
        <v>0</v>
      </c>
    </row>
    <row r="175" spans="1:10" x14ac:dyDescent="0.25">
      <c r="A175" s="4" t="str">
        <f t="shared" si="2"/>
        <v/>
      </c>
      <c r="B175" t="s">
        <v>38</v>
      </c>
      <c r="C175" s="3" t="s">
        <v>42</v>
      </c>
      <c r="D175" s="5" t="s">
        <v>16</v>
      </c>
      <c r="E175" s="5">
        <v>6</v>
      </c>
      <c r="F175" s="5">
        <v>37.703571319580078</v>
      </c>
      <c r="G175" s="5">
        <v>38.419421864605454</v>
      </c>
      <c r="H175" s="5">
        <v>7.2112159729003906</v>
      </c>
      <c r="I175" s="5">
        <v>71.855184243963649</v>
      </c>
      <c r="J175" s="5">
        <v>0</v>
      </c>
    </row>
    <row r="176" spans="1:10" x14ac:dyDescent="0.25">
      <c r="A176" s="4" t="str">
        <f t="shared" si="2"/>
        <v/>
      </c>
      <c r="B176" t="s">
        <v>38</v>
      </c>
      <c r="C176" s="3" t="s">
        <v>42</v>
      </c>
      <c r="D176" s="5" t="s">
        <v>16</v>
      </c>
      <c r="E176" s="5">
        <v>7</v>
      </c>
      <c r="F176" s="5">
        <v>38.123180389404297</v>
      </c>
      <c r="G176" s="5">
        <v>40.282978004275961</v>
      </c>
      <c r="H176" s="5">
        <v>6.5557055473327637</v>
      </c>
      <c r="I176" s="5">
        <v>71.163316391360411</v>
      </c>
      <c r="J176" s="5">
        <v>0</v>
      </c>
    </row>
    <row r="177" spans="1:10" x14ac:dyDescent="0.25">
      <c r="A177" s="4" t="str">
        <f t="shared" si="2"/>
        <v/>
      </c>
      <c r="B177" t="s">
        <v>38</v>
      </c>
      <c r="C177" s="3" t="s">
        <v>42</v>
      </c>
      <c r="D177" s="5" t="s">
        <v>16</v>
      </c>
      <c r="E177" s="5">
        <v>8</v>
      </c>
      <c r="F177" s="5">
        <v>38.805137634277344</v>
      </c>
      <c r="G177" s="5">
        <v>40.873586022324645</v>
      </c>
      <c r="H177" s="5">
        <v>5.3329873085021973</v>
      </c>
      <c r="I177" s="5">
        <v>71.892858958068544</v>
      </c>
      <c r="J177" s="5">
        <v>0</v>
      </c>
    </row>
    <row r="178" spans="1:10" x14ac:dyDescent="0.25">
      <c r="A178" s="4" t="str">
        <f t="shared" si="2"/>
        <v/>
      </c>
      <c r="B178" t="s">
        <v>38</v>
      </c>
      <c r="C178" s="3" t="s">
        <v>42</v>
      </c>
      <c r="D178" s="5" t="s">
        <v>16</v>
      </c>
      <c r="E178" s="5">
        <v>9</v>
      </c>
      <c r="F178" s="5">
        <v>38.995075225830078</v>
      </c>
      <c r="G178" s="5">
        <v>40.883938405663962</v>
      </c>
      <c r="H178" s="5">
        <v>4.277094841003418</v>
      </c>
      <c r="I178" s="5">
        <v>75.512198221091808</v>
      </c>
      <c r="J178" s="5">
        <v>0</v>
      </c>
    </row>
    <row r="179" spans="1:10" x14ac:dyDescent="0.25">
      <c r="A179" s="4" t="str">
        <f t="shared" si="2"/>
        <v/>
      </c>
      <c r="B179" t="s">
        <v>38</v>
      </c>
      <c r="C179" s="3" t="s">
        <v>42</v>
      </c>
      <c r="D179" s="5" t="s">
        <v>16</v>
      </c>
      <c r="E179" s="5">
        <v>10</v>
      </c>
      <c r="F179" s="5">
        <v>38.964176177978516</v>
      </c>
      <c r="G179" s="5">
        <v>40.708958642897485</v>
      </c>
      <c r="H179" s="5">
        <v>2.8089847564697266</v>
      </c>
      <c r="I179" s="5">
        <v>80.380050825922211</v>
      </c>
      <c r="J179" s="5">
        <v>0</v>
      </c>
    </row>
    <row r="180" spans="1:10" x14ac:dyDescent="0.25">
      <c r="A180" s="4" t="str">
        <f t="shared" si="2"/>
        <v/>
      </c>
      <c r="B180" t="s">
        <v>38</v>
      </c>
      <c r="C180" s="3" t="s">
        <v>42</v>
      </c>
      <c r="D180" s="5" t="s">
        <v>16</v>
      </c>
      <c r="E180" s="5">
        <v>11</v>
      </c>
      <c r="F180" s="5">
        <v>38.54541015625</v>
      </c>
      <c r="G180" s="5">
        <v>38.430404636739688</v>
      </c>
      <c r="H180" s="5">
        <v>1.6059967279434204</v>
      </c>
      <c r="I180" s="5">
        <v>84.389961880557991</v>
      </c>
      <c r="J180" s="5">
        <v>0</v>
      </c>
    </row>
    <row r="181" spans="1:10" x14ac:dyDescent="0.25">
      <c r="A181" s="4" t="str">
        <f t="shared" si="2"/>
        <v/>
      </c>
      <c r="B181" t="s">
        <v>38</v>
      </c>
      <c r="C181" s="3" t="s">
        <v>42</v>
      </c>
      <c r="D181" s="5" t="s">
        <v>16</v>
      </c>
      <c r="E181" s="5">
        <v>12</v>
      </c>
      <c r="F181" s="5">
        <v>37.323677062988281</v>
      </c>
      <c r="G181" s="5">
        <v>35.811573331449608</v>
      </c>
      <c r="H181" s="5">
        <v>2.7488276958465576</v>
      </c>
      <c r="I181" s="5">
        <v>88.261118170266855</v>
      </c>
      <c r="J181" s="5">
        <v>0</v>
      </c>
    </row>
    <row r="182" spans="1:10" x14ac:dyDescent="0.25">
      <c r="A182" s="4" t="str">
        <f t="shared" si="2"/>
        <v/>
      </c>
      <c r="B182" t="s">
        <v>38</v>
      </c>
      <c r="C182" s="3" t="s">
        <v>42</v>
      </c>
      <c r="D182" s="5" t="s">
        <v>16</v>
      </c>
      <c r="E182" s="5">
        <v>13</v>
      </c>
      <c r="F182" s="5">
        <v>35.112850189208984</v>
      </c>
      <c r="G182" s="5">
        <v>33.308248652748794</v>
      </c>
      <c r="H182" s="5">
        <v>4.0429344177246094</v>
      </c>
      <c r="I182" s="5">
        <v>91.750063532400333</v>
      </c>
      <c r="J182" s="5">
        <v>0</v>
      </c>
    </row>
    <row r="183" spans="1:10" x14ac:dyDescent="0.25">
      <c r="A183" s="4" t="str">
        <f t="shared" si="2"/>
        <v/>
      </c>
      <c r="B183" t="s">
        <v>38</v>
      </c>
      <c r="C183" s="3" t="s">
        <v>42</v>
      </c>
      <c r="D183" s="5" t="s">
        <v>16</v>
      </c>
      <c r="E183" s="5">
        <v>14</v>
      </c>
      <c r="F183" s="5">
        <v>32.589027404785156</v>
      </c>
      <c r="G183" s="5">
        <v>33.025956408246131</v>
      </c>
      <c r="H183" s="5">
        <v>5.2771878242492676</v>
      </c>
      <c r="I183" s="5">
        <v>95.014866581956653</v>
      </c>
      <c r="J183" s="5">
        <v>0</v>
      </c>
    </row>
    <row r="184" spans="1:10" x14ac:dyDescent="0.25">
      <c r="A184" s="4" t="str">
        <f t="shared" si="2"/>
        <v/>
      </c>
      <c r="B184" t="s">
        <v>38</v>
      </c>
      <c r="C184" s="3" t="s">
        <v>42</v>
      </c>
      <c r="D184" s="5" t="s">
        <v>16</v>
      </c>
      <c r="E184" s="5">
        <v>15</v>
      </c>
      <c r="F184" s="5">
        <v>32.408725738525391</v>
      </c>
      <c r="G184" s="5">
        <v>33.40381953872982</v>
      </c>
      <c r="H184" s="5">
        <v>5.371330738067627</v>
      </c>
      <c r="I184" s="5">
        <v>97.045997458704008</v>
      </c>
      <c r="J184" s="5">
        <v>0</v>
      </c>
    </row>
    <row r="185" spans="1:10" x14ac:dyDescent="0.25">
      <c r="A185" s="4" t="str">
        <f t="shared" si="2"/>
        <v/>
      </c>
      <c r="B185" t="s">
        <v>38</v>
      </c>
      <c r="C185" s="3" t="s">
        <v>42</v>
      </c>
      <c r="D185" s="5" t="s">
        <v>16</v>
      </c>
      <c r="E185" s="5">
        <v>16</v>
      </c>
      <c r="F185" s="5">
        <v>32.355453491210938</v>
      </c>
      <c r="G185" s="5">
        <v>31.894434778651121</v>
      </c>
      <c r="H185" s="5">
        <v>5.6014323234558105</v>
      </c>
      <c r="I185" s="5">
        <v>98.323888182973306</v>
      </c>
      <c r="J185" s="5">
        <v>0</v>
      </c>
    </row>
    <row r="186" spans="1:10" x14ac:dyDescent="0.25">
      <c r="A186" s="4" t="str">
        <f t="shared" si="2"/>
        <v/>
      </c>
      <c r="B186" t="s">
        <v>38</v>
      </c>
      <c r="C186" s="3" t="s">
        <v>42</v>
      </c>
      <c r="D186" s="5" t="s">
        <v>16</v>
      </c>
      <c r="E186" s="5">
        <v>17</v>
      </c>
      <c r="F186" s="5">
        <v>32.262950897216797</v>
      </c>
      <c r="G186" s="5">
        <v>8.1251275587473142</v>
      </c>
      <c r="H186" s="5">
        <v>5.7826032638549805</v>
      </c>
      <c r="I186" s="5">
        <v>98.514866581956881</v>
      </c>
      <c r="J186" s="5">
        <v>0</v>
      </c>
    </row>
    <row r="187" spans="1:10" x14ac:dyDescent="0.25">
      <c r="A187" s="4" t="str">
        <f t="shared" si="2"/>
        <v/>
      </c>
      <c r="B187" t="s">
        <v>38</v>
      </c>
      <c r="C187" s="3" t="s">
        <v>42</v>
      </c>
      <c r="D187" s="5" t="s">
        <v>16</v>
      </c>
      <c r="E187" s="5">
        <v>18</v>
      </c>
      <c r="F187" s="5">
        <v>34.630619049072266</v>
      </c>
      <c r="G187" s="5">
        <v>7.8159153650975117</v>
      </c>
      <c r="H187" s="5">
        <v>6.1016402244567871</v>
      </c>
      <c r="I187" s="5">
        <v>98.436594663278143</v>
      </c>
      <c r="J187" s="5">
        <v>0</v>
      </c>
    </row>
    <row r="188" spans="1:10" x14ac:dyDescent="0.25">
      <c r="A188" s="4" t="str">
        <f t="shared" si="2"/>
        <v/>
      </c>
      <c r="B188" t="s">
        <v>38</v>
      </c>
      <c r="C188" s="3" t="s">
        <v>42</v>
      </c>
      <c r="D188" s="5" t="s">
        <v>16</v>
      </c>
      <c r="E188" s="5">
        <v>19</v>
      </c>
      <c r="F188" s="5">
        <v>36.550365447998047</v>
      </c>
      <c r="G188" s="5">
        <v>9.1316899488942784</v>
      </c>
      <c r="H188" s="5">
        <v>6.6178059577941895</v>
      </c>
      <c r="I188" s="5">
        <v>97.341931385007513</v>
      </c>
      <c r="J188" s="5">
        <v>0</v>
      </c>
    </row>
    <row r="189" spans="1:10" x14ac:dyDescent="0.25">
      <c r="A189" s="4" t="str">
        <f t="shared" si="2"/>
        <v/>
      </c>
      <c r="B189" t="s">
        <v>38</v>
      </c>
      <c r="C189" s="3" t="s">
        <v>42</v>
      </c>
      <c r="D189" s="5" t="s">
        <v>16</v>
      </c>
      <c r="E189" s="5">
        <v>20</v>
      </c>
      <c r="F189" s="5">
        <v>37.250686645507813</v>
      </c>
      <c r="G189" s="5">
        <v>14.490422318745145</v>
      </c>
      <c r="H189" s="5">
        <v>7.1226711273193359</v>
      </c>
      <c r="I189" s="5">
        <v>94.669669631512349</v>
      </c>
      <c r="J189" s="5">
        <v>0</v>
      </c>
    </row>
    <row r="190" spans="1:10" x14ac:dyDescent="0.25">
      <c r="A190" s="4" t="str">
        <f t="shared" si="2"/>
        <v/>
      </c>
      <c r="B190" t="s">
        <v>38</v>
      </c>
      <c r="C190" s="3" t="s">
        <v>42</v>
      </c>
      <c r="D190" s="5" t="s">
        <v>16</v>
      </c>
      <c r="E190" s="5">
        <v>21</v>
      </c>
      <c r="F190" s="5">
        <v>37.568801879882813</v>
      </c>
      <c r="G190" s="5">
        <v>19.363320806306898</v>
      </c>
      <c r="H190" s="5">
        <v>7.2065997123718262</v>
      </c>
      <c r="I190" s="5">
        <v>89.836925031765006</v>
      </c>
      <c r="J190" s="5">
        <v>0</v>
      </c>
    </row>
    <row r="191" spans="1:10" x14ac:dyDescent="0.25">
      <c r="A191" s="4" t="str">
        <f t="shared" si="2"/>
        <v/>
      </c>
      <c r="B191" t="s">
        <v>38</v>
      </c>
      <c r="C191" s="3" t="s">
        <v>42</v>
      </c>
      <c r="D191" s="5" t="s">
        <v>16</v>
      </c>
      <c r="E191" s="5">
        <v>22</v>
      </c>
      <c r="F191" s="5">
        <v>37.850399017333984</v>
      </c>
      <c r="G191" s="5">
        <v>22.060342145072511</v>
      </c>
      <c r="H191" s="5">
        <v>7.2726759910583496</v>
      </c>
      <c r="I191" s="5">
        <v>86.604650571790557</v>
      </c>
      <c r="J191" s="5">
        <v>0</v>
      </c>
    </row>
    <row r="192" spans="1:10" x14ac:dyDescent="0.25">
      <c r="A192" s="4" t="str">
        <f t="shared" si="2"/>
        <v/>
      </c>
      <c r="B192" t="s">
        <v>38</v>
      </c>
      <c r="C192" s="3" t="s">
        <v>42</v>
      </c>
      <c r="D192" s="5" t="s">
        <v>16</v>
      </c>
      <c r="E192" s="5">
        <v>23</v>
      </c>
      <c r="F192" s="5">
        <v>38.206615447998047</v>
      </c>
      <c r="G192" s="5">
        <v>23.386411435533496</v>
      </c>
      <c r="H192" s="5">
        <v>7.4020161628723145</v>
      </c>
      <c r="I192" s="5">
        <v>85.690381194409838</v>
      </c>
      <c r="J192" s="5">
        <v>0</v>
      </c>
    </row>
    <row r="193" spans="1:10" x14ac:dyDescent="0.25">
      <c r="A193" s="4" t="str">
        <f t="shared" si="2"/>
        <v/>
      </c>
      <c r="B193" t="s">
        <v>38</v>
      </c>
      <c r="C193" s="3" t="s">
        <v>42</v>
      </c>
      <c r="D193" s="5" t="s">
        <v>16</v>
      </c>
      <c r="E193" s="5">
        <v>24</v>
      </c>
      <c r="F193" s="5">
        <v>38.684703826904297</v>
      </c>
      <c r="G193" s="5">
        <v>23.933240210107886</v>
      </c>
      <c r="H193" s="5">
        <v>7.4578309059143066</v>
      </c>
      <c r="I193" s="5">
        <v>83.464485387548578</v>
      </c>
      <c r="J193" s="5">
        <v>0</v>
      </c>
    </row>
    <row r="194" spans="1:10" x14ac:dyDescent="0.25">
      <c r="A194" s="4" t="str">
        <f t="shared" ref="A194:A257" si="3">IF(AND(reportcategory = B194, reportsubcategory=C194, reportdate = D194), E194, "")</f>
        <v/>
      </c>
      <c r="B194" t="s">
        <v>38</v>
      </c>
      <c r="C194" t="s">
        <v>43</v>
      </c>
      <c r="D194" s="5" t="s">
        <v>64</v>
      </c>
      <c r="E194" s="5">
        <v>1</v>
      </c>
      <c r="F194" s="5">
        <v>89.51824951171875</v>
      </c>
      <c r="G194" s="5">
        <v>92.651800002169225</v>
      </c>
      <c r="H194" s="5">
        <v>12.585819244384766</v>
      </c>
      <c r="I194" s="5">
        <v>80.620353982300884</v>
      </c>
      <c r="J194" s="5">
        <v>0</v>
      </c>
    </row>
    <row r="195" spans="1:10" x14ac:dyDescent="0.25">
      <c r="A195" s="4" t="str">
        <f t="shared" si="3"/>
        <v/>
      </c>
      <c r="B195" t="s">
        <v>38</v>
      </c>
      <c r="C195" t="s">
        <v>43</v>
      </c>
      <c r="D195" s="5" t="s">
        <v>64</v>
      </c>
      <c r="E195" s="5">
        <v>2</v>
      </c>
      <c r="F195" s="5">
        <v>89.712364196777344</v>
      </c>
      <c r="G195" s="5">
        <v>93.66877634756564</v>
      </c>
      <c r="H195" s="5">
        <v>12.405710220336914</v>
      </c>
      <c r="I195" s="5">
        <v>79.586725663716763</v>
      </c>
      <c r="J195" s="5">
        <v>0</v>
      </c>
    </row>
    <row r="196" spans="1:10" x14ac:dyDescent="0.25">
      <c r="A196" s="4" t="str">
        <f t="shared" si="3"/>
        <v/>
      </c>
      <c r="B196" t="s">
        <v>38</v>
      </c>
      <c r="C196" t="s">
        <v>43</v>
      </c>
      <c r="D196" s="5" t="s">
        <v>64</v>
      </c>
      <c r="E196" s="5">
        <v>3</v>
      </c>
      <c r="F196" s="5">
        <v>89.061317443847656</v>
      </c>
      <c r="G196" s="5">
        <v>92.984239013997453</v>
      </c>
      <c r="H196" s="5">
        <v>12.034953117370605</v>
      </c>
      <c r="I196" s="5">
        <v>78.832743362831891</v>
      </c>
      <c r="J196" s="5">
        <v>0</v>
      </c>
    </row>
    <row r="197" spans="1:10" x14ac:dyDescent="0.25">
      <c r="A197" s="4" t="str">
        <f t="shared" si="3"/>
        <v/>
      </c>
      <c r="B197" t="s">
        <v>38</v>
      </c>
      <c r="C197" t="s">
        <v>43</v>
      </c>
      <c r="D197" s="5" t="s">
        <v>64</v>
      </c>
      <c r="E197" s="5">
        <v>4</v>
      </c>
      <c r="F197" s="5">
        <v>87.995491027832031</v>
      </c>
      <c r="G197" s="5">
        <v>90.071059326921485</v>
      </c>
      <c r="H197" s="5">
        <v>11.894400596618652</v>
      </c>
      <c r="I197" s="5">
        <v>77.988495575221208</v>
      </c>
      <c r="J197" s="5">
        <v>0</v>
      </c>
    </row>
    <row r="198" spans="1:10" x14ac:dyDescent="0.25">
      <c r="A198" s="4" t="str">
        <f t="shared" si="3"/>
        <v/>
      </c>
      <c r="B198" t="s">
        <v>38</v>
      </c>
      <c r="C198" t="s">
        <v>43</v>
      </c>
      <c r="D198" s="5" t="s">
        <v>64</v>
      </c>
      <c r="E198" s="5">
        <v>5</v>
      </c>
      <c r="F198" s="5">
        <v>87.489608764648438</v>
      </c>
      <c r="G198" s="5">
        <v>90.393187622457276</v>
      </c>
      <c r="H198" s="5">
        <v>11.614444732666016</v>
      </c>
      <c r="I198" s="5">
        <v>77.030088495575299</v>
      </c>
      <c r="J198" s="5">
        <v>0</v>
      </c>
    </row>
    <row r="199" spans="1:10" x14ac:dyDescent="0.25">
      <c r="A199" s="4" t="str">
        <f t="shared" si="3"/>
        <v/>
      </c>
      <c r="B199" t="s">
        <v>38</v>
      </c>
      <c r="C199" t="s">
        <v>43</v>
      </c>
      <c r="D199" s="5" t="s">
        <v>64</v>
      </c>
      <c r="E199" s="5">
        <v>6</v>
      </c>
      <c r="F199" s="5">
        <v>88.463737487792969</v>
      </c>
      <c r="G199" s="5">
        <v>91.610718303236425</v>
      </c>
      <c r="H199" s="5">
        <v>11.035863876342773</v>
      </c>
      <c r="I199" s="5">
        <v>76.68053097345134</v>
      </c>
      <c r="J199" s="5">
        <v>0</v>
      </c>
    </row>
    <row r="200" spans="1:10" x14ac:dyDescent="0.25">
      <c r="A200" s="4" t="str">
        <f t="shared" si="3"/>
        <v/>
      </c>
      <c r="B200" t="s">
        <v>38</v>
      </c>
      <c r="C200" t="s">
        <v>43</v>
      </c>
      <c r="D200" s="5" t="s">
        <v>64</v>
      </c>
      <c r="E200" s="5">
        <v>7</v>
      </c>
      <c r="F200" s="5">
        <v>90.381515502929688</v>
      </c>
      <c r="G200" s="5">
        <v>92.420645021124685</v>
      </c>
      <c r="H200" s="5">
        <v>10.802820205688477</v>
      </c>
      <c r="I200" s="5">
        <v>76.10353982300883</v>
      </c>
      <c r="J200" s="5">
        <v>0</v>
      </c>
    </row>
    <row r="201" spans="1:10" x14ac:dyDescent="0.25">
      <c r="A201" s="4" t="str">
        <f t="shared" si="3"/>
        <v/>
      </c>
      <c r="B201" t="s">
        <v>38</v>
      </c>
      <c r="C201" t="s">
        <v>43</v>
      </c>
      <c r="D201" s="5" t="s">
        <v>64</v>
      </c>
      <c r="E201" s="5">
        <v>8</v>
      </c>
      <c r="F201" s="5">
        <v>92.154647827148438</v>
      </c>
      <c r="G201" s="5">
        <v>93.645916775297536</v>
      </c>
      <c r="H201" s="5">
        <v>9.44256591796875</v>
      </c>
      <c r="I201" s="5">
        <v>78.287610619468992</v>
      </c>
      <c r="J201" s="5">
        <v>0</v>
      </c>
    </row>
    <row r="202" spans="1:10" x14ac:dyDescent="0.25">
      <c r="A202" s="4" t="str">
        <f t="shared" si="3"/>
        <v/>
      </c>
      <c r="B202" t="s">
        <v>38</v>
      </c>
      <c r="C202" t="s">
        <v>43</v>
      </c>
      <c r="D202" s="5" t="s">
        <v>64</v>
      </c>
      <c r="E202" s="5">
        <v>9</v>
      </c>
      <c r="F202" s="5">
        <v>94.91156005859375</v>
      </c>
      <c r="G202" s="5">
        <v>90.946565165522358</v>
      </c>
      <c r="H202" s="5">
        <v>6.8843212127685547</v>
      </c>
      <c r="I202" s="5">
        <v>83.732743362831769</v>
      </c>
      <c r="J202" s="5">
        <v>0</v>
      </c>
    </row>
    <row r="203" spans="1:10" x14ac:dyDescent="0.25">
      <c r="A203" s="4" t="str">
        <f t="shared" si="3"/>
        <v/>
      </c>
      <c r="B203" t="s">
        <v>38</v>
      </c>
      <c r="C203" t="s">
        <v>43</v>
      </c>
      <c r="D203" s="5" t="s">
        <v>64</v>
      </c>
      <c r="E203" s="5">
        <v>10</v>
      </c>
      <c r="F203" s="5">
        <v>95.580108642578125</v>
      </c>
      <c r="G203" s="5">
        <v>91.73858395551818</v>
      </c>
      <c r="H203" s="5">
        <v>4.6941924095153809</v>
      </c>
      <c r="I203" s="5">
        <v>88.882300884955725</v>
      </c>
      <c r="J203" s="5">
        <v>0</v>
      </c>
    </row>
    <row r="204" spans="1:10" x14ac:dyDescent="0.25">
      <c r="A204" s="4" t="str">
        <f t="shared" si="3"/>
        <v/>
      </c>
      <c r="B204" t="s">
        <v>38</v>
      </c>
      <c r="C204" t="s">
        <v>43</v>
      </c>
      <c r="D204" s="5" t="s">
        <v>64</v>
      </c>
      <c r="E204" s="5">
        <v>11</v>
      </c>
      <c r="F204" s="5">
        <v>89.762458801269531</v>
      </c>
      <c r="G204" s="5">
        <v>91.584161719760601</v>
      </c>
      <c r="H204" s="5">
        <v>3.1048533916473389</v>
      </c>
      <c r="I204" s="5">
        <v>93.008849557522126</v>
      </c>
      <c r="J204" s="5">
        <v>0</v>
      </c>
    </row>
    <row r="205" spans="1:10" x14ac:dyDescent="0.25">
      <c r="A205" s="4" t="str">
        <f t="shared" si="3"/>
        <v/>
      </c>
      <c r="B205" t="s">
        <v>38</v>
      </c>
      <c r="C205" t="s">
        <v>43</v>
      </c>
      <c r="D205" s="5" t="s">
        <v>64</v>
      </c>
      <c r="E205" s="5">
        <v>12</v>
      </c>
      <c r="F205" s="5">
        <v>73.501518249511719</v>
      </c>
      <c r="G205" s="5">
        <v>75.436166321356012</v>
      </c>
      <c r="H205" s="5">
        <v>4.4094080924987793</v>
      </c>
      <c r="I205" s="5">
        <v>96.224778761062012</v>
      </c>
      <c r="J205" s="5">
        <v>0</v>
      </c>
    </row>
    <row r="206" spans="1:10" x14ac:dyDescent="0.25">
      <c r="A206" s="4" t="str">
        <f t="shared" si="3"/>
        <v/>
      </c>
      <c r="B206" t="s">
        <v>38</v>
      </c>
      <c r="C206" t="s">
        <v>43</v>
      </c>
      <c r="D206" s="5" t="s">
        <v>64</v>
      </c>
      <c r="E206" s="5">
        <v>13</v>
      </c>
      <c r="F206" s="5">
        <v>53.343772888183594</v>
      </c>
      <c r="G206" s="5">
        <v>57.605456685029232</v>
      </c>
      <c r="H206" s="5">
        <v>8.7802944183349609</v>
      </c>
      <c r="I206" s="5">
        <v>98.751327433628333</v>
      </c>
      <c r="J206" s="5">
        <v>0</v>
      </c>
    </row>
    <row r="207" spans="1:10" x14ac:dyDescent="0.25">
      <c r="A207" s="4" t="str">
        <f t="shared" si="3"/>
        <v/>
      </c>
      <c r="B207" t="s">
        <v>38</v>
      </c>
      <c r="C207" t="s">
        <v>43</v>
      </c>
      <c r="D207" s="5" t="s">
        <v>64</v>
      </c>
      <c r="E207" s="5">
        <v>14</v>
      </c>
      <c r="F207" s="5">
        <v>47.747390747070313</v>
      </c>
      <c r="G207" s="5">
        <v>56.642475020943984</v>
      </c>
      <c r="H207" s="5">
        <v>8.8342094421386719</v>
      </c>
      <c r="I207" s="5">
        <v>100.38230088495567</v>
      </c>
      <c r="J207" s="5">
        <v>0</v>
      </c>
    </row>
    <row r="208" spans="1:10" x14ac:dyDescent="0.25">
      <c r="A208" s="4" t="str">
        <f t="shared" si="3"/>
        <v/>
      </c>
      <c r="B208" t="s">
        <v>38</v>
      </c>
      <c r="C208" t="s">
        <v>43</v>
      </c>
      <c r="D208" s="5" t="s">
        <v>64</v>
      </c>
      <c r="E208" s="5">
        <v>15</v>
      </c>
      <c r="F208" s="5">
        <v>45.540622711181641</v>
      </c>
      <c r="G208" s="5">
        <v>52.76295997237424</v>
      </c>
      <c r="H208" s="5">
        <v>8.497589111328125</v>
      </c>
      <c r="I208" s="5">
        <v>101.26725663716824</v>
      </c>
      <c r="J208" s="5">
        <v>0</v>
      </c>
    </row>
    <row r="209" spans="1:10" x14ac:dyDescent="0.25">
      <c r="A209" s="4" t="str">
        <f t="shared" si="3"/>
        <v/>
      </c>
      <c r="B209" t="s">
        <v>38</v>
      </c>
      <c r="C209" t="s">
        <v>43</v>
      </c>
      <c r="D209" s="5" t="s">
        <v>64</v>
      </c>
      <c r="E209" s="5">
        <v>16</v>
      </c>
      <c r="F209" s="5">
        <v>42.171253204345703</v>
      </c>
      <c r="G209" s="5">
        <v>44.239091819292348</v>
      </c>
      <c r="H209" s="5">
        <v>8.3129138946533203</v>
      </c>
      <c r="I209" s="5">
        <v>100.40884955752205</v>
      </c>
      <c r="J209" s="5">
        <v>0</v>
      </c>
    </row>
    <row r="210" spans="1:10" x14ac:dyDescent="0.25">
      <c r="A210" s="4" t="str">
        <f t="shared" si="3"/>
        <v/>
      </c>
      <c r="B210" t="s">
        <v>38</v>
      </c>
      <c r="C210" t="s">
        <v>43</v>
      </c>
      <c r="D210" s="5" t="s">
        <v>64</v>
      </c>
      <c r="E210" s="5">
        <v>17</v>
      </c>
      <c r="F210" s="5">
        <v>37.429363250732422</v>
      </c>
      <c r="G210" s="5">
        <v>8.2013115087787796</v>
      </c>
      <c r="H210" s="5">
        <v>7.8779358863830566</v>
      </c>
      <c r="I210" s="5">
        <v>94.863716814159361</v>
      </c>
      <c r="J210" s="5">
        <v>0</v>
      </c>
    </row>
    <row r="211" spans="1:10" x14ac:dyDescent="0.25">
      <c r="A211" s="4" t="str">
        <f t="shared" si="3"/>
        <v/>
      </c>
      <c r="B211" t="s">
        <v>38</v>
      </c>
      <c r="C211" t="s">
        <v>43</v>
      </c>
      <c r="D211" s="5" t="s">
        <v>64</v>
      </c>
      <c r="E211" s="5">
        <v>18</v>
      </c>
      <c r="F211" s="5">
        <v>38.060894012451172</v>
      </c>
      <c r="G211" s="5">
        <v>7.3982283607232429</v>
      </c>
      <c r="H211" s="5">
        <v>8.821075439453125</v>
      </c>
      <c r="I211" s="5">
        <v>92.387610619469029</v>
      </c>
      <c r="J211" s="5">
        <v>0</v>
      </c>
    </row>
    <row r="212" spans="1:10" x14ac:dyDescent="0.25">
      <c r="A212" s="4" t="str">
        <f t="shared" si="3"/>
        <v/>
      </c>
      <c r="B212" t="s">
        <v>38</v>
      </c>
      <c r="C212" t="s">
        <v>43</v>
      </c>
      <c r="D212" s="5" t="s">
        <v>64</v>
      </c>
      <c r="E212" s="5">
        <v>19</v>
      </c>
      <c r="F212" s="5">
        <v>54.142486572265625</v>
      </c>
      <c r="G212" s="5">
        <v>14.171130988854024</v>
      </c>
      <c r="H212" s="5">
        <v>12.060521125793457</v>
      </c>
      <c r="I212" s="5">
        <v>90.68584070796453</v>
      </c>
      <c r="J212" s="5">
        <v>0</v>
      </c>
    </row>
    <row r="213" spans="1:10" x14ac:dyDescent="0.25">
      <c r="A213" s="4" t="str">
        <f t="shared" si="3"/>
        <v/>
      </c>
      <c r="B213" t="s">
        <v>38</v>
      </c>
      <c r="C213" t="s">
        <v>43</v>
      </c>
      <c r="D213" s="5" t="s">
        <v>64</v>
      </c>
      <c r="E213" s="5">
        <v>20</v>
      </c>
      <c r="F213" s="5">
        <v>67.288223266601563</v>
      </c>
      <c r="G213" s="5">
        <v>44.131223031022976</v>
      </c>
      <c r="H213" s="5">
        <v>13.868560791015625</v>
      </c>
      <c r="I213" s="5">
        <v>89.77256637168135</v>
      </c>
      <c r="J213" s="5">
        <v>0</v>
      </c>
    </row>
    <row r="214" spans="1:10" x14ac:dyDescent="0.25">
      <c r="A214" s="4" t="str">
        <f t="shared" si="3"/>
        <v/>
      </c>
      <c r="B214" t="s">
        <v>38</v>
      </c>
      <c r="C214" t="s">
        <v>43</v>
      </c>
      <c r="D214" s="5" t="s">
        <v>64</v>
      </c>
      <c r="E214" s="5">
        <v>21</v>
      </c>
      <c r="F214" s="5">
        <v>74.334388732910156</v>
      </c>
      <c r="G214" s="5">
        <v>52.433893484788726</v>
      </c>
      <c r="H214" s="5">
        <v>13.293699264526367</v>
      </c>
      <c r="I214" s="5">
        <v>87.777876106194654</v>
      </c>
      <c r="J214" s="5">
        <v>0</v>
      </c>
    </row>
    <row r="215" spans="1:10" x14ac:dyDescent="0.25">
      <c r="A215" s="4" t="str">
        <f t="shared" si="3"/>
        <v/>
      </c>
      <c r="B215" t="s">
        <v>38</v>
      </c>
      <c r="C215" t="s">
        <v>43</v>
      </c>
      <c r="D215" s="5" t="s">
        <v>64</v>
      </c>
      <c r="E215" s="5">
        <v>22</v>
      </c>
      <c r="F215" s="5">
        <v>81.638420104980469</v>
      </c>
      <c r="G215" s="5">
        <v>65.28205877059527</v>
      </c>
      <c r="H215" s="5">
        <v>13.047762870788574</v>
      </c>
      <c r="I215" s="5">
        <v>84.973451327433622</v>
      </c>
      <c r="J215" s="5">
        <v>0</v>
      </c>
    </row>
    <row r="216" spans="1:10" x14ac:dyDescent="0.25">
      <c r="A216" s="4" t="str">
        <f t="shared" si="3"/>
        <v/>
      </c>
      <c r="B216" t="s">
        <v>38</v>
      </c>
      <c r="C216" t="s">
        <v>43</v>
      </c>
      <c r="D216" s="5" t="s">
        <v>64</v>
      </c>
      <c r="E216" s="5">
        <v>23</v>
      </c>
      <c r="F216" s="5">
        <v>85.5604248046875</v>
      </c>
      <c r="G216" s="5">
        <v>70.638633481177408</v>
      </c>
      <c r="H216" s="5">
        <v>13.321139335632324</v>
      </c>
      <c r="I216" s="5">
        <v>83.9778761061946</v>
      </c>
      <c r="J216" s="5">
        <v>0</v>
      </c>
    </row>
    <row r="217" spans="1:10" x14ac:dyDescent="0.25">
      <c r="A217" s="4" t="str">
        <f t="shared" si="3"/>
        <v/>
      </c>
      <c r="B217" t="s">
        <v>38</v>
      </c>
      <c r="C217" t="s">
        <v>43</v>
      </c>
      <c r="D217" s="5" t="s">
        <v>64</v>
      </c>
      <c r="E217" s="5">
        <v>24</v>
      </c>
      <c r="F217" s="5">
        <v>87.212265014648438</v>
      </c>
      <c r="G217" s="5">
        <v>76.239598846697632</v>
      </c>
      <c r="H217" s="5">
        <v>12.849061965942383</v>
      </c>
      <c r="I217" s="5">
        <v>82.638938053097405</v>
      </c>
      <c r="J217" s="5">
        <v>0</v>
      </c>
    </row>
    <row r="218" spans="1:10" x14ac:dyDescent="0.25">
      <c r="A218" s="4" t="str">
        <f t="shared" si="3"/>
        <v/>
      </c>
      <c r="B218" t="s">
        <v>38</v>
      </c>
      <c r="C218" t="s">
        <v>43</v>
      </c>
      <c r="D218" s="5" t="s">
        <v>16</v>
      </c>
      <c r="E218" s="5">
        <v>1</v>
      </c>
      <c r="F218" s="5">
        <v>89.51824951171875</v>
      </c>
      <c r="G218" s="5">
        <v>92.651800002169225</v>
      </c>
      <c r="H218" s="5">
        <v>12.585819244384766</v>
      </c>
      <c r="I218" s="5">
        <v>80.620353982300884</v>
      </c>
      <c r="J218" s="5">
        <v>0</v>
      </c>
    </row>
    <row r="219" spans="1:10" x14ac:dyDescent="0.25">
      <c r="A219" s="4" t="str">
        <f t="shared" si="3"/>
        <v/>
      </c>
      <c r="B219" t="s">
        <v>38</v>
      </c>
      <c r="C219" t="s">
        <v>43</v>
      </c>
      <c r="D219" s="5" t="s">
        <v>16</v>
      </c>
      <c r="E219" s="5">
        <v>2</v>
      </c>
      <c r="F219" s="5">
        <v>89.712364196777344</v>
      </c>
      <c r="G219" s="5">
        <v>93.66877634756564</v>
      </c>
      <c r="H219" s="5">
        <v>12.405710220336914</v>
      </c>
      <c r="I219" s="5">
        <v>79.586725663716763</v>
      </c>
      <c r="J219" s="5">
        <v>0</v>
      </c>
    </row>
    <row r="220" spans="1:10" x14ac:dyDescent="0.25">
      <c r="A220" s="4" t="str">
        <f t="shared" si="3"/>
        <v/>
      </c>
      <c r="B220" t="s">
        <v>38</v>
      </c>
      <c r="C220" t="s">
        <v>43</v>
      </c>
      <c r="D220" s="5" t="s">
        <v>16</v>
      </c>
      <c r="E220" s="5">
        <v>3</v>
      </c>
      <c r="F220" s="5">
        <v>89.061317443847656</v>
      </c>
      <c r="G220" s="5">
        <v>92.984239013997453</v>
      </c>
      <c r="H220" s="5">
        <v>12.034953117370605</v>
      </c>
      <c r="I220" s="5">
        <v>78.832743362831891</v>
      </c>
      <c r="J220" s="5">
        <v>0</v>
      </c>
    </row>
    <row r="221" spans="1:10" x14ac:dyDescent="0.25">
      <c r="A221" s="4" t="str">
        <f t="shared" si="3"/>
        <v/>
      </c>
      <c r="B221" t="s">
        <v>38</v>
      </c>
      <c r="C221" t="s">
        <v>43</v>
      </c>
      <c r="D221" s="5" t="s">
        <v>16</v>
      </c>
      <c r="E221" s="5">
        <v>4</v>
      </c>
      <c r="F221" s="5">
        <v>87.995491027832031</v>
      </c>
      <c r="G221" s="5">
        <v>90.071059326921485</v>
      </c>
      <c r="H221" s="5">
        <v>11.894400596618652</v>
      </c>
      <c r="I221" s="5">
        <v>77.988495575221179</v>
      </c>
      <c r="J221" s="5">
        <v>0</v>
      </c>
    </row>
    <row r="222" spans="1:10" x14ac:dyDescent="0.25">
      <c r="A222" s="4" t="str">
        <f t="shared" si="3"/>
        <v/>
      </c>
      <c r="B222" t="s">
        <v>38</v>
      </c>
      <c r="C222" t="s">
        <v>43</v>
      </c>
      <c r="D222" s="5" t="s">
        <v>16</v>
      </c>
      <c r="E222" s="5">
        <v>5</v>
      </c>
      <c r="F222" s="5">
        <v>87.489608764648438</v>
      </c>
      <c r="G222" s="5">
        <v>90.393187622457276</v>
      </c>
      <c r="H222" s="5">
        <v>11.614444732666016</v>
      </c>
      <c r="I222" s="5">
        <v>77.030088495575285</v>
      </c>
      <c r="J222" s="5">
        <v>0</v>
      </c>
    </row>
    <row r="223" spans="1:10" x14ac:dyDescent="0.25">
      <c r="A223" s="4" t="str">
        <f t="shared" si="3"/>
        <v/>
      </c>
      <c r="B223" t="s">
        <v>38</v>
      </c>
      <c r="C223" t="s">
        <v>43</v>
      </c>
      <c r="D223" s="5" t="s">
        <v>16</v>
      </c>
      <c r="E223" s="5">
        <v>6</v>
      </c>
      <c r="F223" s="5">
        <v>88.463737487792969</v>
      </c>
      <c r="G223" s="5">
        <v>91.610718303236425</v>
      </c>
      <c r="H223" s="5">
        <v>11.035863876342773</v>
      </c>
      <c r="I223" s="5">
        <v>76.680530973451354</v>
      </c>
      <c r="J223" s="5">
        <v>0</v>
      </c>
    </row>
    <row r="224" spans="1:10" x14ac:dyDescent="0.25">
      <c r="A224" s="4" t="str">
        <f t="shared" si="3"/>
        <v/>
      </c>
      <c r="B224" t="s">
        <v>38</v>
      </c>
      <c r="C224" t="s">
        <v>43</v>
      </c>
      <c r="D224" s="5" t="s">
        <v>16</v>
      </c>
      <c r="E224" s="5">
        <v>7</v>
      </c>
      <c r="F224" s="5">
        <v>90.381515502929688</v>
      </c>
      <c r="G224" s="5">
        <v>92.420645021124685</v>
      </c>
      <c r="H224" s="5">
        <v>10.802820205688477</v>
      </c>
      <c r="I224" s="5">
        <v>76.103539823008802</v>
      </c>
      <c r="J224" s="5">
        <v>0</v>
      </c>
    </row>
    <row r="225" spans="1:10" x14ac:dyDescent="0.25">
      <c r="A225" s="4" t="str">
        <f t="shared" si="3"/>
        <v/>
      </c>
      <c r="B225" t="s">
        <v>38</v>
      </c>
      <c r="C225" t="s">
        <v>43</v>
      </c>
      <c r="D225" s="5" t="s">
        <v>16</v>
      </c>
      <c r="E225" s="5">
        <v>8</v>
      </c>
      <c r="F225" s="5">
        <v>92.154647827148438</v>
      </c>
      <c r="G225" s="5">
        <v>93.645916775297536</v>
      </c>
      <c r="H225" s="5">
        <v>9.44256591796875</v>
      </c>
      <c r="I225" s="5">
        <v>78.287610619468992</v>
      </c>
      <c r="J225" s="5">
        <v>0</v>
      </c>
    </row>
    <row r="226" spans="1:10" x14ac:dyDescent="0.25">
      <c r="A226" s="4" t="str">
        <f t="shared" si="3"/>
        <v/>
      </c>
      <c r="B226" t="s">
        <v>38</v>
      </c>
      <c r="C226" t="s">
        <v>43</v>
      </c>
      <c r="D226" s="5" t="s">
        <v>16</v>
      </c>
      <c r="E226" s="5">
        <v>9</v>
      </c>
      <c r="F226" s="5">
        <v>94.91156005859375</v>
      </c>
      <c r="G226" s="5">
        <v>90.946565165522358</v>
      </c>
      <c r="H226" s="5">
        <v>6.8843212127685547</v>
      </c>
      <c r="I226" s="5">
        <v>83.732743362831798</v>
      </c>
      <c r="J226" s="5">
        <v>0</v>
      </c>
    </row>
    <row r="227" spans="1:10" x14ac:dyDescent="0.25">
      <c r="A227" s="4" t="str">
        <f t="shared" si="3"/>
        <v/>
      </c>
      <c r="B227" t="s">
        <v>38</v>
      </c>
      <c r="C227" t="s">
        <v>43</v>
      </c>
      <c r="D227" s="5" t="s">
        <v>16</v>
      </c>
      <c r="E227" s="5">
        <v>10</v>
      </c>
      <c r="F227" s="5">
        <v>95.580108642578125</v>
      </c>
      <c r="G227" s="5">
        <v>91.73858395551818</v>
      </c>
      <c r="H227" s="5">
        <v>4.6941924095153809</v>
      </c>
      <c r="I227" s="5">
        <v>88.882300884955683</v>
      </c>
      <c r="J227" s="5">
        <v>0</v>
      </c>
    </row>
    <row r="228" spans="1:10" x14ac:dyDescent="0.25">
      <c r="A228" s="4" t="str">
        <f t="shared" si="3"/>
        <v/>
      </c>
      <c r="B228" t="s">
        <v>38</v>
      </c>
      <c r="C228" t="s">
        <v>43</v>
      </c>
      <c r="D228" s="5" t="s">
        <v>16</v>
      </c>
      <c r="E228" s="5">
        <v>11</v>
      </c>
      <c r="F228" s="5">
        <v>89.762458801269531</v>
      </c>
      <c r="G228" s="5">
        <v>91.584161719760601</v>
      </c>
      <c r="H228" s="5">
        <v>3.1048533916473389</v>
      </c>
      <c r="I228" s="5">
        <v>93.008849557522126</v>
      </c>
      <c r="J228" s="5">
        <v>0</v>
      </c>
    </row>
    <row r="229" spans="1:10" x14ac:dyDescent="0.25">
      <c r="A229" s="4" t="str">
        <f t="shared" si="3"/>
        <v/>
      </c>
      <c r="B229" t="s">
        <v>38</v>
      </c>
      <c r="C229" t="s">
        <v>43</v>
      </c>
      <c r="D229" s="5" t="s">
        <v>16</v>
      </c>
      <c r="E229" s="5">
        <v>12</v>
      </c>
      <c r="F229" s="5">
        <v>73.501518249511719</v>
      </c>
      <c r="G229" s="5">
        <v>75.436166321356012</v>
      </c>
      <c r="H229" s="5">
        <v>4.4094080924987793</v>
      </c>
      <c r="I229" s="5">
        <v>96.224778761062041</v>
      </c>
      <c r="J229" s="5">
        <v>0</v>
      </c>
    </row>
    <row r="230" spans="1:10" x14ac:dyDescent="0.25">
      <c r="A230" s="4" t="str">
        <f t="shared" si="3"/>
        <v/>
      </c>
      <c r="B230" t="s">
        <v>38</v>
      </c>
      <c r="C230" t="s">
        <v>43</v>
      </c>
      <c r="D230" s="5" t="s">
        <v>16</v>
      </c>
      <c r="E230" s="5">
        <v>13</v>
      </c>
      <c r="F230" s="5">
        <v>53.343772888183594</v>
      </c>
      <c r="G230" s="5">
        <v>57.605456685029232</v>
      </c>
      <c r="H230" s="5">
        <v>8.7802944183349609</v>
      </c>
      <c r="I230" s="5">
        <v>98.751327433628333</v>
      </c>
      <c r="J230" s="5">
        <v>0</v>
      </c>
    </row>
    <row r="231" spans="1:10" x14ac:dyDescent="0.25">
      <c r="A231" s="4" t="str">
        <f t="shared" si="3"/>
        <v/>
      </c>
      <c r="B231" t="s">
        <v>38</v>
      </c>
      <c r="C231" t="s">
        <v>43</v>
      </c>
      <c r="D231" s="5" t="s">
        <v>16</v>
      </c>
      <c r="E231" s="5">
        <v>14</v>
      </c>
      <c r="F231" s="5">
        <v>47.747390747070313</v>
      </c>
      <c r="G231" s="5">
        <v>56.642475020943984</v>
      </c>
      <c r="H231" s="5">
        <v>8.8342094421386719</v>
      </c>
      <c r="I231" s="5">
        <v>100.38230088495571</v>
      </c>
      <c r="J231" s="5">
        <v>0</v>
      </c>
    </row>
    <row r="232" spans="1:10" x14ac:dyDescent="0.25">
      <c r="A232" s="4" t="str">
        <f t="shared" si="3"/>
        <v/>
      </c>
      <c r="B232" t="s">
        <v>38</v>
      </c>
      <c r="C232" t="s">
        <v>43</v>
      </c>
      <c r="D232" s="5" t="s">
        <v>16</v>
      </c>
      <c r="E232" s="5">
        <v>15</v>
      </c>
      <c r="F232" s="5">
        <v>45.540622711181641</v>
      </c>
      <c r="G232" s="5">
        <v>52.76295997237424</v>
      </c>
      <c r="H232" s="5">
        <v>8.497589111328125</v>
      </c>
      <c r="I232" s="5">
        <v>101.26725663716824</v>
      </c>
      <c r="J232" s="5">
        <v>0</v>
      </c>
    </row>
    <row r="233" spans="1:10" x14ac:dyDescent="0.25">
      <c r="A233" s="4" t="str">
        <f t="shared" si="3"/>
        <v/>
      </c>
      <c r="B233" t="s">
        <v>38</v>
      </c>
      <c r="C233" t="s">
        <v>43</v>
      </c>
      <c r="D233" s="5" t="s">
        <v>16</v>
      </c>
      <c r="E233" s="5">
        <v>16</v>
      </c>
      <c r="F233" s="5">
        <v>42.171253204345703</v>
      </c>
      <c r="G233" s="5">
        <v>44.239091819292348</v>
      </c>
      <c r="H233" s="5">
        <v>8.3129138946533203</v>
      </c>
      <c r="I233" s="5">
        <v>100.40884955752206</v>
      </c>
      <c r="J233" s="5">
        <v>0</v>
      </c>
    </row>
    <row r="234" spans="1:10" x14ac:dyDescent="0.25">
      <c r="A234" s="4" t="str">
        <f t="shared" si="3"/>
        <v/>
      </c>
      <c r="B234" t="s">
        <v>38</v>
      </c>
      <c r="C234" t="s">
        <v>43</v>
      </c>
      <c r="D234" s="5" t="s">
        <v>16</v>
      </c>
      <c r="E234" s="5">
        <v>17</v>
      </c>
      <c r="F234" s="5">
        <v>37.429363250732422</v>
      </c>
      <c r="G234" s="5">
        <v>8.2013115087787796</v>
      </c>
      <c r="H234" s="5">
        <v>7.8779358863830566</v>
      </c>
      <c r="I234" s="5">
        <v>94.863716814159361</v>
      </c>
      <c r="J234" s="5">
        <v>0</v>
      </c>
    </row>
    <row r="235" spans="1:10" x14ac:dyDescent="0.25">
      <c r="A235" s="4" t="str">
        <f t="shared" si="3"/>
        <v/>
      </c>
      <c r="B235" t="s">
        <v>38</v>
      </c>
      <c r="C235" t="s">
        <v>43</v>
      </c>
      <c r="D235" s="5" t="s">
        <v>16</v>
      </c>
      <c r="E235" s="5">
        <v>18</v>
      </c>
      <c r="F235" s="5">
        <v>38.060894012451172</v>
      </c>
      <c r="G235" s="5">
        <v>7.3982283607232429</v>
      </c>
      <c r="H235" s="5">
        <v>8.821075439453125</v>
      </c>
      <c r="I235" s="5">
        <v>92.387610619469001</v>
      </c>
      <c r="J235" s="5">
        <v>0</v>
      </c>
    </row>
    <row r="236" spans="1:10" x14ac:dyDescent="0.25">
      <c r="A236" s="4" t="str">
        <f t="shared" si="3"/>
        <v/>
      </c>
      <c r="B236" t="s">
        <v>38</v>
      </c>
      <c r="C236" t="s">
        <v>43</v>
      </c>
      <c r="D236" s="5" t="s">
        <v>16</v>
      </c>
      <c r="E236" s="5">
        <v>19</v>
      </c>
      <c r="F236" s="5">
        <v>54.142486572265625</v>
      </c>
      <c r="G236" s="5">
        <v>14.171130988854024</v>
      </c>
      <c r="H236" s="5">
        <v>12.060521125793457</v>
      </c>
      <c r="I236" s="5">
        <v>90.685840707964559</v>
      </c>
      <c r="J236" s="5">
        <v>0</v>
      </c>
    </row>
    <row r="237" spans="1:10" x14ac:dyDescent="0.25">
      <c r="A237" s="4" t="str">
        <f t="shared" si="3"/>
        <v/>
      </c>
      <c r="B237" t="s">
        <v>38</v>
      </c>
      <c r="C237" t="s">
        <v>43</v>
      </c>
      <c r="D237" s="5" t="s">
        <v>16</v>
      </c>
      <c r="E237" s="5">
        <v>20</v>
      </c>
      <c r="F237" s="5">
        <v>67.288223266601563</v>
      </c>
      <c r="G237" s="5">
        <v>44.131223031022976</v>
      </c>
      <c r="H237" s="5">
        <v>13.868560791015625</v>
      </c>
      <c r="I237" s="5">
        <v>89.77256637168135</v>
      </c>
      <c r="J237" s="5">
        <v>0</v>
      </c>
    </row>
    <row r="238" spans="1:10" x14ac:dyDescent="0.25">
      <c r="A238" s="4" t="str">
        <f t="shared" si="3"/>
        <v/>
      </c>
      <c r="B238" t="s">
        <v>38</v>
      </c>
      <c r="C238" t="s">
        <v>43</v>
      </c>
      <c r="D238" s="5" t="s">
        <v>16</v>
      </c>
      <c r="E238" s="5">
        <v>21</v>
      </c>
      <c r="F238" s="5">
        <v>74.334388732910156</v>
      </c>
      <c r="G238" s="5">
        <v>52.433893484788726</v>
      </c>
      <c r="H238" s="5">
        <v>13.293699264526367</v>
      </c>
      <c r="I238" s="5">
        <v>87.777876106194611</v>
      </c>
      <c r="J238" s="5">
        <v>0</v>
      </c>
    </row>
    <row r="239" spans="1:10" x14ac:dyDescent="0.25">
      <c r="A239" s="4" t="str">
        <f t="shared" si="3"/>
        <v/>
      </c>
      <c r="B239" t="s">
        <v>38</v>
      </c>
      <c r="C239" t="s">
        <v>43</v>
      </c>
      <c r="D239" s="5" t="s">
        <v>16</v>
      </c>
      <c r="E239" s="5">
        <v>22</v>
      </c>
      <c r="F239" s="5">
        <v>81.638420104980469</v>
      </c>
      <c r="G239" s="5">
        <v>65.28205877059527</v>
      </c>
      <c r="H239" s="5">
        <v>13.047762870788574</v>
      </c>
      <c r="I239" s="5">
        <v>84.973451327433622</v>
      </c>
      <c r="J239" s="5">
        <v>0</v>
      </c>
    </row>
    <row r="240" spans="1:10" x14ac:dyDescent="0.25">
      <c r="A240" s="4" t="str">
        <f t="shared" si="3"/>
        <v/>
      </c>
      <c r="B240" t="s">
        <v>38</v>
      </c>
      <c r="C240" t="s">
        <v>43</v>
      </c>
      <c r="D240" s="5" t="s">
        <v>16</v>
      </c>
      <c r="E240" s="5">
        <v>23</v>
      </c>
      <c r="F240" s="5">
        <v>85.5604248046875</v>
      </c>
      <c r="G240" s="5">
        <v>70.638633481177408</v>
      </c>
      <c r="H240" s="5">
        <v>13.321139335632324</v>
      </c>
      <c r="I240" s="5">
        <v>83.977876106194628</v>
      </c>
      <c r="J240" s="5">
        <v>0</v>
      </c>
    </row>
    <row r="241" spans="1:10" x14ac:dyDescent="0.25">
      <c r="A241" s="4" t="str">
        <f t="shared" si="3"/>
        <v/>
      </c>
      <c r="B241" t="s">
        <v>38</v>
      </c>
      <c r="C241" t="s">
        <v>43</v>
      </c>
      <c r="D241" s="5" t="s">
        <v>16</v>
      </c>
      <c r="E241" s="5">
        <v>24</v>
      </c>
      <c r="F241" s="5">
        <v>87.212265014648438</v>
      </c>
      <c r="G241" s="5">
        <v>76.239598846697632</v>
      </c>
      <c r="H241" s="5">
        <v>12.849061965942383</v>
      </c>
      <c r="I241" s="5">
        <v>82.638938053097334</v>
      </c>
      <c r="J241" s="5">
        <v>0</v>
      </c>
    </row>
    <row r="242" spans="1:10" x14ac:dyDescent="0.25">
      <c r="A242" s="4" t="str">
        <f t="shared" si="3"/>
        <v/>
      </c>
      <c r="B242" t="s">
        <v>38</v>
      </c>
      <c r="C242" t="s">
        <v>55</v>
      </c>
      <c r="D242" s="5" t="s">
        <v>64</v>
      </c>
      <c r="E242" s="5">
        <v>1</v>
      </c>
      <c r="F242" s="5">
        <v>68.269844055175781</v>
      </c>
      <c r="G242" s="5">
        <v>68.526897298172116</v>
      </c>
      <c r="H242" s="5">
        <v>7.1447277069091797</v>
      </c>
      <c r="I242" s="5">
        <v>74.133947368421019</v>
      </c>
      <c r="J242" s="5">
        <v>0</v>
      </c>
    </row>
    <row r="243" spans="1:10" x14ac:dyDescent="0.25">
      <c r="A243" s="4" t="str">
        <f t="shared" si="3"/>
        <v/>
      </c>
      <c r="B243" t="s">
        <v>38</v>
      </c>
      <c r="C243" t="s">
        <v>55</v>
      </c>
      <c r="D243" s="5" t="s">
        <v>64</v>
      </c>
      <c r="E243" s="5">
        <v>2</v>
      </c>
      <c r="F243" s="5">
        <v>67.819488525390625</v>
      </c>
      <c r="G243" s="5">
        <v>67.57023661571408</v>
      </c>
      <c r="H243" s="5">
        <v>7.148310661315918</v>
      </c>
      <c r="I243" s="5">
        <v>74.630789473684231</v>
      </c>
      <c r="J243" s="5">
        <v>0</v>
      </c>
    </row>
    <row r="244" spans="1:10" x14ac:dyDescent="0.25">
      <c r="A244" s="4" t="str">
        <f t="shared" si="3"/>
        <v/>
      </c>
      <c r="B244" t="s">
        <v>38</v>
      </c>
      <c r="C244" t="s">
        <v>55</v>
      </c>
      <c r="D244" s="5" t="s">
        <v>64</v>
      </c>
      <c r="E244" s="5">
        <v>3</v>
      </c>
      <c r="F244" s="5">
        <v>66.949867248535156</v>
      </c>
      <c r="G244" s="5">
        <v>67.274439271343383</v>
      </c>
      <c r="H244" s="5">
        <v>7.1301259994506836</v>
      </c>
      <c r="I244" s="5">
        <v>74.021315789473718</v>
      </c>
      <c r="J244" s="5">
        <v>0</v>
      </c>
    </row>
    <row r="245" spans="1:10" x14ac:dyDescent="0.25">
      <c r="A245" s="4" t="str">
        <f t="shared" si="3"/>
        <v/>
      </c>
      <c r="B245" t="s">
        <v>38</v>
      </c>
      <c r="C245" t="s">
        <v>55</v>
      </c>
      <c r="D245" s="5" t="s">
        <v>64</v>
      </c>
      <c r="E245" s="5">
        <v>4</v>
      </c>
      <c r="F245" s="5">
        <v>66.525161743164063</v>
      </c>
      <c r="G245" s="5">
        <v>67.223407851630142</v>
      </c>
      <c r="H245" s="5">
        <v>7.0624251365661621</v>
      </c>
      <c r="I245" s="5">
        <v>71.313157894736847</v>
      </c>
      <c r="J245" s="5">
        <v>0</v>
      </c>
    </row>
    <row r="246" spans="1:10" x14ac:dyDescent="0.25">
      <c r="A246" s="4" t="str">
        <f t="shared" si="3"/>
        <v/>
      </c>
      <c r="B246" t="s">
        <v>38</v>
      </c>
      <c r="C246" t="s">
        <v>55</v>
      </c>
      <c r="D246" s="5" t="s">
        <v>64</v>
      </c>
      <c r="E246" s="5">
        <v>5</v>
      </c>
      <c r="F246" s="5">
        <v>64.646675109863281</v>
      </c>
      <c r="G246" s="5">
        <v>66.896768418091696</v>
      </c>
      <c r="H246" s="5">
        <v>7.0771384239196777</v>
      </c>
      <c r="I246" s="5">
        <v>69.83552631578948</v>
      </c>
      <c r="J246" s="5">
        <v>0</v>
      </c>
    </row>
    <row r="247" spans="1:10" x14ac:dyDescent="0.25">
      <c r="A247" s="4" t="str">
        <f t="shared" si="3"/>
        <v/>
      </c>
      <c r="B247" t="s">
        <v>38</v>
      </c>
      <c r="C247" t="s">
        <v>55</v>
      </c>
      <c r="D247" s="5" t="s">
        <v>64</v>
      </c>
      <c r="E247" s="5">
        <v>6</v>
      </c>
      <c r="F247" s="5">
        <v>63.559177398681641</v>
      </c>
      <c r="G247" s="5">
        <v>66.496226119759839</v>
      </c>
      <c r="H247" s="5">
        <v>7.0901083946228027</v>
      </c>
      <c r="I247" s="5">
        <v>68.953947368421069</v>
      </c>
      <c r="J247" s="5">
        <v>0</v>
      </c>
    </row>
    <row r="248" spans="1:10" x14ac:dyDescent="0.25">
      <c r="A248" s="4" t="str">
        <f t="shared" si="3"/>
        <v/>
      </c>
      <c r="B248" t="s">
        <v>38</v>
      </c>
      <c r="C248" t="s">
        <v>55</v>
      </c>
      <c r="D248" s="5" t="s">
        <v>64</v>
      </c>
      <c r="E248" s="5">
        <v>7</v>
      </c>
      <c r="F248" s="5">
        <v>61.919410705566406</v>
      </c>
      <c r="G248" s="5">
        <v>67.658213120542072</v>
      </c>
      <c r="H248" s="5">
        <v>6.1402325630187988</v>
      </c>
      <c r="I248" s="5">
        <v>68.708421052631593</v>
      </c>
      <c r="J248" s="5">
        <v>0</v>
      </c>
    </row>
    <row r="249" spans="1:10" x14ac:dyDescent="0.25">
      <c r="A249" s="4" t="str">
        <f t="shared" si="3"/>
        <v/>
      </c>
      <c r="B249" t="s">
        <v>38</v>
      </c>
      <c r="C249" t="s">
        <v>55</v>
      </c>
      <c r="D249" s="5" t="s">
        <v>64</v>
      </c>
      <c r="E249" s="5">
        <v>8</v>
      </c>
      <c r="F249" s="5">
        <v>61.061973571777344</v>
      </c>
      <c r="G249" s="5">
        <v>66.700486716667285</v>
      </c>
      <c r="H249" s="5">
        <v>4.4701189994812012</v>
      </c>
      <c r="I249" s="5">
        <v>69.612631578947344</v>
      </c>
      <c r="J249" s="5">
        <v>0</v>
      </c>
    </row>
    <row r="250" spans="1:10" x14ac:dyDescent="0.25">
      <c r="A250" s="4" t="str">
        <f t="shared" si="3"/>
        <v/>
      </c>
      <c r="B250" t="s">
        <v>38</v>
      </c>
      <c r="C250" t="s">
        <v>55</v>
      </c>
      <c r="D250" s="5" t="s">
        <v>64</v>
      </c>
      <c r="E250" s="5">
        <v>9</v>
      </c>
      <c r="F250" s="5">
        <v>62.130634307861328</v>
      </c>
      <c r="G250" s="5">
        <v>66.414860530303002</v>
      </c>
      <c r="H250" s="5">
        <v>3.7574207782745361</v>
      </c>
      <c r="I250" s="5">
        <v>75.528157894736793</v>
      </c>
      <c r="J250" s="5">
        <v>0</v>
      </c>
    </row>
    <row r="251" spans="1:10" x14ac:dyDescent="0.25">
      <c r="A251" s="4" t="str">
        <f t="shared" si="3"/>
        <v/>
      </c>
      <c r="B251" t="s">
        <v>38</v>
      </c>
      <c r="C251" t="s">
        <v>55</v>
      </c>
      <c r="D251" s="5" t="s">
        <v>64</v>
      </c>
      <c r="E251" s="5">
        <v>10</v>
      </c>
      <c r="F251" s="5">
        <v>64.120162963867188</v>
      </c>
      <c r="G251" s="5">
        <v>63.155878752371983</v>
      </c>
      <c r="H251" s="5">
        <v>2.1822695732116699</v>
      </c>
      <c r="I251" s="5">
        <v>81.794736842105252</v>
      </c>
      <c r="J251" s="5">
        <v>0</v>
      </c>
    </row>
    <row r="252" spans="1:10" x14ac:dyDescent="0.25">
      <c r="A252" s="4" t="str">
        <f t="shared" si="3"/>
        <v/>
      </c>
      <c r="B252" t="s">
        <v>38</v>
      </c>
      <c r="C252" t="s">
        <v>55</v>
      </c>
      <c r="D252" s="5" t="s">
        <v>64</v>
      </c>
      <c r="E252" s="5">
        <v>11</v>
      </c>
      <c r="F252" s="5">
        <v>65.219947814941406</v>
      </c>
      <c r="G252" s="5">
        <v>64.233078671031095</v>
      </c>
      <c r="H252" s="5">
        <v>1.1676313877105713</v>
      </c>
      <c r="I252" s="5">
        <v>87.236842105263108</v>
      </c>
      <c r="J252" s="5">
        <v>0</v>
      </c>
    </row>
    <row r="253" spans="1:10" x14ac:dyDescent="0.25">
      <c r="A253" s="4" t="str">
        <f t="shared" si="3"/>
        <v/>
      </c>
      <c r="B253" t="s">
        <v>38</v>
      </c>
      <c r="C253" t="s">
        <v>55</v>
      </c>
      <c r="D253" s="5" t="s">
        <v>64</v>
      </c>
      <c r="E253" s="5">
        <v>12</v>
      </c>
      <c r="F253" s="5">
        <v>66.335914611816406</v>
      </c>
      <c r="G253" s="5">
        <v>68.247515449300408</v>
      </c>
      <c r="H253" s="5">
        <v>2.5168471336364746</v>
      </c>
      <c r="I253" s="5">
        <v>91.221052631578999</v>
      </c>
      <c r="J253" s="5">
        <v>0</v>
      </c>
    </row>
    <row r="254" spans="1:10" x14ac:dyDescent="0.25">
      <c r="A254" s="4" t="str">
        <f t="shared" si="3"/>
        <v/>
      </c>
      <c r="B254" t="s">
        <v>38</v>
      </c>
      <c r="C254" t="s">
        <v>55</v>
      </c>
      <c r="D254" s="5" t="s">
        <v>64</v>
      </c>
      <c r="E254" s="5">
        <v>13</v>
      </c>
      <c r="F254" s="5">
        <v>63.242919921875</v>
      </c>
      <c r="G254" s="5">
        <v>63.203436252906137</v>
      </c>
      <c r="H254" s="5">
        <v>4.4749255180358887</v>
      </c>
      <c r="I254" s="5">
        <v>94.486842105263193</v>
      </c>
      <c r="J254" s="5">
        <v>0</v>
      </c>
    </row>
    <row r="255" spans="1:10" x14ac:dyDescent="0.25">
      <c r="A255" s="4" t="str">
        <f t="shared" si="3"/>
        <v/>
      </c>
      <c r="B255" t="s">
        <v>38</v>
      </c>
      <c r="C255" t="s">
        <v>55</v>
      </c>
      <c r="D255" s="5" t="s">
        <v>64</v>
      </c>
      <c r="E255" s="5">
        <v>14</v>
      </c>
      <c r="F255" s="5">
        <v>56.123859405517578</v>
      </c>
      <c r="G255" s="5">
        <v>57.309299706040242</v>
      </c>
      <c r="H255" s="5">
        <v>4.8188333511352539</v>
      </c>
      <c r="I255" s="5">
        <v>94.418421052631558</v>
      </c>
      <c r="J255" s="5">
        <v>0</v>
      </c>
    </row>
    <row r="256" spans="1:10" x14ac:dyDescent="0.25">
      <c r="A256" s="4" t="str">
        <f t="shared" si="3"/>
        <v/>
      </c>
      <c r="B256" t="s">
        <v>38</v>
      </c>
      <c r="C256" t="s">
        <v>55</v>
      </c>
      <c r="D256" s="5" t="s">
        <v>64</v>
      </c>
      <c r="E256" s="5">
        <v>15</v>
      </c>
      <c r="F256" s="5">
        <v>55.877876281738281</v>
      </c>
      <c r="G256" s="5">
        <v>59.384317929611392</v>
      </c>
      <c r="H256" s="5">
        <v>5.0819339752197266</v>
      </c>
      <c r="I256" s="5">
        <v>92.415789473684157</v>
      </c>
      <c r="J256" s="5">
        <v>0</v>
      </c>
    </row>
    <row r="257" spans="1:10" x14ac:dyDescent="0.25">
      <c r="A257" s="4" t="str">
        <f t="shared" si="3"/>
        <v/>
      </c>
      <c r="B257" t="s">
        <v>38</v>
      </c>
      <c r="C257" t="s">
        <v>55</v>
      </c>
      <c r="D257" s="5" t="s">
        <v>64</v>
      </c>
      <c r="E257" s="5">
        <v>16</v>
      </c>
      <c r="F257" s="5">
        <v>55.858085632324219</v>
      </c>
      <c r="G257" s="5">
        <v>57.002746975735612</v>
      </c>
      <c r="H257" s="5">
        <v>5.2643837928771973</v>
      </c>
      <c r="I257" s="5">
        <v>92.165789473684256</v>
      </c>
      <c r="J257" s="5">
        <v>0</v>
      </c>
    </row>
    <row r="258" spans="1:10" x14ac:dyDescent="0.25">
      <c r="A258" s="4" t="str">
        <f t="shared" ref="A258:A321" si="4">IF(AND(reportcategory = B258, reportsubcategory=C258, reportdate = D258), E258, "")</f>
        <v/>
      </c>
      <c r="B258" t="s">
        <v>38</v>
      </c>
      <c r="C258" t="s">
        <v>55</v>
      </c>
      <c r="D258" s="5" t="s">
        <v>64</v>
      </c>
      <c r="E258" s="5">
        <v>17</v>
      </c>
      <c r="F258" s="5">
        <v>55.852432250976563</v>
      </c>
      <c r="G258" s="5">
        <v>51.507855009777764</v>
      </c>
      <c r="H258" s="5">
        <v>5.3008131980895996</v>
      </c>
      <c r="I258" s="5">
        <v>94.065789473684262</v>
      </c>
      <c r="J258" s="5">
        <v>0</v>
      </c>
    </row>
    <row r="259" spans="1:10" x14ac:dyDescent="0.25">
      <c r="A259" s="4" t="str">
        <f t="shared" si="4"/>
        <v/>
      </c>
      <c r="B259" t="s">
        <v>38</v>
      </c>
      <c r="C259" t="s">
        <v>55</v>
      </c>
      <c r="D259" s="5" t="s">
        <v>64</v>
      </c>
      <c r="E259" s="5">
        <v>18</v>
      </c>
      <c r="F259" s="5">
        <v>57.490325927734375</v>
      </c>
      <c r="G259" s="5">
        <v>51.828399451449513</v>
      </c>
      <c r="H259" s="5">
        <v>5.6665129661560059</v>
      </c>
      <c r="I259" s="5">
        <v>91.88684210526317</v>
      </c>
      <c r="J259" s="5">
        <v>0</v>
      </c>
    </row>
    <row r="260" spans="1:10" x14ac:dyDescent="0.25">
      <c r="A260" s="4" t="str">
        <f t="shared" si="4"/>
        <v/>
      </c>
      <c r="B260" t="s">
        <v>38</v>
      </c>
      <c r="C260" t="s">
        <v>55</v>
      </c>
      <c r="D260" s="5" t="s">
        <v>64</v>
      </c>
      <c r="E260" s="5">
        <v>19</v>
      </c>
      <c r="F260" s="5">
        <v>60.900497436523438</v>
      </c>
      <c r="G260" s="5">
        <v>51.301481818290135</v>
      </c>
      <c r="H260" s="5">
        <v>6.4331350326538086</v>
      </c>
      <c r="I260" s="5">
        <v>90.055263157894728</v>
      </c>
      <c r="J260" s="5">
        <v>0</v>
      </c>
    </row>
    <row r="261" spans="1:10" x14ac:dyDescent="0.25">
      <c r="A261" s="4" t="str">
        <f t="shared" si="4"/>
        <v/>
      </c>
      <c r="B261" t="s">
        <v>38</v>
      </c>
      <c r="C261" t="s">
        <v>55</v>
      </c>
      <c r="D261" s="5" t="s">
        <v>64</v>
      </c>
      <c r="E261" s="5">
        <v>20</v>
      </c>
      <c r="F261" s="5">
        <v>62.979068756103516</v>
      </c>
      <c r="G261" s="5">
        <v>55.557505173388087</v>
      </c>
      <c r="H261" s="5">
        <v>6.8527584075927734</v>
      </c>
      <c r="I261" s="5">
        <v>86.884210526315755</v>
      </c>
      <c r="J261" s="5">
        <v>0</v>
      </c>
    </row>
    <row r="262" spans="1:10" x14ac:dyDescent="0.25">
      <c r="A262" s="4" t="str">
        <f t="shared" si="4"/>
        <v/>
      </c>
      <c r="B262" t="s">
        <v>38</v>
      </c>
      <c r="C262" t="s">
        <v>55</v>
      </c>
      <c r="D262" s="5" t="s">
        <v>64</v>
      </c>
      <c r="E262" s="5">
        <v>21</v>
      </c>
      <c r="F262" s="5">
        <v>65.196708679199219</v>
      </c>
      <c r="G262" s="5">
        <v>57.668568599086846</v>
      </c>
      <c r="H262" s="5">
        <v>6.8287854194641113</v>
      </c>
      <c r="I262" s="5">
        <v>85.326315789473696</v>
      </c>
      <c r="J262" s="5">
        <v>0</v>
      </c>
    </row>
    <row r="263" spans="1:10" x14ac:dyDescent="0.25">
      <c r="A263" s="4" t="str">
        <f t="shared" si="4"/>
        <v/>
      </c>
      <c r="B263" t="s">
        <v>38</v>
      </c>
      <c r="C263" t="s">
        <v>55</v>
      </c>
      <c r="D263" s="5" t="s">
        <v>64</v>
      </c>
      <c r="E263" s="5">
        <v>22</v>
      </c>
      <c r="F263" s="5">
        <v>64.591438293457031</v>
      </c>
      <c r="G263" s="5">
        <v>57.573597356186887</v>
      </c>
      <c r="H263" s="5">
        <v>6.8114657402038574</v>
      </c>
      <c r="I263" s="5">
        <v>82.113157894736815</v>
      </c>
      <c r="J263" s="5">
        <v>0</v>
      </c>
    </row>
    <row r="264" spans="1:10" x14ac:dyDescent="0.25">
      <c r="A264" s="4" t="str">
        <f t="shared" si="4"/>
        <v/>
      </c>
      <c r="B264" t="s">
        <v>38</v>
      </c>
      <c r="C264" t="s">
        <v>55</v>
      </c>
      <c r="D264" s="5" t="s">
        <v>64</v>
      </c>
      <c r="E264" s="5">
        <v>23</v>
      </c>
      <c r="F264" s="5">
        <v>64.660820007324219</v>
      </c>
      <c r="G264" s="5">
        <v>58.923828865842601</v>
      </c>
      <c r="H264" s="5">
        <v>6.9034790992736816</v>
      </c>
      <c r="I264" s="5">
        <v>80.118421052631561</v>
      </c>
      <c r="J264" s="5">
        <v>0</v>
      </c>
    </row>
    <row r="265" spans="1:10" x14ac:dyDescent="0.25">
      <c r="A265" s="4" t="str">
        <f t="shared" si="4"/>
        <v/>
      </c>
      <c r="B265" t="s">
        <v>38</v>
      </c>
      <c r="C265" t="s">
        <v>55</v>
      </c>
      <c r="D265" s="5" t="s">
        <v>64</v>
      </c>
      <c r="E265" s="5">
        <v>24</v>
      </c>
      <c r="F265" s="5">
        <v>64.175048828125</v>
      </c>
      <c r="G265" s="5">
        <v>59.347326526614395</v>
      </c>
      <c r="H265" s="5">
        <v>6.9099588394165039</v>
      </c>
      <c r="I265" s="5">
        <v>77.176315789473662</v>
      </c>
      <c r="J265" s="5">
        <v>0</v>
      </c>
    </row>
    <row r="266" spans="1:10" x14ac:dyDescent="0.25">
      <c r="A266" s="4" t="str">
        <f t="shared" si="4"/>
        <v/>
      </c>
      <c r="B266" t="s">
        <v>38</v>
      </c>
      <c r="C266" t="s">
        <v>55</v>
      </c>
      <c r="D266" s="5" t="s">
        <v>16</v>
      </c>
      <c r="E266" s="5">
        <v>1</v>
      </c>
      <c r="F266" s="5">
        <v>68.269844055175781</v>
      </c>
      <c r="G266" s="5">
        <v>68.526897298172116</v>
      </c>
      <c r="H266" s="5">
        <v>7.1447277069091797</v>
      </c>
      <c r="I266" s="5">
        <v>74.133947368421033</v>
      </c>
      <c r="J266" s="5">
        <v>0</v>
      </c>
    </row>
    <row r="267" spans="1:10" x14ac:dyDescent="0.25">
      <c r="A267" s="4" t="str">
        <f t="shared" si="4"/>
        <v/>
      </c>
      <c r="B267" t="s">
        <v>38</v>
      </c>
      <c r="C267" t="s">
        <v>55</v>
      </c>
      <c r="D267" s="5" t="s">
        <v>16</v>
      </c>
      <c r="E267" s="5">
        <v>2</v>
      </c>
      <c r="F267" s="5">
        <v>67.819488525390625</v>
      </c>
      <c r="G267" s="5">
        <v>67.57023661571408</v>
      </c>
      <c r="H267" s="5">
        <v>7.148310661315918</v>
      </c>
      <c r="I267" s="5">
        <v>74.630789473684231</v>
      </c>
      <c r="J267" s="5">
        <v>0</v>
      </c>
    </row>
    <row r="268" spans="1:10" x14ac:dyDescent="0.25">
      <c r="A268" s="4" t="str">
        <f t="shared" si="4"/>
        <v/>
      </c>
      <c r="B268" t="s">
        <v>38</v>
      </c>
      <c r="C268" t="s">
        <v>55</v>
      </c>
      <c r="D268" s="5" t="s">
        <v>16</v>
      </c>
      <c r="E268" s="5">
        <v>3</v>
      </c>
      <c r="F268" s="5">
        <v>66.949867248535156</v>
      </c>
      <c r="G268" s="5">
        <v>67.274439271343383</v>
      </c>
      <c r="H268" s="5">
        <v>7.1301259994506836</v>
      </c>
      <c r="I268" s="5">
        <v>74.021315789473718</v>
      </c>
      <c r="J268" s="5">
        <v>0</v>
      </c>
    </row>
    <row r="269" spans="1:10" x14ac:dyDescent="0.25">
      <c r="A269" s="4" t="str">
        <f t="shared" si="4"/>
        <v/>
      </c>
      <c r="B269" t="s">
        <v>38</v>
      </c>
      <c r="C269" t="s">
        <v>55</v>
      </c>
      <c r="D269" s="5" t="s">
        <v>16</v>
      </c>
      <c r="E269" s="5">
        <v>4</v>
      </c>
      <c r="F269" s="5">
        <v>66.525161743164063</v>
      </c>
      <c r="G269" s="5">
        <v>67.223407851630142</v>
      </c>
      <c r="H269" s="5">
        <v>7.0624251365661621</v>
      </c>
      <c r="I269" s="5">
        <v>71.313157894736833</v>
      </c>
      <c r="J269" s="5">
        <v>0</v>
      </c>
    </row>
    <row r="270" spans="1:10" x14ac:dyDescent="0.25">
      <c r="A270" s="4" t="str">
        <f t="shared" si="4"/>
        <v/>
      </c>
      <c r="B270" t="s">
        <v>38</v>
      </c>
      <c r="C270" t="s">
        <v>55</v>
      </c>
      <c r="D270" s="5" t="s">
        <v>16</v>
      </c>
      <c r="E270" s="5">
        <v>5</v>
      </c>
      <c r="F270" s="5">
        <v>64.646675109863281</v>
      </c>
      <c r="G270" s="5">
        <v>66.896768418091696</v>
      </c>
      <c r="H270" s="5">
        <v>7.0771384239196777</v>
      </c>
      <c r="I270" s="5">
        <v>69.835526315789494</v>
      </c>
      <c r="J270" s="5">
        <v>0</v>
      </c>
    </row>
    <row r="271" spans="1:10" x14ac:dyDescent="0.25">
      <c r="A271" s="4" t="str">
        <f t="shared" si="4"/>
        <v/>
      </c>
      <c r="B271" t="s">
        <v>38</v>
      </c>
      <c r="C271" t="s">
        <v>55</v>
      </c>
      <c r="D271" s="5" t="s">
        <v>16</v>
      </c>
      <c r="E271" s="5">
        <v>6</v>
      </c>
      <c r="F271" s="5">
        <v>63.559177398681641</v>
      </c>
      <c r="G271" s="5">
        <v>66.496226119759839</v>
      </c>
      <c r="H271" s="5">
        <v>7.0901083946228027</v>
      </c>
      <c r="I271" s="5">
        <v>68.953947368421055</v>
      </c>
      <c r="J271" s="5">
        <v>0</v>
      </c>
    </row>
    <row r="272" spans="1:10" x14ac:dyDescent="0.25">
      <c r="A272" s="4" t="str">
        <f t="shared" si="4"/>
        <v/>
      </c>
      <c r="B272" t="s">
        <v>38</v>
      </c>
      <c r="C272" t="s">
        <v>55</v>
      </c>
      <c r="D272" s="5" t="s">
        <v>16</v>
      </c>
      <c r="E272" s="5">
        <v>7</v>
      </c>
      <c r="F272" s="5">
        <v>61.919410705566406</v>
      </c>
      <c r="G272" s="5">
        <v>67.658213120542072</v>
      </c>
      <c r="H272" s="5">
        <v>6.1402325630187988</v>
      </c>
      <c r="I272" s="5">
        <v>68.708421052631579</v>
      </c>
      <c r="J272" s="5">
        <v>0</v>
      </c>
    </row>
    <row r="273" spans="1:10" x14ac:dyDescent="0.25">
      <c r="A273" s="4" t="str">
        <f t="shared" si="4"/>
        <v/>
      </c>
      <c r="B273" t="s">
        <v>38</v>
      </c>
      <c r="C273" t="s">
        <v>55</v>
      </c>
      <c r="D273" s="5" t="s">
        <v>16</v>
      </c>
      <c r="E273" s="5">
        <v>8</v>
      </c>
      <c r="F273" s="5">
        <v>61.061973571777344</v>
      </c>
      <c r="G273" s="5">
        <v>66.700486716667285</v>
      </c>
      <c r="H273" s="5">
        <v>4.4701189994812012</v>
      </c>
      <c r="I273" s="5">
        <v>69.612631578947344</v>
      </c>
      <c r="J273" s="5">
        <v>0</v>
      </c>
    </row>
    <row r="274" spans="1:10" x14ac:dyDescent="0.25">
      <c r="A274" s="4" t="str">
        <f t="shared" si="4"/>
        <v/>
      </c>
      <c r="B274" t="s">
        <v>38</v>
      </c>
      <c r="C274" t="s">
        <v>55</v>
      </c>
      <c r="D274" s="5" t="s">
        <v>16</v>
      </c>
      <c r="E274" s="5">
        <v>9</v>
      </c>
      <c r="F274" s="5">
        <v>62.130634307861328</v>
      </c>
      <c r="G274" s="5">
        <v>66.414860530303002</v>
      </c>
      <c r="H274" s="5">
        <v>3.7574207782745361</v>
      </c>
      <c r="I274" s="5">
        <v>75.528157894736793</v>
      </c>
      <c r="J274" s="5">
        <v>0</v>
      </c>
    </row>
    <row r="275" spans="1:10" x14ac:dyDescent="0.25">
      <c r="A275" s="4" t="str">
        <f t="shared" si="4"/>
        <v/>
      </c>
      <c r="B275" t="s">
        <v>38</v>
      </c>
      <c r="C275" t="s">
        <v>55</v>
      </c>
      <c r="D275" s="5" t="s">
        <v>16</v>
      </c>
      <c r="E275" s="5">
        <v>10</v>
      </c>
      <c r="F275" s="5">
        <v>64.120162963867188</v>
      </c>
      <c r="G275" s="5">
        <v>63.155878752371983</v>
      </c>
      <c r="H275" s="5">
        <v>2.1822695732116699</v>
      </c>
      <c r="I275" s="5">
        <v>81.79473684210528</v>
      </c>
      <c r="J275" s="5">
        <v>0</v>
      </c>
    </row>
    <row r="276" spans="1:10" x14ac:dyDescent="0.25">
      <c r="A276" s="4" t="str">
        <f t="shared" si="4"/>
        <v/>
      </c>
      <c r="B276" t="s">
        <v>38</v>
      </c>
      <c r="C276" t="s">
        <v>55</v>
      </c>
      <c r="D276" s="5" t="s">
        <v>16</v>
      </c>
      <c r="E276" s="5">
        <v>11</v>
      </c>
      <c r="F276" s="5">
        <v>65.219947814941406</v>
      </c>
      <c r="G276" s="5">
        <v>64.233078671031095</v>
      </c>
      <c r="H276" s="5">
        <v>1.1676313877105713</v>
      </c>
      <c r="I276" s="5">
        <v>87.236842105263108</v>
      </c>
      <c r="J276" s="5">
        <v>0</v>
      </c>
    </row>
    <row r="277" spans="1:10" x14ac:dyDescent="0.25">
      <c r="A277" s="4" t="str">
        <f t="shared" si="4"/>
        <v/>
      </c>
      <c r="B277" t="s">
        <v>38</v>
      </c>
      <c r="C277" t="s">
        <v>55</v>
      </c>
      <c r="D277" s="5" t="s">
        <v>16</v>
      </c>
      <c r="E277" s="5">
        <v>12</v>
      </c>
      <c r="F277" s="5">
        <v>66.335914611816406</v>
      </c>
      <c r="G277" s="5">
        <v>68.247515449300408</v>
      </c>
      <c r="H277" s="5">
        <v>2.5168471336364746</v>
      </c>
      <c r="I277" s="5">
        <v>91.221052631578999</v>
      </c>
      <c r="J277" s="5">
        <v>0</v>
      </c>
    </row>
    <row r="278" spans="1:10" x14ac:dyDescent="0.25">
      <c r="A278" s="4" t="str">
        <f t="shared" si="4"/>
        <v/>
      </c>
      <c r="B278" t="s">
        <v>38</v>
      </c>
      <c r="C278" t="s">
        <v>55</v>
      </c>
      <c r="D278" s="5" t="s">
        <v>16</v>
      </c>
      <c r="E278" s="5">
        <v>13</v>
      </c>
      <c r="F278" s="5">
        <v>63.242919921875</v>
      </c>
      <c r="G278" s="5">
        <v>63.203436252906137</v>
      </c>
      <c r="H278" s="5">
        <v>4.4749255180358887</v>
      </c>
      <c r="I278" s="5">
        <v>94.486842105263193</v>
      </c>
      <c r="J278" s="5">
        <v>0</v>
      </c>
    </row>
    <row r="279" spans="1:10" x14ac:dyDescent="0.25">
      <c r="A279" s="4" t="str">
        <f t="shared" si="4"/>
        <v/>
      </c>
      <c r="B279" t="s">
        <v>38</v>
      </c>
      <c r="C279" t="s">
        <v>55</v>
      </c>
      <c r="D279" s="5" t="s">
        <v>16</v>
      </c>
      <c r="E279" s="5">
        <v>14</v>
      </c>
      <c r="F279" s="5">
        <v>56.123859405517578</v>
      </c>
      <c r="G279" s="5">
        <v>57.309299706040242</v>
      </c>
      <c r="H279" s="5">
        <v>4.8188333511352539</v>
      </c>
      <c r="I279" s="5">
        <v>94.418421052631558</v>
      </c>
      <c r="J279" s="5">
        <v>0</v>
      </c>
    </row>
    <row r="280" spans="1:10" x14ac:dyDescent="0.25">
      <c r="A280" s="4" t="str">
        <f t="shared" si="4"/>
        <v/>
      </c>
      <c r="B280" t="s">
        <v>38</v>
      </c>
      <c r="C280" t="s">
        <v>55</v>
      </c>
      <c r="D280" s="5" t="s">
        <v>16</v>
      </c>
      <c r="E280" s="5">
        <v>15</v>
      </c>
      <c r="F280" s="5">
        <v>55.877876281738281</v>
      </c>
      <c r="G280" s="5">
        <v>59.384317929611392</v>
      </c>
      <c r="H280" s="5">
        <v>5.0819339752197266</v>
      </c>
      <c r="I280" s="5">
        <v>92.415789473684185</v>
      </c>
      <c r="J280" s="5">
        <v>0</v>
      </c>
    </row>
    <row r="281" spans="1:10" x14ac:dyDescent="0.25">
      <c r="A281" s="4" t="str">
        <f t="shared" si="4"/>
        <v/>
      </c>
      <c r="B281" t="s">
        <v>38</v>
      </c>
      <c r="C281" t="s">
        <v>55</v>
      </c>
      <c r="D281" s="5" t="s">
        <v>16</v>
      </c>
      <c r="E281" s="5">
        <v>16</v>
      </c>
      <c r="F281" s="5">
        <v>55.858085632324219</v>
      </c>
      <c r="G281" s="5">
        <v>57.002746975735612</v>
      </c>
      <c r="H281" s="5">
        <v>5.2643837928771973</v>
      </c>
      <c r="I281" s="5">
        <v>92.165789473684256</v>
      </c>
      <c r="J281" s="5">
        <v>0</v>
      </c>
    </row>
    <row r="282" spans="1:10" x14ac:dyDescent="0.25">
      <c r="A282" s="4" t="str">
        <f t="shared" si="4"/>
        <v/>
      </c>
      <c r="B282" t="s">
        <v>38</v>
      </c>
      <c r="C282" t="s">
        <v>55</v>
      </c>
      <c r="D282" s="5" t="s">
        <v>16</v>
      </c>
      <c r="E282" s="5">
        <v>17</v>
      </c>
      <c r="F282" s="5">
        <v>55.852432250976563</v>
      </c>
      <c r="G282" s="5">
        <v>51.507855009777764</v>
      </c>
      <c r="H282" s="5">
        <v>5.3008131980895996</v>
      </c>
      <c r="I282" s="5">
        <v>94.065789473684262</v>
      </c>
      <c r="J282" s="5">
        <v>0</v>
      </c>
    </row>
    <row r="283" spans="1:10" x14ac:dyDescent="0.25">
      <c r="A283" s="4" t="str">
        <f t="shared" si="4"/>
        <v/>
      </c>
      <c r="B283" t="s">
        <v>38</v>
      </c>
      <c r="C283" t="s">
        <v>55</v>
      </c>
      <c r="D283" s="5" t="s">
        <v>16</v>
      </c>
      <c r="E283" s="5">
        <v>18</v>
      </c>
      <c r="F283" s="5">
        <v>57.490325927734375</v>
      </c>
      <c r="G283" s="5">
        <v>51.828399451449513</v>
      </c>
      <c r="H283" s="5">
        <v>5.6665129661560059</v>
      </c>
      <c r="I283" s="5">
        <v>91.88684210526317</v>
      </c>
      <c r="J283" s="5">
        <v>0</v>
      </c>
    </row>
    <row r="284" spans="1:10" x14ac:dyDescent="0.25">
      <c r="A284" s="4" t="str">
        <f t="shared" si="4"/>
        <v/>
      </c>
      <c r="B284" t="s">
        <v>38</v>
      </c>
      <c r="C284" t="s">
        <v>55</v>
      </c>
      <c r="D284" s="5" t="s">
        <v>16</v>
      </c>
      <c r="E284" s="5">
        <v>19</v>
      </c>
      <c r="F284" s="5">
        <v>60.900497436523438</v>
      </c>
      <c r="G284" s="5">
        <v>51.301481818290135</v>
      </c>
      <c r="H284" s="5">
        <v>6.4331350326538086</v>
      </c>
      <c r="I284" s="5">
        <v>90.055263157894728</v>
      </c>
      <c r="J284" s="5">
        <v>0</v>
      </c>
    </row>
    <row r="285" spans="1:10" x14ac:dyDescent="0.25">
      <c r="A285" s="4" t="str">
        <f t="shared" si="4"/>
        <v/>
      </c>
      <c r="B285" t="s">
        <v>38</v>
      </c>
      <c r="C285" t="s">
        <v>55</v>
      </c>
      <c r="D285" s="5" t="s">
        <v>16</v>
      </c>
      <c r="E285" s="5">
        <v>20</v>
      </c>
      <c r="F285" s="5">
        <v>62.979068756103516</v>
      </c>
      <c r="G285" s="5">
        <v>55.557505173388087</v>
      </c>
      <c r="H285" s="5">
        <v>6.8527584075927734</v>
      </c>
      <c r="I285" s="5">
        <v>86.884210526315769</v>
      </c>
      <c r="J285" s="5">
        <v>0</v>
      </c>
    </row>
    <row r="286" spans="1:10" x14ac:dyDescent="0.25">
      <c r="A286" s="4" t="str">
        <f t="shared" si="4"/>
        <v/>
      </c>
      <c r="B286" t="s">
        <v>38</v>
      </c>
      <c r="C286" t="s">
        <v>55</v>
      </c>
      <c r="D286" s="5" t="s">
        <v>16</v>
      </c>
      <c r="E286" s="5">
        <v>21</v>
      </c>
      <c r="F286" s="5">
        <v>65.196708679199219</v>
      </c>
      <c r="G286" s="5">
        <v>57.668568599086846</v>
      </c>
      <c r="H286" s="5">
        <v>6.8287854194641113</v>
      </c>
      <c r="I286" s="5">
        <v>85.326315789473668</v>
      </c>
      <c r="J286" s="5">
        <v>0</v>
      </c>
    </row>
    <row r="287" spans="1:10" x14ac:dyDescent="0.25">
      <c r="A287" s="4" t="str">
        <f t="shared" si="4"/>
        <v/>
      </c>
      <c r="B287" t="s">
        <v>38</v>
      </c>
      <c r="C287" t="s">
        <v>55</v>
      </c>
      <c r="D287" s="5" t="s">
        <v>16</v>
      </c>
      <c r="E287" s="5">
        <v>22</v>
      </c>
      <c r="F287" s="5">
        <v>64.591438293457031</v>
      </c>
      <c r="G287" s="5">
        <v>57.573597356186887</v>
      </c>
      <c r="H287" s="5">
        <v>6.8114657402038574</v>
      </c>
      <c r="I287" s="5">
        <v>82.113157894736815</v>
      </c>
      <c r="J287" s="5">
        <v>0</v>
      </c>
    </row>
    <row r="288" spans="1:10" x14ac:dyDescent="0.25">
      <c r="A288" s="4" t="str">
        <f t="shared" si="4"/>
        <v/>
      </c>
      <c r="B288" t="s">
        <v>38</v>
      </c>
      <c r="C288" t="s">
        <v>55</v>
      </c>
      <c r="D288" s="5" t="s">
        <v>16</v>
      </c>
      <c r="E288" s="5">
        <v>23</v>
      </c>
      <c r="F288" s="5">
        <v>64.660820007324219</v>
      </c>
      <c r="G288" s="5">
        <v>58.923828865842601</v>
      </c>
      <c r="H288" s="5">
        <v>6.9034790992736816</v>
      </c>
      <c r="I288" s="5">
        <v>80.118421052631561</v>
      </c>
      <c r="J288" s="5">
        <v>0</v>
      </c>
    </row>
    <row r="289" spans="1:10" x14ac:dyDescent="0.25">
      <c r="A289" s="4" t="str">
        <f t="shared" si="4"/>
        <v/>
      </c>
      <c r="B289" t="s">
        <v>38</v>
      </c>
      <c r="C289" t="s">
        <v>55</v>
      </c>
      <c r="D289" s="5" t="s">
        <v>16</v>
      </c>
      <c r="E289" s="5">
        <v>24</v>
      </c>
      <c r="F289" s="5">
        <v>64.175048828125</v>
      </c>
      <c r="G289" s="5">
        <v>59.347326526614395</v>
      </c>
      <c r="H289" s="5">
        <v>6.9099588394165039</v>
      </c>
      <c r="I289" s="5">
        <v>77.176315789473648</v>
      </c>
      <c r="J289" s="5">
        <v>0</v>
      </c>
    </row>
    <row r="290" spans="1:10" x14ac:dyDescent="0.25">
      <c r="A290" s="4" t="str">
        <f t="shared" si="4"/>
        <v/>
      </c>
      <c r="B290" t="s">
        <v>39</v>
      </c>
      <c r="C290" t="s">
        <v>44</v>
      </c>
      <c r="D290" s="5" t="s">
        <v>64</v>
      </c>
      <c r="E290" s="5">
        <v>1</v>
      </c>
      <c r="F290" s="5">
        <v>30.84455680847168</v>
      </c>
      <c r="G290" s="5">
        <v>29.891555959328606</v>
      </c>
      <c r="H290" s="5">
        <v>5.6308021545410156</v>
      </c>
      <c r="I290" s="5">
        <v>79.688668407311638</v>
      </c>
      <c r="J290" s="5">
        <v>0</v>
      </c>
    </row>
    <row r="291" spans="1:10" x14ac:dyDescent="0.25">
      <c r="A291" s="4" t="str">
        <f t="shared" si="4"/>
        <v/>
      </c>
      <c r="B291" t="s">
        <v>39</v>
      </c>
      <c r="C291" t="s">
        <v>44</v>
      </c>
      <c r="D291" s="5" t="s">
        <v>64</v>
      </c>
      <c r="E291" s="5">
        <v>2</v>
      </c>
      <c r="F291" s="5">
        <v>30.60565185546875</v>
      </c>
      <c r="G291" s="5">
        <v>29.981447551842031</v>
      </c>
      <c r="H291" s="5">
        <v>5.6716108322143555</v>
      </c>
      <c r="I291" s="5">
        <v>79.331214099215998</v>
      </c>
      <c r="J291" s="5">
        <v>0</v>
      </c>
    </row>
    <row r="292" spans="1:10" x14ac:dyDescent="0.25">
      <c r="A292" s="4" t="str">
        <f t="shared" si="4"/>
        <v/>
      </c>
      <c r="B292" t="s">
        <v>39</v>
      </c>
      <c r="C292" t="s">
        <v>44</v>
      </c>
      <c r="D292" s="5" t="s">
        <v>64</v>
      </c>
      <c r="E292" s="5">
        <v>3</v>
      </c>
      <c r="F292" s="5">
        <v>30.392459869384766</v>
      </c>
      <c r="G292" s="5">
        <v>29.782792194479562</v>
      </c>
      <c r="H292" s="5">
        <v>5.7009878158569336</v>
      </c>
      <c r="I292" s="5">
        <v>78.53259791122791</v>
      </c>
      <c r="J292" s="5">
        <v>0</v>
      </c>
    </row>
    <row r="293" spans="1:10" x14ac:dyDescent="0.25">
      <c r="A293" s="4" t="str">
        <f t="shared" si="4"/>
        <v/>
      </c>
      <c r="B293" t="s">
        <v>39</v>
      </c>
      <c r="C293" t="s">
        <v>44</v>
      </c>
      <c r="D293" s="5" t="s">
        <v>64</v>
      </c>
      <c r="E293" s="5">
        <v>4</v>
      </c>
      <c r="F293" s="5">
        <v>30.405481338500977</v>
      </c>
      <c r="G293" s="5">
        <v>29.55180514955774</v>
      </c>
      <c r="H293" s="5">
        <v>5.701697826385498</v>
      </c>
      <c r="I293" s="5">
        <v>76.869308093994732</v>
      </c>
      <c r="J293" s="5">
        <v>0</v>
      </c>
    </row>
    <row r="294" spans="1:10" x14ac:dyDescent="0.25">
      <c r="A294" s="4" t="str">
        <f t="shared" si="4"/>
        <v/>
      </c>
      <c r="B294" t="s">
        <v>39</v>
      </c>
      <c r="C294" t="s">
        <v>44</v>
      </c>
      <c r="D294" s="5" t="s">
        <v>64</v>
      </c>
      <c r="E294" s="5">
        <v>5</v>
      </c>
      <c r="F294" s="5">
        <v>30.230348587036133</v>
      </c>
      <c r="G294" s="5">
        <v>29.924817559539093</v>
      </c>
      <c r="H294" s="5">
        <v>5.5206623077392578</v>
      </c>
      <c r="I294" s="5">
        <v>74.352676240208183</v>
      </c>
      <c r="J294" s="5">
        <v>0</v>
      </c>
    </row>
    <row r="295" spans="1:10" x14ac:dyDescent="0.25">
      <c r="A295" s="4" t="str">
        <f t="shared" si="4"/>
        <v/>
      </c>
      <c r="B295" t="s">
        <v>39</v>
      </c>
      <c r="C295" t="s">
        <v>44</v>
      </c>
      <c r="D295" s="5" t="s">
        <v>64</v>
      </c>
      <c r="E295" s="5">
        <v>6</v>
      </c>
      <c r="F295" s="5">
        <v>30.040374755859375</v>
      </c>
      <c r="G295" s="5">
        <v>30.590488590648416</v>
      </c>
      <c r="H295" s="5">
        <v>5.31341552734375</v>
      </c>
      <c r="I295" s="5">
        <v>72.232989556135067</v>
      </c>
      <c r="J295" s="5">
        <v>0</v>
      </c>
    </row>
    <row r="296" spans="1:10" x14ac:dyDescent="0.25">
      <c r="A296" s="4" t="str">
        <f t="shared" si="4"/>
        <v/>
      </c>
      <c r="B296" t="s">
        <v>39</v>
      </c>
      <c r="C296" t="s">
        <v>44</v>
      </c>
      <c r="D296" s="5" t="s">
        <v>64</v>
      </c>
      <c r="E296" s="5">
        <v>7</v>
      </c>
      <c r="F296" s="5">
        <v>30.391292572021484</v>
      </c>
      <c r="G296" s="5">
        <v>31.504176964383333</v>
      </c>
      <c r="H296" s="5">
        <v>4.8160018920898438</v>
      </c>
      <c r="I296" s="5">
        <v>71.573812010444556</v>
      </c>
      <c r="J296" s="5">
        <v>0</v>
      </c>
    </row>
    <row r="297" spans="1:10" x14ac:dyDescent="0.25">
      <c r="A297" s="4" t="str">
        <f t="shared" si="4"/>
        <v/>
      </c>
      <c r="B297" t="s">
        <v>39</v>
      </c>
      <c r="C297" t="s">
        <v>44</v>
      </c>
      <c r="D297" s="5" t="s">
        <v>64</v>
      </c>
      <c r="E297" s="5">
        <v>8</v>
      </c>
      <c r="F297" s="5">
        <v>31.10984992980957</v>
      </c>
      <c r="G297" s="5">
        <v>31.988261842375557</v>
      </c>
      <c r="H297" s="5">
        <v>4.0815482139587402</v>
      </c>
      <c r="I297" s="5">
        <v>72.417389033942456</v>
      </c>
      <c r="J297" s="5">
        <v>0</v>
      </c>
    </row>
    <row r="298" spans="1:10" x14ac:dyDescent="0.25">
      <c r="A298" s="4" t="str">
        <f t="shared" si="4"/>
        <v/>
      </c>
      <c r="B298" t="s">
        <v>39</v>
      </c>
      <c r="C298" t="s">
        <v>44</v>
      </c>
      <c r="D298" s="5" t="s">
        <v>64</v>
      </c>
      <c r="E298" s="5">
        <v>9</v>
      </c>
      <c r="F298" s="5">
        <v>31.38343620300293</v>
      </c>
      <c r="G298" s="5">
        <v>31.90664502986775</v>
      </c>
      <c r="H298" s="5">
        <v>3.1323549747467041</v>
      </c>
      <c r="I298" s="5">
        <v>76.277336814620639</v>
      </c>
      <c r="J298" s="5">
        <v>0</v>
      </c>
    </row>
    <row r="299" spans="1:10" x14ac:dyDescent="0.25">
      <c r="A299" s="4" t="str">
        <f t="shared" si="4"/>
        <v/>
      </c>
      <c r="B299" t="s">
        <v>39</v>
      </c>
      <c r="C299" t="s">
        <v>44</v>
      </c>
      <c r="D299" s="5" t="s">
        <v>64</v>
      </c>
      <c r="E299" s="5">
        <v>10</v>
      </c>
      <c r="F299" s="5">
        <v>31.372303009033203</v>
      </c>
      <c r="G299" s="5">
        <v>32.049466121025681</v>
      </c>
      <c r="H299" s="5">
        <v>2.0692563056945801</v>
      </c>
      <c r="I299" s="5">
        <v>81.171932114883333</v>
      </c>
      <c r="J299" s="5">
        <v>0</v>
      </c>
    </row>
    <row r="300" spans="1:10" x14ac:dyDescent="0.25">
      <c r="A300" s="4" t="str">
        <f t="shared" si="4"/>
        <v/>
      </c>
      <c r="B300" t="s">
        <v>39</v>
      </c>
      <c r="C300" t="s">
        <v>44</v>
      </c>
      <c r="D300" s="5" t="s">
        <v>64</v>
      </c>
      <c r="E300" s="5">
        <v>11</v>
      </c>
      <c r="F300" s="5">
        <v>30.651060104370117</v>
      </c>
      <c r="G300" s="5">
        <v>30.776042606316231</v>
      </c>
      <c r="H300" s="5">
        <v>1.2551511526107788</v>
      </c>
      <c r="I300" s="5">
        <v>85.204569190599486</v>
      </c>
      <c r="J300" s="5">
        <v>0</v>
      </c>
    </row>
    <row r="301" spans="1:10" x14ac:dyDescent="0.25">
      <c r="A301" s="4" t="str">
        <f t="shared" si="4"/>
        <v/>
      </c>
      <c r="B301" t="s">
        <v>39</v>
      </c>
      <c r="C301" t="s">
        <v>44</v>
      </c>
      <c r="D301" s="5" t="s">
        <v>64</v>
      </c>
      <c r="E301" s="5">
        <v>12</v>
      </c>
      <c r="F301" s="5">
        <v>29.758829116821289</v>
      </c>
      <c r="G301" s="5">
        <v>28.994153382749644</v>
      </c>
      <c r="H301" s="5">
        <v>2.1557309627532959</v>
      </c>
      <c r="I301" s="5">
        <v>88.983289817232375</v>
      </c>
      <c r="J301" s="5">
        <v>0</v>
      </c>
    </row>
    <row r="302" spans="1:10" x14ac:dyDescent="0.25">
      <c r="A302" s="4" t="str">
        <f t="shared" si="4"/>
        <v/>
      </c>
      <c r="B302" t="s">
        <v>39</v>
      </c>
      <c r="C302" t="s">
        <v>44</v>
      </c>
      <c r="D302" s="5" t="s">
        <v>64</v>
      </c>
      <c r="E302" s="5">
        <v>13</v>
      </c>
      <c r="F302" s="5">
        <v>27.894538879394531</v>
      </c>
      <c r="G302" s="5">
        <v>26.545302455111678</v>
      </c>
      <c r="H302" s="5">
        <v>3.3531436920166016</v>
      </c>
      <c r="I302" s="5">
        <v>92.390731070495065</v>
      </c>
      <c r="J302" s="5">
        <v>0</v>
      </c>
    </row>
    <row r="303" spans="1:10" x14ac:dyDescent="0.25">
      <c r="A303" s="4" t="str">
        <f t="shared" si="4"/>
        <v/>
      </c>
      <c r="B303" t="s">
        <v>39</v>
      </c>
      <c r="C303" t="s">
        <v>44</v>
      </c>
      <c r="D303" s="5" t="s">
        <v>64</v>
      </c>
      <c r="E303" s="5">
        <v>14</v>
      </c>
      <c r="F303" s="5">
        <v>26.076929092407227</v>
      </c>
      <c r="G303" s="5">
        <v>25.867249673449461</v>
      </c>
      <c r="H303" s="5">
        <v>4.01348876953125</v>
      </c>
      <c r="I303" s="5">
        <v>95.406527415143387</v>
      </c>
      <c r="J303" s="5">
        <v>0</v>
      </c>
    </row>
    <row r="304" spans="1:10" x14ac:dyDescent="0.25">
      <c r="A304" s="4" t="str">
        <f t="shared" si="4"/>
        <v/>
      </c>
      <c r="B304" t="s">
        <v>39</v>
      </c>
      <c r="C304" t="s">
        <v>44</v>
      </c>
      <c r="D304" s="5" t="s">
        <v>64</v>
      </c>
      <c r="E304" s="5">
        <v>15</v>
      </c>
      <c r="F304" s="5">
        <v>25.942089080810547</v>
      </c>
      <c r="G304" s="5">
        <v>26.677340192037608</v>
      </c>
      <c r="H304" s="5">
        <v>4.2071676254272461</v>
      </c>
      <c r="I304" s="5">
        <v>97.236945169712826</v>
      </c>
      <c r="J304" s="5">
        <v>0</v>
      </c>
    </row>
    <row r="305" spans="1:10" x14ac:dyDescent="0.25">
      <c r="A305" s="4" t="str">
        <f t="shared" si="4"/>
        <v/>
      </c>
      <c r="B305" t="s">
        <v>39</v>
      </c>
      <c r="C305" t="s">
        <v>44</v>
      </c>
      <c r="D305" s="5" t="s">
        <v>64</v>
      </c>
      <c r="E305" s="5">
        <v>16</v>
      </c>
      <c r="F305" s="5">
        <v>25.80262565612793</v>
      </c>
      <c r="G305" s="5">
        <v>25.406587818572444</v>
      </c>
      <c r="H305" s="5">
        <v>4.368384838104248</v>
      </c>
      <c r="I305" s="5">
        <v>98.350652741514423</v>
      </c>
      <c r="J305" s="5">
        <v>0</v>
      </c>
    </row>
    <row r="306" spans="1:10" x14ac:dyDescent="0.25">
      <c r="A306" s="4" t="str">
        <f t="shared" si="4"/>
        <v/>
      </c>
      <c r="B306" t="s">
        <v>39</v>
      </c>
      <c r="C306" t="s">
        <v>44</v>
      </c>
      <c r="D306" s="5" t="s">
        <v>64</v>
      </c>
      <c r="E306" s="5">
        <v>17</v>
      </c>
      <c r="F306" s="5">
        <v>25.474649429321289</v>
      </c>
      <c r="G306" s="5">
        <v>7.3710587530830924</v>
      </c>
      <c r="H306" s="5">
        <v>4.5973114967346191</v>
      </c>
      <c r="I306" s="5">
        <v>98.217885117493481</v>
      </c>
      <c r="J306" s="5">
        <v>0</v>
      </c>
    </row>
    <row r="307" spans="1:10" x14ac:dyDescent="0.25">
      <c r="A307" s="4" t="str">
        <f t="shared" si="4"/>
        <v/>
      </c>
      <c r="B307" t="s">
        <v>39</v>
      </c>
      <c r="C307" t="s">
        <v>44</v>
      </c>
      <c r="D307" s="5" t="s">
        <v>64</v>
      </c>
      <c r="E307" s="5">
        <v>18</v>
      </c>
      <c r="F307" s="5">
        <v>26.788017272949219</v>
      </c>
      <c r="G307" s="5">
        <v>7.2376028528071057</v>
      </c>
      <c r="H307" s="5">
        <v>4.8377394676208496</v>
      </c>
      <c r="I307" s="5">
        <v>97.834203655352312</v>
      </c>
      <c r="J307" s="5">
        <v>0</v>
      </c>
    </row>
    <row r="308" spans="1:10" x14ac:dyDescent="0.25">
      <c r="A308" s="4" t="str">
        <f t="shared" si="4"/>
        <v/>
      </c>
      <c r="B308" t="s">
        <v>39</v>
      </c>
      <c r="C308" t="s">
        <v>44</v>
      </c>
      <c r="D308" s="5" t="s">
        <v>64</v>
      </c>
      <c r="E308" s="5">
        <v>19</v>
      </c>
      <c r="F308" s="5">
        <v>28.289663314819336</v>
      </c>
      <c r="G308" s="5">
        <v>7.8466035170880613</v>
      </c>
      <c r="H308" s="5">
        <v>5.1571965217590332</v>
      </c>
      <c r="I308" s="5">
        <v>96.683550913839056</v>
      </c>
      <c r="J308" s="5">
        <v>0</v>
      </c>
    </row>
    <row r="309" spans="1:10" x14ac:dyDescent="0.25">
      <c r="A309" s="4" t="str">
        <f t="shared" si="4"/>
        <v/>
      </c>
      <c r="B309" t="s">
        <v>39</v>
      </c>
      <c r="C309" t="s">
        <v>44</v>
      </c>
      <c r="D309" s="5" t="s">
        <v>64</v>
      </c>
      <c r="E309" s="5">
        <v>20</v>
      </c>
      <c r="F309" s="5">
        <v>28.974103927612305</v>
      </c>
      <c r="G309" s="5">
        <v>11.644447755739677</v>
      </c>
      <c r="H309" s="5">
        <v>5.5127019882202148</v>
      </c>
      <c r="I309" s="5">
        <v>94.171292428198825</v>
      </c>
      <c r="J309" s="5">
        <v>0</v>
      </c>
    </row>
    <row r="310" spans="1:10" x14ac:dyDescent="0.25">
      <c r="A310" s="4" t="str">
        <f t="shared" si="4"/>
        <v/>
      </c>
      <c r="B310" t="s">
        <v>39</v>
      </c>
      <c r="C310" t="s">
        <v>44</v>
      </c>
      <c r="D310" s="5" t="s">
        <v>64</v>
      </c>
      <c r="E310" s="5">
        <v>21</v>
      </c>
      <c r="F310" s="5">
        <v>29.499149322509766</v>
      </c>
      <c r="G310" s="5">
        <v>14.059724521180664</v>
      </c>
      <c r="H310" s="5">
        <v>5.5322613716125488</v>
      </c>
      <c r="I310" s="5">
        <v>89.655574412531564</v>
      </c>
      <c r="J310" s="5">
        <v>0</v>
      </c>
    </row>
    <row r="311" spans="1:10" x14ac:dyDescent="0.25">
      <c r="A311" s="4" t="str">
        <f t="shared" si="4"/>
        <v/>
      </c>
      <c r="B311" t="s">
        <v>39</v>
      </c>
      <c r="C311" t="s">
        <v>44</v>
      </c>
      <c r="D311" s="5" t="s">
        <v>64</v>
      </c>
      <c r="E311" s="5">
        <v>22</v>
      </c>
      <c r="F311" s="5">
        <v>29.917844772338867</v>
      </c>
      <c r="G311" s="5">
        <v>15.617763960093878</v>
      </c>
      <c r="H311" s="5">
        <v>5.580711841583252</v>
      </c>
      <c r="I311" s="5">
        <v>86.448054830286182</v>
      </c>
      <c r="J311" s="5">
        <v>0</v>
      </c>
    </row>
    <row r="312" spans="1:10" x14ac:dyDescent="0.25">
      <c r="A312" s="4" t="str">
        <f t="shared" si="4"/>
        <v/>
      </c>
      <c r="B312" t="s">
        <v>39</v>
      </c>
      <c r="C312" t="s">
        <v>44</v>
      </c>
      <c r="D312" s="5" t="s">
        <v>64</v>
      </c>
      <c r="E312" s="5">
        <v>23</v>
      </c>
      <c r="F312" s="5">
        <v>29.944635391235352</v>
      </c>
      <c r="G312" s="5">
        <v>16.241626497661432</v>
      </c>
      <c r="H312" s="5">
        <v>5.6279172897338867</v>
      </c>
      <c r="I312" s="5">
        <v>85.511853785901579</v>
      </c>
      <c r="J312" s="5">
        <v>0</v>
      </c>
    </row>
    <row r="313" spans="1:10" x14ac:dyDescent="0.25">
      <c r="A313" s="4" t="str">
        <f t="shared" si="4"/>
        <v/>
      </c>
      <c r="B313" t="s">
        <v>39</v>
      </c>
      <c r="C313" t="s">
        <v>44</v>
      </c>
      <c r="D313" s="5" t="s">
        <v>64</v>
      </c>
      <c r="E313" s="5">
        <v>24</v>
      </c>
      <c r="F313" s="5">
        <v>29.95631217956543</v>
      </c>
      <c r="G313" s="5">
        <v>16.333523208148385</v>
      </c>
      <c r="H313" s="5">
        <v>5.6577754020690918</v>
      </c>
      <c r="I313" s="5">
        <v>83.300913838120834</v>
      </c>
      <c r="J313" s="5">
        <v>0</v>
      </c>
    </row>
    <row r="314" spans="1:10" x14ac:dyDescent="0.25">
      <c r="A314" s="4" t="str">
        <f t="shared" si="4"/>
        <v/>
      </c>
      <c r="B314" t="s">
        <v>39</v>
      </c>
      <c r="C314" t="s">
        <v>44</v>
      </c>
      <c r="D314" s="5" t="s">
        <v>16</v>
      </c>
      <c r="E314" s="5">
        <v>1</v>
      </c>
      <c r="F314" s="5">
        <v>30.84455680847168</v>
      </c>
      <c r="G314" s="5">
        <v>29.891555959328606</v>
      </c>
      <c r="H314" s="5">
        <v>5.6308021545410156</v>
      </c>
      <c r="I314" s="5">
        <v>79.688668407311624</v>
      </c>
      <c r="J314" s="5">
        <v>0</v>
      </c>
    </row>
    <row r="315" spans="1:10" x14ac:dyDescent="0.25">
      <c r="A315" s="4" t="str">
        <f t="shared" si="4"/>
        <v/>
      </c>
      <c r="B315" t="s">
        <v>39</v>
      </c>
      <c r="C315" t="s">
        <v>44</v>
      </c>
      <c r="D315" s="5" t="s">
        <v>16</v>
      </c>
      <c r="E315" s="5">
        <v>2</v>
      </c>
      <c r="F315" s="5">
        <v>30.60565185546875</v>
      </c>
      <c r="G315" s="5">
        <v>29.981447551842031</v>
      </c>
      <c r="H315" s="5">
        <v>5.6716108322143555</v>
      </c>
      <c r="I315" s="5">
        <v>79.331214099215941</v>
      </c>
      <c r="J315" s="5">
        <v>0</v>
      </c>
    </row>
    <row r="316" spans="1:10" x14ac:dyDescent="0.25">
      <c r="A316" s="4" t="str">
        <f t="shared" si="4"/>
        <v/>
      </c>
      <c r="B316" t="s">
        <v>39</v>
      </c>
      <c r="C316" t="s">
        <v>44</v>
      </c>
      <c r="D316" s="5" t="s">
        <v>16</v>
      </c>
      <c r="E316" s="5">
        <v>3</v>
      </c>
      <c r="F316" s="5">
        <v>30.392459869384766</v>
      </c>
      <c r="G316" s="5">
        <v>29.782792194479562</v>
      </c>
      <c r="H316" s="5">
        <v>5.7009878158569336</v>
      </c>
      <c r="I316" s="5">
        <v>78.532597911227896</v>
      </c>
      <c r="J316" s="5">
        <v>0</v>
      </c>
    </row>
    <row r="317" spans="1:10" x14ac:dyDescent="0.25">
      <c r="A317" s="4" t="str">
        <f t="shared" si="4"/>
        <v/>
      </c>
      <c r="B317" t="s">
        <v>39</v>
      </c>
      <c r="C317" t="s">
        <v>44</v>
      </c>
      <c r="D317" s="5" t="s">
        <v>16</v>
      </c>
      <c r="E317" s="5">
        <v>4</v>
      </c>
      <c r="F317" s="5">
        <v>30.405481338500977</v>
      </c>
      <c r="G317" s="5">
        <v>29.55180514955774</v>
      </c>
      <c r="H317" s="5">
        <v>5.701697826385498</v>
      </c>
      <c r="I317" s="5">
        <v>76.869308093994704</v>
      </c>
      <c r="J317" s="5">
        <v>0</v>
      </c>
    </row>
    <row r="318" spans="1:10" x14ac:dyDescent="0.25">
      <c r="A318" s="4" t="str">
        <f t="shared" si="4"/>
        <v/>
      </c>
      <c r="B318" t="s">
        <v>39</v>
      </c>
      <c r="C318" t="s">
        <v>44</v>
      </c>
      <c r="D318" s="5" t="s">
        <v>16</v>
      </c>
      <c r="E318" s="5">
        <v>5</v>
      </c>
      <c r="F318" s="5">
        <v>30.230348587036133</v>
      </c>
      <c r="G318" s="5">
        <v>29.924817559539093</v>
      </c>
      <c r="H318" s="5">
        <v>5.5206623077392578</v>
      </c>
      <c r="I318" s="5">
        <v>74.352676240208126</v>
      </c>
      <c r="J318" s="5">
        <v>0</v>
      </c>
    </row>
    <row r="319" spans="1:10" x14ac:dyDescent="0.25">
      <c r="A319" s="4" t="str">
        <f t="shared" si="4"/>
        <v/>
      </c>
      <c r="B319" t="s">
        <v>39</v>
      </c>
      <c r="C319" t="s">
        <v>44</v>
      </c>
      <c r="D319" s="5" t="s">
        <v>16</v>
      </c>
      <c r="E319" s="5">
        <v>6</v>
      </c>
      <c r="F319" s="5">
        <v>30.040374755859375</v>
      </c>
      <c r="G319" s="5">
        <v>30.590488590648416</v>
      </c>
      <c r="H319" s="5">
        <v>5.31341552734375</v>
      </c>
      <c r="I319" s="5">
        <v>72.232989556135067</v>
      </c>
      <c r="J319" s="5">
        <v>0</v>
      </c>
    </row>
    <row r="320" spans="1:10" x14ac:dyDescent="0.25">
      <c r="A320" s="4" t="str">
        <f t="shared" si="4"/>
        <v/>
      </c>
      <c r="B320" t="s">
        <v>39</v>
      </c>
      <c r="C320" t="s">
        <v>44</v>
      </c>
      <c r="D320" s="5" t="s">
        <v>16</v>
      </c>
      <c r="E320" s="5">
        <v>7</v>
      </c>
      <c r="F320" s="5">
        <v>30.391292572021484</v>
      </c>
      <c r="G320" s="5">
        <v>31.504176964383333</v>
      </c>
      <c r="H320" s="5">
        <v>4.8160018920898438</v>
      </c>
      <c r="I320" s="5">
        <v>71.573812010444527</v>
      </c>
      <c r="J320" s="5">
        <v>0</v>
      </c>
    </row>
    <row r="321" spans="1:10" x14ac:dyDescent="0.25">
      <c r="A321" s="4" t="str">
        <f t="shared" si="4"/>
        <v/>
      </c>
      <c r="B321" t="s">
        <v>39</v>
      </c>
      <c r="C321" t="s">
        <v>44</v>
      </c>
      <c r="D321" s="5" t="s">
        <v>16</v>
      </c>
      <c r="E321" s="5">
        <v>8</v>
      </c>
      <c r="F321" s="5">
        <v>31.10984992980957</v>
      </c>
      <c r="G321" s="5">
        <v>31.988261842375557</v>
      </c>
      <c r="H321" s="5">
        <v>4.0815482139587402</v>
      </c>
      <c r="I321" s="5">
        <v>72.417389033942456</v>
      </c>
      <c r="J321" s="5">
        <v>0</v>
      </c>
    </row>
    <row r="322" spans="1:10" x14ac:dyDescent="0.25">
      <c r="A322" s="4" t="str">
        <f t="shared" ref="A322:A385" si="5">IF(AND(reportcategory = B322, reportsubcategory=C322, reportdate = D322), E322, "")</f>
        <v/>
      </c>
      <c r="B322" t="s">
        <v>39</v>
      </c>
      <c r="C322" t="s">
        <v>44</v>
      </c>
      <c r="D322" s="5" t="s">
        <v>16</v>
      </c>
      <c r="E322" s="5">
        <v>9</v>
      </c>
      <c r="F322" s="5">
        <v>31.38343620300293</v>
      </c>
      <c r="G322" s="5">
        <v>31.90664502986775</v>
      </c>
      <c r="H322" s="5">
        <v>3.1323549747467041</v>
      </c>
      <c r="I322" s="5">
        <v>76.277336814620639</v>
      </c>
      <c r="J322" s="5">
        <v>0</v>
      </c>
    </row>
    <row r="323" spans="1:10" x14ac:dyDescent="0.25">
      <c r="A323" s="4" t="str">
        <f t="shared" si="5"/>
        <v/>
      </c>
      <c r="B323" t="s">
        <v>39</v>
      </c>
      <c r="C323" t="s">
        <v>44</v>
      </c>
      <c r="D323" s="5" t="s">
        <v>16</v>
      </c>
      <c r="E323" s="5">
        <v>10</v>
      </c>
      <c r="F323" s="5">
        <v>31.372303009033203</v>
      </c>
      <c r="G323" s="5">
        <v>32.049466121025681</v>
      </c>
      <c r="H323" s="5">
        <v>2.0692563056945801</v>
      </c>
      <c r="I323" s="5">
        <v>81.171932114883361</v>
      </c>
      <c r="J323" s="5">
        <v>0</v>
      </c>
    </row>
    <row r="324" spans="1:10" x14ac:dyDescent="0.25">
      <c r="A324" s="4" t="str">
        <f t="shared" si="5"/>
        <v/>
      </c>
      <c r="B324" t="s">
        <v>39</v>
      </c>
      <c r="C324" t="s">
        <v>44</v>
      </c>
      <c r="D324" s="5" t="s">
        <v>16</v>
      </c>
      <c r="E324" s="5">
        <v>11</v>
      </c>
      <c r="F324" s="5">
        <v>30.651060104370117</v>
      </c>
      <c r="G324" s="5">
        <v>30.776042606316231</v>
      </c>
      <c r="H324" s="5">
        <v>1.2551511526107788</v>
      </c>
      <c r="I324" s="5">
        <v>85.204569190599543</v>
      </c>
      <c r="J324" s="5">
        <v>0</v>
      </c>
    </row>
    <row r="325" spans="1:10" x14ac:dyDescent="0.25">
      <c r="A325" s="4" t="str">
        <f t="shared" si="5"/>
        <v/>
      </c>
      <c r="B325" t="s">
        <v>39</v>
      </c>
      <c r="C325" t="s">
        <v>44</v>
      </c>
      <c r="D325" s="5" t="s">
        <v>16</v>
      </c>
      <c r="E325" s="5">
        <v>12</v>
      </c>
      <c r="F325" s="5">
        <v>29.758829116821289</v>
      </c>
      <c r="G325" s="5">
        <v>28.994153382749644</v>
      </c>
      <c r="H325" s="5">
        <v>2.1557309627532959</v>
      </c>
      <c r="I325" s="5">
        <v>88.983289817232389</v>
      </c>
      <c r="J325" s="5">
        <v>0</v>
      </c>
    </row>
    <row r="326" spans="1:10" x14ac:dyDescent="0.25">
      <c r="A326" s="4" t="str">
        <f t="shared" si="5"/>
        <v/>
      </c>
      <c r="B326" t="s">
        <v>39</v>
      </c>
      <c r="C326" t="s">
        <v>44</v>
      </c>
      <c r="D326" s="5" t="s">
        <v>16</v>
      </c>
      <c r="E326" s="5">
        <v>13</v>
      </c>
      <c r="F326" s="5">
        <v>27.894538879394531</v>
      </c>
      <c r="G326" s="5">
        <v>26.545302455111678</v>
      </c>
      <c r="H326" s="5">
        <v>3.3531436920166016</v>
      </c>
      <c r="I326" s="5">
        <v>92.390731070495079</v>
      </c>
      <c r="J326" s="5">
        <v>0</v>
      </c>
    </row>
    <row r="327" spans="1:10" x14ac:dyDescent="0.25">
      <c r="A327" s="4" t="str">
        <f t="shared" si="5"/>
        <v/>
      </c>
      <c r="B327" t="s">
        <v>39</v>
      </c>
      <c r="C327" t="s">
        <v>44</v>
      </c>
      <c r="D327" s="5" t="s">
        <v>16</v>
      </c>
      <c r="E327" s="5">
        <v>14</v>
      </c>
      <c r="F327" s="5">
        <v>26.076929092407227</v>
      </c>
      <c r="G327" s="5">
        <v>25.867249673449461</v>
      </c>
      <c r="H327" s="5">
        <v>4.01348876953125</v>
      </c>
      <c r="I327" s="5">
        <v>95.406527415143429</v>
      </c>
      <c r="J327" s="5">
        <v>0</v>
      </c>
    </row>
    <row r="328" spans="1:10" x14ac:dyDescent="0.25">
      <c r="A328" s="4" t="str">
        <f t="shared" si="5"/>
        <v/>
      </c>
      <c r="B328" t="s">
        <v>39</v>
      </c>
      <c r="C328" t="s">
        <v>44</v>
      </c>
      <c r="D328" s="5" t="s">
        <v>16</v>
      </c>
      <c r="E328" s="5">
        <v>15</v>
      </c>
      <c r="F328" s="5">
        <v>25.942089080810547</v>
      </c>
      <c r="G328" s="5">
        <v>26.677340192037608</v>
      </c>
      <c r="H328" s="5">
        <v>4.2071676254272461</v>
      </c>
      <c r="I328" s="5">
        <v>97.236945169712982</v>
      </c>
      <c r="J328" s="5">
        <v>0</v>
      </c>
    </row>
    <row r="329" spans="1:10" x14ac:dyDescent="0.25">
      <c r="A329" s="4" t="str">
        <f t="shared" si="5"/>
        <v/>
      </c>
      <c r="B329" t="s">
        <v>39</v>
      </c>
      <c r="C329" t="s">
        <v>44</v>
      </c>
      <c r="D329" s="5" t="s">
        <v>16</v>
      </c>
      <c r="E329" s="5">
        <v>16</v>
      </c>
      <c r="F329" s="5">
        <v>25.80262565612793</v>
      </c>
      <c r="G329" s="5">
        <v>25.406587818572444</v>
      </c>
      <c r="H329" s="5">
        <v>4.368384838104248</v>
      </c>
      <c r="I329" s="5">
        <v>98.350652741514438</v>
      </c>
      <c r="J329" s="5">
        <v>0</v>
      </c>
    </row>
    <row r="330" spans="1:10" x14ac:dyDescent="0.25">
      <c r="A330" s="4" t="str">
        <f t="shared" si="5"/>
        <v/>
      </c>
      <c r="B330" t="s">
        <v>39</v>
      </c>
      <c r="C330" t="s">
        <v>44</v>
      </c>
      <c r="D330" s="5" t="s">
        <v>16</v>
      </c>
      <c r="E330" s="5">
        <v>17</v>
      </c>
      <c r="F330" s="5">
        <v>25.474649429321289</v>
      </c>
      <c r="G330" s="5">
        <v>7.3710587530830924</v>
      </c>
      <c r="H330" s="5">
        <v>4.5973114967346191</v>
      </c>
      <c r="I330" s="5">
        <v>98.217885117493466</v>
      </c>
      <c r="J330" s="5">
        <v>0</v>
      </c>
    </row>
    <row r="331" spans="1:10" x14ac:dyDescent="0.25">
      <c r="A331" s="4" t="str">
        <f t="shared" si="5"/>
        <v/>
      </c>
      <c r="B331" t="s">
        <v>39</v>
      </c>
      <c r="C331" t="s">
        <v>44</v>
      </c>
      <c r="D331" s="5" t="s">
        <v>16</v>
      </c>
      <c r="E331" s="5">
        <v>18</v>
      </c>
      <c r="F331" s="5">
        <v>26.788017272949219</v>
      </c>
      <c r="G331" s="5">
        <v>7.2376028528071057</v>
      </c>
      <c r="H331" s="5">
        <v>4.8377394676208496</v>
      </c>
      <c r="I331" s="5">
        <v>97.834203655352269</v>
      </c>
      <c r="J331" s="5">
        <v>0</v>
      </c>
    </row>
    <row r="332" spans="1:10" x14ac:dyDescent="0.25">
      <c r="A332" s="4" t="str">
        <f t="shared" si="5"/>
        <v/>
      </c>
      <c r="B332" t="s">
        <v>39</v>
      </c>
      <c r="C332" t="s">
        <v>44</v>
      </c>
      <c r="D332" s="5" t="s">
        <v>16</v>
      </c>
      <c r="E332" s="5">
        <v>19</v>
      </c>
      <c r="F332" s="5">
        <v>28.289663314819336</v>
      </c>
      <c r="G332" s="5">
        <v>7.8466035170880613</v>
      </c>
      <c r="H332" s="5">
        <v>5.1571965217590332</v>
      </c>
      <c r="I332" s="5">
        <v>96.683550913839056</v>
      </c>
      <c r="J332" s="5">
        <v>0</v>
      </c>
    </row>
    <row r="333" spans="1:10" x14ac:dyDescent="0.25">
      <c r="A333" s="4" t="str">
        <f t="shared" si="5"/>
        <v/>
      </c>
      <c r="B333" t="s">
        <v>39</v>
      </c>
      <c r="C333" t="s">
        <v>44</v>
      </c>
      <c r="D333" s="5" t="s">
        <v>16</v>
      </c>
      <c r="E333" s="5">
        <v>20</v>
      </c>
      <c r="F333" s="5">
        <v>28.974103927612305</v>
      </c>
      <c r="G333" s="5">
        <v>11.644447755739677</v>
      </c>
      <c r="H333" s="5">
        <v>5.5127019882202148</v>
      </c>
      <c r="I333" s="5">
        <v>94.171292428198768</v>
      </c>
      <c r="J333" s="5">
        <v>0</v>
      </c>
    </row>
    <row r="334" spans="1:10" x14ac:dyDescent="0.25">
      <c r="A334" s="4" t="str">
        <f t="shared" si="5"/>
        <v/>
      </c>
      <c r="B334" t="s">
        <v>39</v>
      </c>
      <c r="C334" t="s">
        <v>44</v>
      </c>
      <c r="D334" s="5" t="s">
        <v>16</v>
      </c>
      <c r="E334" s="5">
        <v>21</v>
      </c>
      <c r="F334" s="5">
        <v>29.499149322509766</v>
      </c>
      <c r="G334" s="5">
        <v>14.059724521180664</v>
      </c>
      <c r="H334" s="5">
        <v>5.5322613716125488</v>
      </c>
      <c r="I334" s="5">
        <v>89.65557441253155</v>
      </c>
      <c r="J334" s="5">
        <v>0</v>
      </c>
    </row>
    <row r="335" spans="1:10" x14ac:dyDescent="0.25">
      <c r="A335" s="4" t="str">
        <f t="shared" si="5"/>
        <v/>
      </c>
      <c r="B335" t="s">
        <v>39</v>
      </c>
      <c r="C335" t="s">
        <v>44</v>
      </c>
      <c r="D335" s="5" t="s">
        <v>16</v>
      </c>
      <c r="E335" s="5">
        <v>22</v>
      </c>
      <c r="F335" s="5">
        <v>29.917844772338867</v>
      </c>
      <c r="G335" s="5">
        <v>15.617763960093878</v>
      </c>
      <c r="H335" s="5">
        <v>5.580711841583252</v>
      </c>
      <c r="I335" s="5">
        <v>86.448054830286239</v>
      </c>
      <c r="J335" s="5">
        <v>0</v>
      </c>
    </row>
    <row r="336" spans="1:10" x14ac:dyDescent="0.25">
      <c r="A336" s="4" t="str">
        <f t="shared" si="5"/>
        <v/>
      </c>
      <c r="B336" t="s">
        <v>39</v>
      </c>
      <c r="C336" t="s">
        <v>44</v>
      </c>
      <c r="D336" s="5" t="s">
        <v>16</v>
      </c>
      <c r="E336" s="5">
        <v>23</v>
      </c>
      <c r="F336" s="5">
        <v>29.944635391235352</v>
      </c>
      <c r="G336" s="5">
        <v>16.241626497661432</v>
      </c>
      <c r="H336" s="5">
        <v>5.6279172897338867</v>
      </c>
      <c r="I336" s="5">
        <v>85.511853785901579</v>
      </c>
      <c r="J336" s="5">
        <v>0</v>
      </c>
    </row>
    <row r="337" spans="1:10" x14ac:dyDescent="0.25">
      <c r="A337" s="4" t="str">
        <f t="shared" si="5"/>
        <v/>
      </c>
      <c r="B337" t="s">
        <v>39</v>
      </c>
      <c r="C337" t="s">
        <v>44</v>
      </c>
      <c r="D337" s="5" t="s">
        <v>16</v>
      </c>
      <c r="E337" s="5">
        <v>24</v>
      </c>
      <c r="F337" s="5">
        <v>29.95631217956543</v>
      </c>
      <c r="G337" s="5">
        <v>16.333523208148385</v>
      </c>
      <c r="H337" s="5">
        <v>5.6577754020690918</v>
      </c>
      <c r="I337" s="5">
        <v>83.30091383812082</v>
      </c>
      <c r="J337" s="5">
        <v>0</v>
      </c>
    </row>
    <row r="338" spans="1:10" x14ac:dyDescent="0.25">
      <c r="A338" s="4" t="str">
        <f t="shared" si="5"/>
        <v/>
      </c>
      <c r="B338" t="s">
        <v>39</v>
      </c>
      <c r="C338" t="s">
        <v>45</v>
      </c>
      <c r="D338" s="5" t="s">
        <v>64</v>
      </c>
      <c r="E338" s="5">
        <v>1</v>
      </c>
      <c r="F338" s="5">
        <v>0.90788412094116211</v>
      </c>
      <c r="G338" s="5">
        <v>0.60002257017537974</v>
      </c>
      <c r="H338" s="5">
        <v>0.438078373670578</v>
      </c>
      <c r="I338" s="5">
        <v>79.893548387096786</v>
      </c>
      <c r="J338" s="5">
        <v>0</v>
      </c>
    </row>
    <row r="339" spans="1:10" x14ac:dyDescent="0.25">
      <c r="A339" s="4" t="str">
        <f t="shared" si="5"/>
        <v/>
      </c>
      <c r="B339" t="s">
        <v>39</v>
      </c>
      <c r="C339" t="s">
        <v>45</v>
      </c>
      <c r="D339" s="5" t="s">
        <v>64</v>
      </c>
      <c r="E339" s="5">
        <v>2</v>
      </c>
      <c r="F339" s="5">
        <v>0.94679677486419678</v>
      </c>
      <c r="G339" s="5">
        <v>0.59994836121557216</v>
      </c>
      <c r="H339" s="5">
        <v>0.44549006223678589</v>
      </c>
      <c r="I339" s="5">
        <v>79.593548387096732</v>
      </c>
      <c r="J339" s="5">
        <v>0</v>
      </c>
    </row>
    <row r="340" spans="1:10" x14ac:dyDescent="0.25">
      <c r="A340" s="4" t="str">
        <f t="shared" si="5"/>
        <v/>
      </c>
      <c r="B340" t="s">
        <v>39</v>
      </c>
      <c r="C340" t="s">
        <v>45</v>
      </c>
      <c r="D340" s="5" t="s">
        <v>64</v>
      </c>
      <c r="E340" s="5">
        <v>3</v>
      </c>
      <c r="F340" s="5">
        <v>0.94117963314056396</v>
      </c>
      <c r="G340" s="5">
        <v>0.59958064300759184</v>
      </c>
      <c r="H340" s="5">
        <v>0.44786643981933594</v>
      </c>
      <c r="I340" s="5">
        <v>78.777419354838713</v>
      </c>
      <c r="J340" s="5">
        <v>0</v>
      </c>
    </row>
    <row r="341" spans="1:10" x14ac:dyDescent="0.25">
      <c r="A341" s="4" t="str">
        <f t="shared" si="5"/>
        <v/>
      </c>
      <c r="B341" t="s">
        <v>39</v>
      </c>
      <c r="C341" t="s">
        <v>45</v>
      </c>
      <c r="D341" s="5" t="s">
        <v>64</v>
      </c>
      <c r="E341" s="5">
        <v>4</v>
      </c>
      <c r="F341" s="5">
        <v>0.95103174448013306</v>
      </c>
      <c r="G341" s="5">
        <v>0.60027420304475287</v>
      </c>
      <c r="H341" s="5">
        <v>0.4442962110042572</v>
      </c>
      <c r="I341" s="5">
        <v>77.019354838709674</v>
      </c>
      <c r="J341" s="5">
        <v>0</v>
      </c>
    </row>
    <row r="342" spans="1:10" x14ac:dyDescent="0.25">
      <c r="A342" s="4" t="str">
        <f t="shared" si="5"/>
        <v/>
      </c>
      <c r="B342" t="s">
        <v>39</v>
      </c>
      <c r="C342" t="s">
        <v>45</v>
      </c>
      <c r="D342" s="5" t="s">
        <v>64</v>
      </c>
      <c r="E342" s="5">
        <v>5</v>
      </c>
      <c r="F342" s="5">
        <v>0.9425695538520813</v>
      </c>
      <c r="G342" s="5">
        <v>0.58762902997794653</v>
      </c>
      <c r="H342" s="5">
        <v>0.43634125590324402</v>
      </c>
      <c r="I342" s="5">
        <v>74.458064516128999</v>
      </c>
      <c r="J342" s="5">
        <v>0</v>
      </c>
    </row>
    <row r="343" spans="1:10" x14ac:dyDescent="0.25">
      <c r="A343" s="4" t="str">
        <f t="shared" si="5"/>
        <v/>
      </c>
      <c r="B343" t="s">
        <v>39</v>
      </c>
      <c r="C343" t="s">
        <v>45</v>
      </c>
      <c r="D343" s="5" t="s">
        <v>64</v>
      </c>
      <c r="E343" s="5">
        <v>6</v>
      </c>
      <c r="F343" s="5">
        <v>0.93511337041854858</v>
      </c>
      <c r="G343" s="5">
        <v>0.59955805047385158</v>
      </c>
      <c r="H343" s="5">
        <v>0.43561509251594543</v>
      </c>
      <c r="I343" s="5">
        <v>72.225806451612868</v>
      </c>
      <c r="J343" s="5">
        <v>0</v>
      </c>
    </row>
    <row r="344" spans="1:10" x14ac:dyDescent="0.25">
      <c r="A344" s="4" t="str">
        <f t="shared" si="5"/>
        <v/>
      </c>
      <c r="B344" t="s">
        <v>39</v>
      </c>
      <c r="C344" t="s">
        <v>45</v>
      </c>
      <c r="D344" s="5" t="s">
        <v>64</v>
      </c>
      <c r="E344" s="5">
        <v>7</v>
      </c>
      <c r="F344" s="5">
        <v>0.96106284856796265</v>
      </c>
      <c r="G344" s="5">
        <v>0.58862257277172414</v>
      </c>
      <c r="H344" s="5">
        <v>0.34348389506340027</v>
      </c>
      <c r="I344" s="5">
        <v>71.522580645161312</v>
      </c>
      <c r="J344" s="5">
        <v>0</v>
      </c>
    </row>
    <row r="345" spans="1:10" x14ac:dyDescent="0.25">
      <c r="A345" s="4" t="str">
        <f t="shared" si="5"/>
        <v/>
      </c>
      <c r="B345" t="s">
        <v>39</v>
      </c>
      <c r="C345" t="s">
        <v>45</v>
      </c>
      <c r="D345" s="5" t="s">
        <v>64</v>
      </c>
      <c r="E345" s="5">
        <v>8</v>
      </c>
      <c r="F345" s="5">
        <v>0.98041945695877075</v>
      </c>
      <c r="G345" s="5">
        <v>0.60153225244533626</v>
      </c>
      <c r="H345" s="5">
        <v>0.18594665825366974</v>
      </c>
      <c r="I345" s="5">
        <v>72.251612903225791</v>
      </c>
      <c r="J345" s="5">
        <v>0</v>
      </c>
    </row>
    <row r="346" spans="1:10" x14ac:dyDescent="0.25">
      <c r="A346" s="4" t="str">
        <f t="shared" si="5"/>
        <v/>
      </c>
      <c r="B346" t="s">
        <v>39</v>
      </c>
      <c r="C346" t="s">
        <v>45</v>
      </c>
      <c r="D346" s="5" t="s">
        <v>64</v>
      </c>
      <c r="E346" s="5">
        <v>9</v>
      </c>
      <c r="F346" s="5">
        <v>1.0243247747421265</v>
      </c>
      <c r="G346" s="5">
        <v>0.58890644205553877</v>
      </c>
      <c r="H346" s="5">
        <v>0.10912968218326569</v>
      </c>
      <c r="I346" s="5">
        <v>75.883870967741913</v>
      </c>
      <c r="J346" s="5">
        <v>0</v>
      </c>
    </row>
    <row r="347" spans="1:10" x14ac:dyDescent="0.25">
      <c r="A347" s="4" t="str">
        <f t="shared" si="5"/>
        <v/>
      </c>
      <c r="B347" t="s">
        <v>39</v>
      </c>
      <c r="C347" t="s">
        <v>45</v>
      </c>
      <c r="D347" s="5" t="s">
        <v>64</v>
      </c>
      <c r="E347" s="5">
        <v>10</v>
      </c>
      <c r="F347" s="5">
        <v>1.0645724534988403</v>
      </c>
      <c r="G347" s="5">
        <v>0.93216129028869255</v>
      </c>
      <c r="H347" s="5">
        <v>2.6943057775497437E-2</v>
      </c>
      <c r="I347" s="5">
        <v>80.677419354838705</v>
      </c>
      <c r="J347" s="5">
        <v>0</v>
      </c>
    </row>
    <row r="348" spans="1:10" x14ac:dyDescent="0.25">
      <c r="A348" s="4" t="str">
        <f t="shared" si="5"/>
        <v/>
      </c>
      <c r="B348" t="s">
        <v>39</v>
      </c>
      <c r="C348" t="s">
        <v>45</v>
      </c>
      <c r="D348" s="5" t="s">
        <v>64</v>
      </c>
      <c r="E348" s="5">
        <v>11</v>
      </c>
      <c r="F348" s="5">
        <v>1.0695581436157227</v>
      </c>
      <c r="G348" s="5">
        <v>1.1380483842785321</v>
      </c>
      <c r="H348" s="5">
        <v>1.9878633320331573E-2</v>
      </c>
      <c r="I348" s="5">
        <v>84.796774193548387</v>
      </c>
      <c r="J348" s="5">
        <v>0</v>
      </c>
    </row>
    <row r="349" spans="1:10" x14ac:dyDescent="0.25">
      <c r="A349" s="4" t="str">
        <f t="shared" si="5"/>
        <v/>
      </c>
      <c r="B349" t="s">
        <v>39</v>
      </c>
      <c r="C349" t="s">
        <v>45</v>
      </c>
      <c r="D349" s="5" t="s">
        <v>64</v>
      </c>
      <c r="E349" s="5">
        <v>12</v>
      </c>
      <c r="F349" s="5">
        <v>1.0852450132369995</v>
      </c>
      <c r="G349" s="5">
        <v>1.1494967842534665</v>
      </c>
      <c r="H349" s="5">
        <v>2.4022415280342102E-2</v>
      </c>
      <c r="I349" s="5">
        <v>88.703225806451599</v>
      </c>
      <c r="J349" s="5">
        <v>0</v>
      </c>
    </row>
    <row r="350" spans="1:10" x14ac:dyDescent="0.25">
      <c r="A350" s="4" t="str">
        <f t="shared" si="5"/>
        <v/>
      </c>
      <c r="B350" t="s">
        <v>39</v>
      </c>
      <c r="C350" t="s">
        <v>45</v>
      </c>
      <c r="D350" s="5" t="s">
        <v>64</v>
      </c>
      <c r="E350" s="5">
        <v>13</v>
      </c>
      <c r="F350" s="5">
        <v>1.0710418224334717</v>
      </c>
      <c r="G350" s="5">
        <v>1.1367677827215483</v>
      </c>
      <c r="H350" s="5">
        <v>7.1127787232398987E-2</v>
      </c>
      <c r="I350" s="5">
        <v>92.199999999999974</v>
      </c>
      <c r="J350" s="5">
        <v>0</v>
      </c>
    </row>
    <row r="351" spans="1:10" x14ac:dyDescent="0.25">
      <c r="A351" s="4" t="str">
        <f t="shared" si="5"/>
        <v/>
      </c>
      <c r="B351" t="s">
        <v>39</v>
      </c>
      <c r="C351" t="s">
        <v>45</v>
      </c>
      <c r="D351" s="5" t="s">
        <v>64</v>
      </c>
      <c r="E351" s="5">
        <v>14</v>
      </c>
      <c r="F351" s="5">
        <v>1.0728514194488525</v>
      </c>
      <c r="G351" s="5">
        <v>1.1346871017688704</v>
      </c>
      <c r="H351" s="5">
        <v>0.21147450804710388</v>
      </c>
      <c r="I351" s="5">
        <v>95.429032258064467</v>
      </c>
      <c r="J351" s="5">
        <v>0</v>
      </c>
    </row>
    <row r="352" spans="1:10" x14ac:dyDescent="0.25">
      <c r="A352" s="4" t="str">
        <f t="shared" si="5"/>
        <v/>
      </c>
      <c r="B352" t="s">
        <v>39</v>
      </c>
      <c r="C352" t="s">
        <v>45</v>
      </c>
      <c r="D352" s="5" t="s">
        <v>64</v>
      </c>
      <c r="E352" s="5">
        <v>15</v>
      </c>
      <c r="F352" s="5">
        <v>1.0949704647064209</v>
      </c>
      <c r="G352" s="5">
        <v>1.1218774165177057</v>
      </c>
      <c r="H352" s="5">
        <v>0.28156295418739319</v>
      </c>
      <c r="I352" s="5">
        <v>97.538709677419391</v>
      </c>
      <c r="J352" s="5">
        <v>0</v>
      </c>
    </row>
    <row r="353" spans="1:10" x14ac:dyDescent="0.25">
      <c r="A353" s="4" t="str">
        <f t="shared" si="5"/>
        <v/>
      </c>
      <c r="B353" t="s">
        <v>39</v>
      </c>
      <c r="C353" t="s">
        <v>45</v>
      </c>
      <c r="D353" s="5" t="s">
        <v>64</v>
      </c>
      <c r="E353" s="5">
        <v>16</v>
      </c>
      <c r="F353" s="5">
        <v>1.0806381702423096</v>
      </c>
      <c r="G353" s="5">
        <v>1.0905387259779438</v>
      </c>
      <c r="H353" s="5">
        <v>0.28577595949172974</v>
      </c>
      <c r="I353" s="5">
        <v>98.667741935483861</v>
      </c>
      <c r="J353" s="5">
        <v>0</v>
      </c>
    </row>
    <row r="354" spans="1:10" x14ac:dyDescent="0.25">
      <c r="A354" s="4" t="str">
        <f t="shared" si="5"/>
        <v/>
      </c>
      <c r="B354" t="s">
        <v>39</v>
      </c>
      <c r="C354" t="s">
        <v>45</v>
      </c>
      <c r="D354" s="5" t="s">
        <v>64</v>
      </c>
      <c r="E354" s="5">
        <v>17</v>
      </c>
      <c r="F354" s="5">
        <v>1.0596883296966553</v>
      </c>
      <c r="G354" s="5">
        <v>8.658064349043754E-3</v>
      </c>
      <c r="H354" s="5">
        <v>0.37379282712936401</v>
      </c>
      <c r="I354" s="5">
        <v>98.748387096774181</v>
      </c>
      <c r="J354" s="5">
        <v>0</v>
      </c>
    </row>
    <row r="355" spans="1:10" x14ac:dyDescent="0.25">
      <c r="A355" s="4" t="str">
        <f t="shared" si="5"/>
        <v/>
      </c>
      <c r="B355" t="s">
        <v>39</v>
      </c>
      <c r="C355" t="s">
        <v>45</v>
      </c>
      <c r="D355" s="5" t="s">
        <v>64</v>
      </c>
      <c r="E355" s="5">
        <v>18</v>
      </c>
      <c r="F355" s="5">
        <v>1.036841869354248</v>
      </c>
      <c r="G355" s="5">
        <v>7.3645159962677188E-3</v>
      </c>
      <c r="H355" s="5">
        <v>0.40224817395210266</v>
      </c>
      <c r="I355" s="5">
        <v>98.377419354838665</v>
      </c>
      <c r="J355" s="5">
        <v>0</v>
      </c>
    </row>
    <row r="356" spans="1:10" x14ac:dyDescent="0.25">
      <c r="A356" s="4" t="str">
        <f t="shared" si="5"/>
        <v/>
      </c>
      <c r="B356" t="s">
        <v>39</v>
      </c>
      <c r="C356" t="s">
        <v>45</v>
      </c>
      <c r="D356" s="5" t="s">
        <v>64</v>
      </c>
      <c r="E356" s="5">
        <v>19</v>
      </c>
      <c r="F356" s="5">
        <v>1.0001133680343628</v>
      </c>
      <c r="G356" s="5">
        <v>8.6548385480719227E-3</v>
      </c>
      <c r="H356" s="5">
        <v>0.40783467888832092</v>
      </c>
      <c r="I356" s="5">
        <v>97.283870967741976</v>
      </c>
      <c r="J356" s="5">
        <v>0</v>
      </c>
    </row>
    <row r="357" spans="1:10" x14ac:dyDescent="0.25">
      <c r="A357" s="4" t="str">
        <f t="shared" si="5"/>
        <v/>
      </c>
      <c r="B357" t="s">
        <v>39</v>
      </c>
      <c r="C357" t="s">
        <v>45</v>
      </c>
      <c r="D357" s="5" t="s">
        <v>64</v>
      </c>
      <c r="E357" s="5">
        <v>20</v>
      </c>
      <c r="F357" s="5">
        <v>0.9851718544960022</v>
      </c>
      <c r="G357" s="5">
        <v>1.3167741678414805E-2</v>
      </c>
      <c r="H357" s="5">
        <v>0.41699108481407166</v>
      </c>
      <c r="I357" s="5">
        <v>94.800000000000054</v>
      </c>
      <c r="J357" s="5">
        <v>0</v>
      </c>
    </row>
    <row r="358" spans="1:10" x14ac:dyDescent="0.25">
      <c r="A358" s="4" t="str">
        <f t="shared" si="5"/>
        <v/>
      </c>
      <c r="B358" t="s">
        <v>39</v>
      </c>
      <c r="C358" t="s">
        <v>45</v>
      </c>
      <c r="D358" s="5" t="s">
        <v>64</v>
      </c>
      <c r="E358" s="5">
        <v>21</v>
      </c>
      <c r="F358" s="5">
        <v>0.98080641031265259</v>
      </c>
      <c r="G358" s="5">
        <v>2.2209676883874402E-2</v>
      </c>
      <c r="H358" s="5">
        <v>0.41989681124687195</v>
      </c>
      <c r="I358" s="5">
        <v>90.093548387096746</v>
      </c>
      <c r="J358" s="5">
        <v>0</v>
      </c>
    </row>
    <row r="359" spans="1:10" x14ac:dyDescent="0.25">
      <c r="A359" s="4" t="str">
        <f t="shared" si="5"/>
        <v/>
      </c>
      <c r="B359" t="s">
        <v>39</v>
      </c>
      <c r="C359" t="s">
        <v>45</v>
      </c>
      <c r="D359" s="5" t="s">
        <v>64</v>
      </c>
      <c r="E359" s="5">
        <v>22</v>
      </c>
      <c r="F359" s="5">
        <v>0.96765768527984619</v>
      </c>
      <c r="G359" s="5">
        <v>2.1874192981950698E-2</v>
      </c>
      <c r="H359" s="5">
        <v>0.42167565226554871</v>
      </c>
      <c r="I359" s="5">
        <v>86.887096774193537</v>
      </c>
      <c r="J359" s="5">
        <v>0</v>
      </c>
    </row>
    <row r="360" spans="1:10" x14ac:dyDescent="0.25">
      <c r="A360" s="4" t="str">
        <f t="shared" si="5"/>
        <v/>
      </c>
      <c r="B360" t="s">
        <v>39</v>
      </c>
      <c r="C360" t="s">
        <v>45</v>
      </c>
      <c r="D360" s="5" t="s">
        <v>64</v>
      </c>
      <c r="E360" s="5">
        <v>23</v>
      </c>
      <c r="F360" s="5">
        <v>0.95234698057174683</v>
      </c>
      <c r="G360" s="5">
        <v>2.188387044495152E-2</v>
      </c>
      <c r="H360" s="5">
        <v>0.43130534887313843</v>
      </c>
      <c r="I360" s="5">
        <v>85.896774193548424</v>
      </c>
      <c r="J360" s="5">
        <v>0</v>
      </c>
    </row>
    <row r="361" spans="1:10" x14ac:dyDescent="0.25">
      <c r="A361" s="4" t="str">
        <f t="shared" si="5"/>
        <v/>
      </c>
      <c r="B361" t="s">
        <v>39</v>
      </c>
      <c r="C361" t="s">
        <v>45</v>
      </c>
      <c r="D361" s="5" t="s">
        <v>64</v>
      </c>
      <c r="E361" s="5">
        <v>24</v>
      </c>
      <c r="F361" s="5">
        <v>0.94865447282791138</v>
      </c>
      <c r="G361" s="5">
        <v>2.1829031708259738E-2</v>
      </c>
      <c r="H361" s="5">
        <v>0.43399357795715332</v>
      </c>
      <c r="I361" s="5">
        <v>83.71935483870972</v>
      </c>
      <c r="J361" s="5">
        <v>0</v>
      </c>
    </row>
    <row r="362" spans="1:10" x14ac:dyDescent="0.25">
      <c r="A362" s="4" t="str">
        <f t="shared" si="5"/>
        <v/>
      </c>
      <c r="B362" t="s">
        <v>39</v>
      </c>
      <c r="C362" t="s">
        <v>45</v>
      </c>
      <c r="D362" s="5" t="s">
        <v>16</v>
      </c>
      <c r="E362" s="5">
        <v>1</v>
      </c>
      <c r="F362" s="5">
        <v>0.90788412094116211</v>
      </c>
      <c r="G362" s="5">
        <v>0.60002257017537974</v>
      </c>
      <c r="H362" s="5">
        <v>0.438078373670578</v>
      </c>
      <c r="I362" s="5">
        <v>79.893548387096786</v>
      </c>
      <c r="J362" s="5">
        <v>0</v>
      </c>
    </row>
    <row r="363" spans="1:10" x14ac:dyDescent="0.25">
      <c r="A363" s="4" t="str">
        <f t="shared" si="5"/>
        <v/>
      </c>
      <c r="B363" t="s">
        <v>39</v>
      </c>
      <c r="C363" t="s">
        <v>45</v>
      </c>
      <c r="D363" s="5" t="s">
        <v>16</v>
      </c>
      <c r="E363" s="5">
        <v>2</v>
      </c>
      <c r="F363" s="5">
        <v>0.94679677486419678</v>
      </c>
      <c r="G363" s="5">
        <v>0.59994836121557216</v>
      </c>
      <c r="H363" s="5">
        <v>0.44549006223678589</v>
      </c>
      <c r="I363" s="5">
        <v>79.593548387096746</v>
      </c>
      <c r="J363" s="5">
        <v>0</v>
      </c>
    </row>
    <row r="364" spans="1:10" x14ac:dyDescent="0.25">
      <c r="A364" s="4" t="str">
        <f t="shared" si="5"/>
        <v/>
      </c>
      <c r="B364" t="s">
        <v>39</v>
      </c>
      <c r="C364" t="s">
        <v>45</v>
      </c>
      <c r="D364" s="5" t="s">
        <v>16</v>
      </c>
      <c r="E364" s="5">
        <v>3</v>
      </c>
      <c r="F364" s="5">
        <v>0.94117963314056396</v>
      </c>
      <c r="G364" s="5">
        <v>0.59958064300759184</v>
      </c>
      <c r="H364" s="5">
        <v>0.44786643981933594</v>
      </c>
      <c r="I364" s="5">
        <v>78.777419354838713</v>
      </c>
      <c r="J364" s="5">
        <v>0</v>
      </c>
    </row>
    <row r="365" spans="1:10" x14ac:dyDescent="0.25">
      <c r="A365" s="4" t="str">
        <f t="shared" si="5"/>
        <v/>
      </c>
      <c r="B365" t="s">
        <v>39</v>
      </c>
      <c r="C365" t="s">
        <v>45</v>
      </c>
      <c r="D365" s="5" t="s">
        <v>16</v>
      </c>
      <c r="E365" s="5">
        <v>4</v>
      </c>
      <c r="F365" s="5">
        <v>0.95103174448013306</v>
      </c>
      <c r="G365" s="5">
        <v>0.60027420304475287</v>
      </c>
      <c r="H365" s="5">
        <v>0.4442962110042572</v>
      </c>
      <c r="I365" s="5">
        <v>77.019354838709688</v>
      </c>
      <c r="J365" s="5">
        <v>0</v>
      </c>
    </row>
    <row r="366" spans="1:10" x14ac:dyDescent="0.25">
      <c r="A366" s="4" t="str">
        <f t="shared" si="5"/>
        <v/>
      </c>
      <c r="B366" t="s">
        <v>39</v>
      </c>
      <c r="C366" t="s">
        <v>45</v>
      </c>
      <c r="D366" s="5" t="s">
        <v>16</v>
      </c>
      <c r="E366" s="5">
        <v>5</v>
      </c>
      <c r="F366" s="5">
        <v>0.9425695538520813</v>
      </c>
      <c r="G366" s="5">
        <v>0.58762902997794653</v>
      </c>
      <c r="H366" s="5">
        <v>0.43634125590324402</v>
      </c>
      <c r="I366" s="5">
        <v>74.458064516128999</v>
      </c>
      <c r="J366" s="5">
        <v>0</v>
      </c>
    </row>
    <row r="367" spans="1:10" x14ac:dyDescent="0.25">
      <c r="A367" s="4" t="str">
        <f t="shared" si="5"/>
        <v/>
      </c>
      <c r="B367" t="s">
        <v>39</v>
      </c>
      <c r="C367" t="s">
        <v>45</v>
      </c>
      <c r="D367" s="5" t="s">
        <v>16</v>
      </c>
      <c r="E367" s="5">
        <v>6</v>
      </c>
      <c r="F367" s="5">
        <v>0.93511337041854858</v>
      </c>
      <c r="G367" s="5">
        <v>0.59955805047385158</v>
      </c>
      <c r="H367" s="5">
        <v>0.43561509251594543</v>
      </c>
      <c r="I367" s="5">
        <v>72.225806451612868</v>
      </c>
      <c r="J367" s="5">
        <v>0</v>
      </c>
    </row>
    <row r="368" spans="1:10" x14ac:dyDescent="0.25">
      <c r="A368" s="4" t="str">
        <f t="shared" si="5"/>
        <v/>
      </c>
      <c r="B368" t="s">
        <v>39</v>
      </c>
      <c r="C368" t="s">
        <v>45</v>
      </c>
      <c r="D368" s="5" t="s">
        <v>16</v>
      </c>
      <c r="E368" s="5">
        <v>7</v>
      </c>
      <c r="F368" s="5">
        <v>0.96106284856796265</v>
      </c>
      <c r="G368" s="5">
        <v>0.58862257277172414</v>
      </c>
      <c r="H368" s="5">
        <v>0.34348389506340027</v>
      </c>
      <c r="I368" s="5">
        <v>71.522580645161327</v>
      </c>
      <c r="J368" s="5">
        <v>0</v>
      </c>
    </row>
    <row r="369" spans="1:10" x14ac:dyDescent="0.25">
      <c r="A369" s="4" t="str">
        <f t="shared" si="5"/>
        <v/>
      </c>
      <c r="B369" t="s">
        <v>39</v>
      </c>
      <c r="C369" t="s">
        <v>45</v>
      </c>
      <c r="D369" s="5" t="s">
        <v>16</v>
      </c>
      <c r="E369" s="5">
        <v>8</v>
      </c>
      <c r="F369" s="5">
        <v>0.98041945695877075</v>
      </c>
      <c r="G369" s="5">
        <v>0.60153225244533626</v>
      </c>
      <c r="H369" s="5">
        <v>0.18594665825366974</v>
      </c>
      <c r="I369" s="5">
        <v>72.251612903225819</v>
      </c>
      <c r="J369" s="5">
        <v>0</v>
      </c>
    </row>
    <row r="370" spans="1:10" x14ac:dyDescent="0.25">
      <c r="A370" s="4" t="str">
        <f t="shared" si="5"/>
        <v/>
      </c>
      <c r="B370" t="s">
        <v>39</v>
      </c>
      <c r="C370" t="s">
        <v>45</v>
      </c>
      <c r="D370" s="5" t="s">
        <v>16</v>
      </c>
      <c r="E370" s="5">
        <v>9</v>
      </c>
      <c r="F370" s="5">
        <v>1.0243247747421265</v>
      </c>
      <c r="G370" s="5">
        <v>0.58890644205553877</v>
      </c>
      <c r="H370" s="5">
        <v>0.10912968218326569</v>
      </c>
      <c r="I370" s="5">
        <v>75.883870967741899</v>
      </c>
      <c r="J370" s="5">
        <v>0</v>
      </c>
    </row>
    <row r="371" spans="1:10" x14ac:dyDescent="0.25">
      <c r="A371" s="4" t="str">
        <f t="shared" si="5"/>
        <v/>
      </c>
      <c r="B371" t="s">
        <v>39</v>
      </c>
      <c r="C371" t="s">
        <v>45</v>
      </c>
      <c r="D371" s="5" t="s">
        <v>16</v>
      </c>
      <c r="E371" s="5">
        <v>10</v>
      </c>
      <c r="F371" s="5">
        <v>1.0645724534988403</v>
      </c>
      <c r="G371" s="5">
        <v>0.93216129028869255</v>
      </c>
      <c r="H371" s="5">
        <v>2.6943057775497437E-2</v>
      </c>
      <c r="I371" s="5">
        <v>80.677419354838719</v>
      </c>
      <c r="J371" s="5">
        <v>0</v>
      </c>
    </row>
    <row r="372" spans="1:10" x14ac:dyDescent="0.25">
      <c r="A372" s="4" t="str">
        <f t="shared" si="5"/>
        <v/>
      </c>
      <c r="B372" t="s">
        <v>39</v>
      </c>
      <c r="C372" t="s">
        <v>45</v>
      </c>
      <c r="D372" s="5" t="s">
        <v>16</v>
      </c>
      <c r="E372" s="5">
        <v>11</v>
      </c>
      <c r="F372" s="5">
        <v>1.0695581436157227</v>
      </c>
      <c r="G372" s="5">
        <v>1.1380483842785321</v>
      </c>
      <c r="H372" s="5">
        <v>1.9878633320331573E-2</v>
      </c>
      <c r="I372" s="5">
        <v>84.796774193548373</v>
      </c>
      <c r="J372" s="5">
        <v>0</v>
      </c>
    </row>
    <row r="373" spans="1:10" x14ac:dyDescent="0.25">
      <c r="A373" s="4" t="str">
        <f t="shared" si="5"/>
        <v/>
      </c>
      <c r="B373" t="s">
        <v>39</v>
      </c>
      <c r="C373" t="s">
        <v>45</v>
      </c>
      <c r="D373" s="5" t="s">
        <v>16</v>
      </c>
      <c r="E373" s="5">
        <v>12</v>
      </c>
      <c r="F373" s="5">
        <v>1.0852450132369995</v>
      </c>
      <c r="G373" s="5">
        <v>1.1494967842534665</v>
      </c>
      <c r="H373" s="5">
        <v>2.4022415280342102E-2</v>
      </c>
      <c r="I373" s="5">
        <v>88.703225806451599</v>
      </c>
      <c r="J373" s="5">
        <v>0</v>
      </c>
    </row>
    <row r="374" spans="1:10" x14ac:dyDescent="0.25">
      <c r="A374" s="4" t="str">
        <f t="shared" si="5"/>
        <v/>
      </c>
      <c r="B374" t="s">
        <v>39</v>
      </c>
      <c r="C374" t="s">
        <v>45</v>
      </c>
      <c r="D374" s="5" t="s">
        <v>16</v>
      </c>
      <c r="E374" s="5">
        <v>13</v>
      </c>
      <c r="F374" s="5">
        <v>1.0710418224334717</v>
      </c>
      <c r="G374" s="5">
        <v>1.1367677827215483</v>
      </c>
      <c r="H374" s="5">
        <v>7.1127787232398987E-2</v>
      </c>
      <c r="I374" s="5">
        <v>92.199999999999974</v>
      </c>
      <c r="J374" s="5">
        <v>0</v>
      </c>
    </row>
    <row r="375" spans="1:10" x14ac:dyDescent="0.25">
      <c r="A375" s="4" t="str">
        <f t="shared" si="5"/>
        <v/>
      </c>
      <c r="B375" t="s">
        <v>39</v>
      </c>
      <c r="C375" t="s">
        <v>45</v>
      </c>
      <c r="D375" s="5" t="s">
        <v>16</v>
      </c>
      <c r="E375" s="5">
        <v>14</v>
      </c>
      <c r="F375" s="5">
        <v>1.0728514194488525</v>
      </c>
      <c r="G375" s="5">
        <v>1.1346871017688704</v>
      </c>
      <c r="H375" s="5">
        <v>0.21147450804710388</v>
      </c>
      <c r="I375" s="5">
        <v>95.429032258064481</v>
      </c>
      <c r="J375" s="5">
        <v>0</v>
      </c>
    </row>
    <row r="376" spans="1:10" x14ac:dyDescent="0.25">
      <c r="A376" s="4" t="str">
        <f t="shared" si="5"/>
        <v/>
      </c>
      <c r="B376" t="s">
        <v>39</v>
      </c>
      <c r="C376" t="s">
        <v>45</v>
      </c>
      <c r="D376" s="5" t="s">
        <v>16</v>
      </c>
      <c r="E376" s="5">
        <v>15</v>
      </c>
      <c r="F376" s="5">
        <v>1.0949704647064209</v>
      </c>
      <c r="G376" s="5">
        <v>1.1218774165177057</v>
      </c>
      <c r="H376" s="5">
        <v>0.28156295418739319</v>
      </c>
      <c r="I376" s="5">
        <v>97.538709677419391</v>
      </c>
      <c r="J376" s="5">
        <v>0</v>
      </c>
    </row>
    <row r="377" spans="1:10" x14ac:dyDescent="0.25">
      <c r="A377" s="4" t="str">
        <f t="shared" si="5"/>
        <v/>
      </c>
      <c r="B377" t="s">
        <v>39</v>
      </c>
      <c r="C377" t="s">
        <v>45</v>
      </c>
      <c r="D377" s="5" t="s">
        <v>16</v>
      </c>
      <c r="E377" s="5">
        <v>16</v>
      </c>
      <c r="F377" s="5">
        <v>1.0806381702423096</v>
      </c>
      <c r="G377" s="5">
        <v>1.0905387259779438</v>
      </c>
      <c r="H377" s="5">
        <v>0.28577595949172974</v>
      </c>
      <c r="I377" s="5">
        <v>98.667741935483861</v>
      </c>
      <c r="J377" s="5">
        <v>0</v>
      </c>
    </row>
    <row r="378" spans="1:10" x14ac:dyDescent="0.25">
      <c r="A378" s="4" t="str">
        <f t="shared" si="5"/>
        <v/>
      </c>
      <c r="B378" t="s">
        <v>39</v>
      </c>
      <c r="C378" t="s">
        <v>45</v>
      </c>
      <c r="D378" s="5" t="s">
        <v>16</v>
      </c>
      <c r="E378" s="5">
        <v>17</v>
      </c>
      <c r="F378" s="5">
        <v>1.0596883296966553</v>
      </c>
      <c r="G378" s="5">
        <v>8.658064349043754E-3</v>
      </c>
      <c r="H378" s="5">
        <v>0.37379282712936401</v>
      </c>
      <c r="I378" s="5">
        <v>98.748387096774181</v>
      </c>
      <c r="J378" s="5">
        <v>0</v>
      </c>
    </row>
    <row r="379" spans="1:10" x14ac:dyDescent="0.25">
      <c r="A379" s="4" t="str">
        <f t="shared" si="5"/>
        <v/>
      </c>
      <c r="B379" t="s">
        <v>39</v>
      </c>
      <c r="C379" t="s">
        <v>45</v>
      </c>
      <c r="D379" s="5" t="s">
        <v>16</v>
      </c>
      <c r="E379" s="5">
        <v>18</v>
      </c>
      <c r="F379" s="5">
        <v>1.036841869354248</v>
      </c>
      <c r="G379" s="5">
        <v>7.3645159962677188E-3</v>
      </c>
      <c r="H379" s="5">
        <v>0.40224817395210266</v>
      </c>
      <c r="I379" s="5">
        <v>98.377419354838665</v>
      </c>
      <c r="J379" s="5">
        <v>0</v>
      </c>
    </row>
    <row r="380" spans="1:10" x14ac:dyDescent="0.25">
      <c r="A380" s="4" t="str">
        <f t="shared" si="5"/>
        <v/>
      </c>
      <c r="B380" t="s">
        <v>39</v>
      </c>
      <c r="C380" t="s">
        <v>45</v>
      </c>
      <c r="D380" s="5" t="s">
        <v>16</v>
      </c>
      <c r="E380" s="5">
        <v>19</v>
      </c>
      <c r="F380" s="5">
        <v>1.0001133680343628</v>
      </c>
      <c r="G380" s="5">
        <v>8.6548385480719227E-3</v>
      </c>
      <c r="H380" s="5">
        <v>0.40783467888832092</v>
      </c>
      <c r="I380" s="5">
        <v>97.283870967741962</v>
      </c>
      <c r="J380" s="5">
        <v>0</v>
      </c>
    </row>
    <row r="381" spans="1:10" x14ac:dyDescent="0.25">
      <c r="A381" s="4" t="str">
        <f t="shared" si="5"/>
        <v/>
      </c>
      <c r="B381" t="s">
        <v>39</v>
      </c>
      <c r="C381" t="s">
        <v>45</v>
      </c>
      <c r="D381" s="5" t="s">
        <v>16</v>
      </c>
      <c r="E381" s="5">
        <v>20</v>
      </c>
      <c r="F381" s="5">
        <v>0.9851718544960022</v>
      </c>
      <c r="G381" s="5">
        <v>1.3167741678414805E-2</v>
      </c>
      <c r="H381" s="5">
        <v>0.41699108481407166</v>
      </c>
      <c r="I381" s="5">
        <v>94.800000000000068</v>
      </c>
      <c r="J381" s="5">
        <v>0</v>
      </c>
    </row>
    <row r="382" spans="1:10" x14ac:dyDescent="0.25">
      <c r="A382" s="4" t="str">
        <f t="shared" si="5"/>
        <v/>
      </c>
      <c r="B382" t="s">
        <v>39</v>
      </c>
      <c r="C382" t="s">
        <v>45</v>
      </c>
      <c r="D382" s="5" t="s">
        <v>16</v>
      </c>
      <c r="E382" s="5">
        <v>21</v>
      </c>
      <c r="F382" s="5">
        <v>0.98080641031265259</v>
      </c>
      <c r="G382" s="5">
        <v>2.2209676883874402E-2</v>
      </c>
      <c r="H382" s="5">
        <v>0.41989681124687195</v>
      </c>
      <c r="I382" s="5">
        <v>90.093548387096746</v>
      </c>
      <c r="J382" s="5">
        <v>0</v>
      </c>
    </row>
    <row r="383" spans="1:10" x14ac:dyDescent="0.25">
      <c r="A383" s="4" t="str">
        <f t="shared" si="5"/>
        <v/>
      </c>
      <c r="B383" t="s">
        <v>39</v>
      </c>
      <c r="C383" t="s">
        <v>45</v>
      </c>
      <c r="D383" s="5" t="s">
        <v>16</v>
      </c>
      <c r="E383" s="5">
        <v>22</v>
      </c>
      <c r="F383" s="5">
        <v>0.96765768527984619</v>
      </c>
      <c r="G383" s="5">
        <v>2.1874192981950698E-2</v>
      </c>
      <c r="H383" s="5">
        <v>0.42167565226554871</v>
      </c>
      <c r="I383" s="5">
        <v>86.887096774193523</v>
      </c>
      <c r="J383" s="5">
        <v>0</v>
      </c>
    </row>
    <row r="384" spans="1:10" x14ac:dyDescent="0.25">
      <c r="A384" s="4" t="str">
        <f t="shared" si="5"/>
        <v/>
      </c>
      <c r="B384" t="s">
        <v>39</v>
      </c>
      <c r="C384" t="s">
        <v>45</v>
      </c>
      <c r="D384" s="5" t="s">
        <v>16</v>
      </c>
      <c r="E384" s="5">
        <v>23</v>
      </c>
      <c r="F384" s="5">
        <v>0.95234698057174683</v>
      </c>
      <c r="G384" s="5">
        <v>2.188387044495152E-2</v>
      </c>
      <c r="H384" s="5">
        <v>0.43130534887313843</v>
      </c>
      <c r="I384" s="5">
        <v>85.896774193548438</v>
      </c>
      <c r="J384" s="5">
        <v>0</v>
      </c>
    </row>
    <row r="385" spans="1:10" x14ac:dyDescent="0.25">
      <c r="A385" s="4" t="str">
        <f t="shared" si="5"/>
        <v/>
      </c>
      <c r="B385" t="s">
        <v>39</v>
      </c>
      <c r="C385" t="s">
        <v>45</v>
      </c>
      <c r="D385" s="5" t="s">
        <v>16</v>
      </c>
      <c r="E385" s="5">
        <v>24</v>
      </c>
      <c r="F385" s="5">
        <v>0.94865447282791138</v>
      </c>
      <c r="G385" s="5">
        <v>2.1829031708259738E-2</v>
      </c>
      <c r="H385" s="5">
        <v>0.43399357795715332</v>
      </c>
      <c r="I385" s="5">
        <v>83.71935483870972</v>
      </c>
      <c r="J385" s="5">
        <v>0</v>
      </c>
    </row>
    <row r="386" spans="1:10" x14ac:dyDescent="0.25">
      <c r="A386" s="4" t="str">
        <f t="shared" ref="A386:A449" si="6">IF(AND(reportcategory = B386, reportsubcategory=C386, reportdate = D386), E386, "")</f>
        <v/>
      </c>
      <c r="B386" t="s">
        <v>39</v>
      </c>
      <c r="C386" t="s">
        <v>46</v>
      </c>
      <c r="D386" s="5" t="s">
        <v>64</v>
      </c>
      <c r="E386" s="5">
        <v>1</v>
      </c>
      <c r="F386" s="5">
        <v>138.76190185546875</v>
      </c>
      <c r="G386" s="5">
        <v>133.99729014960968</v>
      </c>
      <c r="H386" s="5">
        <v>16.915735244750977</v>
      </c>
      <c r="I386" s="5">
        <v>79.128865248226916</v>
      </c>
      <c r="J386" s="5">
        <v>0</v>
      </c>
    </row>
    <row r="387" spans="1:10" x14ac:dyDescent="0.25">
      <c r="A387" s="4" t="str">
        <f t="shared" si="6"/>
        <v/>
      </c>
      <c r="B387" t="s">
        <v>39</v>
      </c>
      <c r="C387" t="s">
        <v>46</v>
      </c>
      <c r="D387" s="5" t="s">
        <v>64</v>
      </c>
      <c r="E387" s="5">
        <v>2</v>
      </c>
      <c r="F387" s="5">
        <v>138.14993286132813</v>
      </c>
      <c r="G387" s="5">
        <v>133.89293771546255</v>
      </c>
      <c r="H387" s="5">
        <v>16.824602127075195</v>
      </c>
      <c r="I387" s="5">
        <v>78.501843971631246</v>
      </c>
      <c r="J387" s="5">
        <v>0</v>
      </c>
    </row>
    <row r="388" spans="1:10" x14ac:dyDescent="0.25">
      <c r="A388" s="4" t="str">
        <f t="shared" si="6"/>
        <v/>
      </c>
      <c r="B388" t="s">
        <v>39</v>
      </c>
      <c r="C388" t="s">
        <v>46</v>
      </c>
      <c r="D388" s="5" t="s">
        <v>64</v>
      </c>
      <c r="E388" s="5">
        <v>3</v>
      </c>
      <c r="F388" s="5">
        <v>136.33526611328125</v>
      </c>
      <c r="G388" s="5">
        <v>135.01031477788979</v>
      </c>
      <c r="H388" s="5">
        <v>16.659168243408203</v>
      </c>
      <c r="I388" s="5">
        <v>77.736524822695003</v>
      </c>
      <c r="J388" s="5">
        <v>0</v>
      </c>
    </row>
    <row r="389" spans="1:10" x14ac:dyDescent="0.25">
      <c r="A389" s="4" t="str">
        <f t="shared" si="6"/>
        <v/>
      </c>
      <c r="B389" t="s">
        <v>39</v>
      </c>
      <c r="C389" t="s">
        <v>46</v>
      </c>
      <c r="D389" s="5" t="s">
        <v>64</v>
      </c>
      <c r="E389" s="5">
        <v>4</v>
      </c>
      <c r="F389" s="5">
        <v>134.51188659667969</v>
      </c>
      <c r="G389" s="5">
        <v>135.33329854858047</v>
      </c>
      <c r="H389" s="5">
        <v>16.350963592529297</v>
      </c>
      <c r="I389" s="5">
        <v>76.191631205673758</v>
      </c>
      <c r="J389" s="5">
        <v>0</v>
      </c>
    </row>
    <row r="390" spans="1:10" x14ac:dyDescent="0.25">
      <c r="A390" s="4" t="str">
        <f t="shared" si="6"/>
        <v/>
      </c>
      <c r="B390" t="s">
        <v>39</v>
      </c>
      <c r="C390" t="s">
        <v>46</v>
      </c>
      <c r="D390" s="5" t="s">
        <v>64</v>
      </c>
      <c r="E390" s="5">
        <v>5</v>
      </c>
      <c r="F390" s="5">
        <v>134.03652954101563</v>
      </c>
      <c r="G390" s="5">
        <v>134.99673349172511</v>
      </c>
      <c r="H390" s="5">
        <v>16.292503356933594</v>
      </c>
      <c r="I390" s="5">
        <v>74.301560283688048</v>
      </c>
      <c r="J390" s="5">
        <v>0</v>
      </c>
    </row>
    <row r="391" spans="1:10" x14ac:dyDescent="0.25">
      <c r="A391" s="4" t="str">
        <f t="shared" si="6"/>
        <v/>
      </c>
      <c r="B391" t="s">
        <v>39</v>
      </c>
      <c r="C391" t="s">
        <v>46</v>
      </c>
      <c r="D391" s="5" t="s">
        <v>64</v>
      </c>
      <c r="E391" s="5">
        <v>6</v>
      </c>
      <c r="F391" s="5">
        <v>135.06700134277344</v>
      </c>
      <c r="G391" s="5">
        <v>139.46136317914682</v>
      </c>
      <c r="H391" s="5">
        <v>15.747553825378418</v>
      </c>
      <c r="I391" s="5">
        <v>72.806453900709286</v>
      </c>
      <c r="J391" s="5">
        <v>0</v>
      </c>
    </row>
    <row r="392" spans="1:10" x14ac:dyDescent="0.25">
      <c r="A392" s="4" t="str">
        <f t="shared" si="6"/>
        <v/>
      </c>
      <c r="B392" t="s">
        <v>39</v>
      </c>
      <c r="C392" t="s">
        <v>46</v>
      </c>
      <c r="D392" s="5" t="s">
        <v>64</v>
      </c>
      <c r="E392" s="5">
        <v>7</v>
      </c>
      <c r="F392" s="5">
        <v>136.59196472167969</v>
      </c>
      <c r="G392" s="5">
        <v>145.86384270112987</v>
      </c>
      <c r="H392" s="5">
        <v>14.749167442321777</v>
      </c>
      <c r="I392" s="5">
        <v>72.151843971631152</v>
      </c>
      <c r="J392" s="5">
        <v>0</v>
      </c>
    </row>
    <row r="393" spans="1:10" x14ac:dyDescent="0.25">
      <c r="A393" s="4" t="str">
        <f t="shared" si="6"/>
        <v/>
      </c>
      <c r="B393" t="s">
        <v>39</v>
      </c>
      <c r="C393" t="s">
        <v>46</v>
      </c>
      <c r="D393" s="5" t="s">
        <v>64</v>
      </c>
      <c r="E393" s="5">
        <v>8</v>
      </c>
      <c r="F393" s="5">
        <v>137.68038940429688</v>
      </c>
      <c r="G393" s="5">
        <v>147.25151219380135</v>
      </c>
      <c r="H393" s="5">
        <v>12.044717788696289</v>
      </c>
      <c r="I393" s="5">
        <v>73.47475177304969</v>
      </c>
      <c r="J393" s="5">
        <v>0</v>
      </c>
    </row>
    <row r="394" spans="1:10" x14ac:dyDescent="0.25">
      <c r="A394" s="4" t="str">
        <f t="shared" si="6"/>
        <v/>
      </c>
      <c r="B394" t="s">
        <v>39</v>
      </c>
      <c r="C394" t="s">
        <v>46</v>
      </c>
      <c r="D394" s="5" t="s">
        <v>64</v>
      </c>
      <c r="E394" s="5">
        <v>9</v>
      </c>
      <c r="F394" s="5">
        <v>139.74205017089844</v>
      </c>
      <c r="G394" s="5">
        <v>145.51517657113942</v>
      </c>
      <c r="H394" s="5">
        <v>9.5177793502807617</v>
      </c>
      <c r="I394" s="5">
        <v>77.866170212766022</v>
      </c>
      <c r="J394" s="5">
        <v>0</v>
      </c>
    </row>
    <row r="395" spans="1:10" x14ac:dyDescent="0.25">
      <c r="A395" s="4" t="str">
        <f t="shared" si="6"/>
        <v/>
      </c>
      <c r="B395" t="s">
        <v>39</v>
      </c>
      <c r="C395" t="s">
        <v>46</v>
      </c>
      <c r="D395" s="5" t="s">
        <v>64</v>
      </c>
      <c r="E395" s="5">
        <v>10</v>
      </c>
      <c r="F395" s="5">
        <v>140.69319152832031</v>
      </c>
      <c r="G395" s="5">
        <v>143.44358711219425</v>
      </c>
      <c r="H395" s="5">
        <v>6.302546501159668</v>
      </c>
      <c r="I395" s="5">
        <v>83.207801418439672</v>
      </c>
      <c r="J395" s="5">
        <v>0</v>
      </c>
    </row>
    <row r="396" spans="1:10" x14ac:dyDescent="0.25">
      <c r="A396" s="4" t="str">
        <f t="shared" si="6"/>
        <v/>
      </c>
      <c r="B396" t="s">
        <v>39</v>
      </c>
      <c r="C396" t="s">
        <v>46</v>
      </c>
      <c r="D396" s="5" t="s">
        <v>64</v>
      </c>
      <c r="E396" s="5">
        <v>11</v>
      </c>
      <c r="F396" s="5">
        <v>137.90699768066406</v>
      </c>
      <c r="G396" s="5">
        <v>137.76501827372621</v>
      </c>
      <c r="H396" s="5">
        <v>3.7323763370513916</v>
      </c>
      <c r="I396" s="5">
        <v>87.549645390071078</v>
      </c>
      <c r="J396" s="5">
        <v>0</v>
      </c>
    </row>
    <row r="397" spans="1:10" x14ac:dyDescent="0.25">
      <c r="A397" s="4" t="str">
        <f t="shared" si="6"/>
        <v/>
      </c>
      <c r="B397" t="s">
        <v>39</v>
      </c>
      <c r="C397" t="s">
        <v>46</v>
      </c>
      <c r="D397" s="5" t="s">
        <v>64</v>
      </c>
      <c r="E397" s="5">
        <v>12</v>
      </c>
      <c r="F397" s="5">
        <v>123.20045471191406</v>
      </c>
      <c r="G397" s="5">
        <v>120.96627448042128</v>
      </c>
      <c r="H397" s="5">
        <v>5.8495421409606934</v>
      </c>
      <c r="I397" s="5">
        <v>91.420567375886563</v>
      </c>
      <c r="J397" s="5">
        <v>0</v>
      </c>
    </row>
    <row r="398" spans="1:10" x14ac:dyDescent="0.25">
      <c r="A398" s="4" t="str">
        <f t="shared" si="6"/>
        <v/>
      </c>
      <c r="B398" t="s">
        <v>39</v>
      </c>
      <c r="C398" t="s">
        <v>46</v>
      </c>
      <c r="D398" s="5" t="s">
        <v>64</v>
      </c>
      <c r="E398" s="5">
        <v>13</v>
      </c>
      <c r="F398" s="5">
        <v>104.00333404541016</v>
      </c>
      <c r="G398" s="5">
        <v>104.65104532519237</v>
      </c>
      <c r="H398" s="5">
        <v>9.8656063079833984</v>
      </c>
      <c r="I398" s="5">
        <v>94.519148936170367</v>
      </c>
      <c r="J398" s="5">
        <v>0</v>
      </c>
    </row>
    <row r="399" spans="1:10" x14ac:dyDescent="0.25">
      <c r="A399" s="4" t="str">
        <f t="shared" si="6"/>
        <v/>
      </c>
      <c r="B399" t="s">
        <v>39</v>
      </c>
      <c r="C399" t="s">
        <v>46</v>
      </c>
      <c r="D399" s="5" t="s">
        <v>64</v>
      </c>
      <c r="E399" s="5">
        <v>14</v>
      </c>
      <c r="F399" s="5">
        <v>93.386802673339844</v>
      </c>
      <c r="G399" s="5">
        <v>104.39923552814739</v>
      </c>
      <c r="H399" s="5">
        <v>11.692891120910645</v>
      </c>
      <c r="I399" s="5">
        <v>96.936879432624238</v>
      </c>
      <c r="J399" s="5">
        <v>0</v>
      </c>
    </row>
    <row r="400" spans="1:10" x14ac:dyDescent="0.25">
      <c r="A400" s="4" t="str">
        <f t="shared" si="6"/>
        <v/>
      </c>
      <c r="B400" t="s">
        <v>39</v>
      </c>
      <c r="C400" t="s">
        <v>46</v>
      </c>
      <c r="D400" s="5" t="s">
        <v>64</v>
      </c>
      <c r="E400" s="5">
        <v>15</v>
      </c>
      <c r="F400" s="5">
        <v>91.273284912109375</v>
      </c>
      <c r="G400" s="5">
        <v>99.560310270716542</v>
      </c>
      <c r="H400" s="5">
        <v>11.388073921203613</v>
      </c>
      <c r="I400" s="5">
        <v>98.035460992907772</v>
      </c>
      <c r="J400" s="5">
        <v>0</v>
      </c>
    </row>
    <row r="401" spans="1:10" x14ac:dyDescent="0.25">
      <c r="A401" s="4" t="str">
        <f t="shared" si="6"/>
        <v/>
      </c>
      <c r="B401" t="s">
        <v>39</v>
      </c>
      <c r="C401" t="s">
        <v>46</v>
      </c>
      <c r="D401" s="5" t="s">
        <v>64</v>
      </c>
      <c r="E401" s="5">
        <v>16</v>
      </c>
      <c r="F401" s="5">
        <v>89.031143188476563</v>
      </c>
      <c r="G401" s="5">
        <v>90.572971361167461</v>
      </c>
      <c r="H401" s="5">
        <v>11.588369369506836</v>
      </c>
      <c r="I401" s="5">
        <v>98.114184397163086</v>
      </c>
      <c r="J401" s="5">
        <v>0</v>
      </c>
    </row>
    <row r="402" spans="1:10" x14ac:dyDescent="0.25">
      <c r="A402" s="4" t="str">
        <f t="shared" si="6"/>
        <v/>
      </c>
      <c r="B402" t="s">
        <v>39</v>
      </c>
      <c r="C402" t="s">
        <v>46</v>
      </c>
      <c r="D402" s="5" t="s">
        <v>64</v>
      </c>
      <c r="E402" s="5">
        <v>17</v>
      </c>
      <c r="F402" s="5">
        <v>86.499443054199219</v>
      </c>
      <c r="G402" s="5">
        <v>25.759026061994494</v>
      </c>
      <c r="H402" s="5">
        <v>11.362153053283691</v>
      </c>
      <c r="I402" s="5">
        <v>95.951773049645382</v>
      </c>
      <c r="J402" s="5">
        <v>0</v>
      </c>
    </row>
    <row r="403" spans="1:10" x14ac:dyDescent="0.25">
      <c r="A403" s="4" t="str">
        <f t="shared" si="6"/>
        <v/>
      </c>
      <c r="B403" t="s">
        <v>39</v>
      </c>
      <c r="C403" t="s">
        <v>46</v>
      </c>
      <c r="D403" s="5" t="s">
        <v>64</v>
      </c>
      <c r="E403" s="5">
        <v>18</v>
      </c>
      <c r="F403" s="5">
        <v>93.532241821289063</v>
      </c>
      <c r="G403" s="5">
        <v>24.201221922002997</v>
      </c>
      <c r="H403" s="5">
        <v>12.314033508300781</v>
      </c>
      <c r="I403" s="5">
        <v>95.109219858156195</v>
      </c>
      <c r="J403" s="5">
        <v>0</v>
      </c>
    </row>
    <row r="404" spans="1:10" x14ac:dyDescent="0.25">
      <c r="A404" s="4" t="str">
        <f t="shared" si="6"/>
        <v/>
      </c>
      <c r="B404" t="s">
        <v>39</v>
      </c>
      <c r="C404" t="s">
        <v>46</v>
      </c>
      <c r="D404" s="5" t="s">
        <v>64</v>
      </c>
      <c r="E404" s="5">
        <v>19</v>
      </c>
      <c r="F404" s="5">
        <v>109.90475463867188</v>
      </c>
      <c r="G404" s="5">
        <v>33.522464585325395</v>
      </c>
      <c r="H404" s="5">
        <v>15.087902069091797</v>
      </c>
      <c r="I404" s="5">
        <v>93.633333333333212</v>
      </c>
      <c r="J404" s="5">
        <v>0</v>
      </c>
    </row>
    <row r="405" spans="1:10" x14ac:dyDescent="0.25">
      <c r="A405" s="4" t="str">
        <f t="shared" si="6"/>
        <v/>
      </c>
      <c r="B405" t="s">
        <v>39</v>
      </c>
      <c r="C405" t="s">
        <v>46</v>
      </c>
      <c r="D405" s="5" t="s">
        <v>64</v>
      </c>
      <c r="E405" s="5">
        <v>20</v>
      </c>
      <c r="F405" s="5">
        <v>121.19404602050781</v>
      </c>
      <c r="G405" s="5">
        <v>67.956883567788282</v>
      </c>
      <c r="H405" s="5">
        <v>16.87689208984375</v>
      </c>
      <c r="I405" s="5">
        <v>91.325673758865108</v>
      </c>
      <c r="J405" s="5">
        <v>0</v>
      </c>
    </row>
    <row r="406" spans="1:10" x14ac:dyDescent="0.25">
      <c r="A406" s="4" t="str">
        <f t="shared" si="6"/>
        <v/>
      </c>
      <c r="B406" t="s">
        <v>39</v>
      </c>
      <c r="C406" t="s">
        <v>46</v>
      </c>
      <c r="D406" s="5" t="s">
        <v>64</v>
      </c>
      <c r="E406" s="5">
        <v>21</v>
      </c>
      <c r="F406" s="5">
        <v>126.36280059814453</v>
      </c>
      <c r="G406" s="5">
        <v>89.254833772355781</v>
      </c>
      <c r="H406" s="5">
        <v>16.666305541992188</v>
      </c>
      <c r="I406" s="5">
        <v>87.899929078014225</v>
      </c>
      <c r="J406" s="5">
        <v>0</v>
      </c>
    </row>
    <row r="407" spans="1:10" x14ac:dyDescent="0.25">
      <c r="A407" s="4" t="str">
        <f t="shared" si="6"/>
        <v/>
      </c>
      <c r="B407" t="s">
        <v>39</v>
      </c>
      <c r="C407" t="s">
        <v>46</v>
      </c>
      <c r="D407" s="5" t="s">
        <v>64</v>
      </c>
      <c r="E407" s="5">
        <v>22</v>
      </c>
      <c r="F407" s="5">
        <v>131.35328674316406</v>
      </c>
      <c r="G407" s="5">
        <v>106.11541358418498</v>
      </c>
      <c r="H407" s="5">
        <v>16.580860137939453</v>
      </c>
      <c r="I407" s="5">
        <v>84.875531914893742</v>
      </c>
      <c r="J407" s="5">
        <v>0</v>
      </c>
    </row>
    <row r="408" spans="1:10" x14ac:dyDescent="0.25">
      <c r="A408" s="4" t="str">
        <f t="shared" si="6"/>
        <v/>
      </c>
      <c r="B408" t="s">
        <v>39</v>
      </c>
      <c r="C408" t="s">
        <v>46</v>
      </c>
      <c r="D408" s="5" t="s">
        <v>64</v>
      </c>
      <c r="E408" s="5">
        <v>23</v>
      </c>
      <c r="F408" s="5">
        <v>136.36122131347656</v>
      </c>
      <c r="G408" s="5">
        <v>114.78448640317359</v>
      </c>
      <c r="H408" s="5">
        <v>16.992935180664063</v>
      </c>
      <c r="I408" s="5">
        <v>83.740780141843871</v>
      </c>
      <c r="J408" s="5">
        <v>0</v>
      </c>
    </row>
    <row r="409" spans="1:10" x14ac:dyDescent="0.25">
      <c r="A409" s="4" t="str">
        <f t="shared" si="6"/>
        <v/>
      </c>
      <c r="B409" t="s">
        <v>39</v>
      </c>
      <c r="C409" t="s">
        <v>46</v>
      </c>
      <c r="D409" s="5" t="s">
        <v>64</v>
      </c>
      <c r="E409" s="5">
        <v>24</v>
      </c>
      <c r="F409" s="5">
        <v>140.15997314453125</v>
      </c>
      <c r="G409" s="5">
        <v>121.94026699020191</v>
      </c>
      <c r="H409" s="5">
        <v>16.783359527587891</v>
      </c>
      <c r="I409" s="5">
        <v>81.940780141843859</v>
      </c>
      <c r="J409" s="5">
        <v>0</v>
      </c>
    </row>
    <row r="410" spans="1:10" x14ac:dyDescent="0.25">
      <c r="A410" s="4" t="str">
        <f t="shared" si="6"/>
        <v/>
      </c>
      <c r="B410" t="s">
        <v>39</v>
      </c>
      <c r="C410" t="s">
        <v>46</v>
      </c>
      <c r="D410" s="5" t="s">
        <v>16</v>
      </c>
      <c r="E410" s="5">
        <v>1</v>
      </c>
      <c r="F410" s="5">
        <v>138.76190185546875</v>
      </c>
      <c r="G410" s="5">
        <v>133.99729014960968</v>
      </c>
      <c r="H410" s="5">
        <v>16.915735244750977</v>
      </c>
      <c r="I410" s="5">
        <v>79.128865248226901</v>
      </c>
      <c r="J410" s="5">
        <v>0</v>
      </c>
    </row>
    <row r="411" spans="1:10" x14ac:dyDescent="0.25">
      <c r="A411" s="4" t="str">
        <f t="shared" si="6"/>
        <v/>
      </c>
      <c r="B411" t="s">
        <v>39</v>
      </c>
      <c r="C411" t="s">
        <v>46</v>
      </c>
      <c r="D411" s="5" t="s">
        <v>16</v>
      </c>
      <c r="E411" s="5">
        <v>2</v>
      </c>
      <c r="F411" s="5">
        <v>138.14993286132813</v>
      </c>
      <c r="G411" s="5">
        <v>133.89293771546255</v>
      </c>
      <c r="H411" s="5">
        <v>16.824602127075195</v>
      </c>
      <c r="I411" s="5">
        <v>78.501843971631274</v>
      </c>
      <c r="J411" s="5">
        <v>0</v>
      </c>
    </row>
    <row r="412" spans="1:10" x14ac:dyDescent="0.25">
      <c r="A412" s="4" t="str">
        <f t="shared" si="6"/>
        <v/>
      </c>
      <c r="B412" t="s">
        <v>39</v>
      </c>
      <c r="C412" t="s">
        <v>46</v>
      </c>
      <c r="D412" s="5" t="s">
        <v>16</v>
      </c>
      <c r="E412" s="5">
        <v>3</v>
      </c>
      <c r="F412" s="5">
        <v>136.33526611328125</v>
      </c>
      <c r="G412" s="5">
        <v>135.01031477788979</v>
      </c>
      <c r="H412" s="5">
        <v>16.659168243408203</v>
      </c>
      <c r="I412" s="5">
        <v>77.736524822695031</v>
      </c>
      <c r="J412" s="5">
        <v>0</v>
      </c>
    </row>
    <row r="413" spans="1:10" x14ac:dyDescent="0.25">
      <c r="A413" s="4" t="str">
        <f t="shared" si="6"/>
        <v/>
      </c>
      <c r="B413" t="s">
        <v>39</v>
      </c>
      <c r="C413" t="s">
        <v>46</v>
      </c>
      <c r="D413" s="5" t="s">
        <v>16</v>
      </c>
      <c r="E413" s="5">
        <v>4</v>
      </c>
      <c r="F413" s="5">
        <v>134.51188659667969</v>
      </c>
      <c r="G413" s="5">
        <v>135.33329854858047</v>
      </c>
      <c r="H413" s="5">
        <v>16.350963592529297</v>
      </c>
      <c r="I413" s="5">
        <v>76.191631205673772</v>
      </c>
      <c r="J413" s="5">
        <v>0</v>
      </c>
    </row>
    <row r="414" spans="1:10" x14ac:dyDescent="0.25">
      <c r="A414" s="4" t="str">
        <f t="shared" si="6"/>
        <v/>
      </c>
      <c r="B414" t="s">
        <v>39</v>
      </c>
      <c r="C414" t="s">
        <v>46</v>
      </c>
      <c r="D414" s="5" t="s">
        <v>16</v>
      </c>
      <c r="E414" s="5">
        <v>5</v>
      </c>
      <c r="F414" s="5">
        <v>134.03652954101563</v>
      </c>
      <c r="G414" s="5">
        <v>134.99673349172511</v>
      </c>
      <c r="H414" s="5">
        <v>16.292503356933594</v>
      </c>
      <c r="I414" s="5">
        <v>74.301560283688019</v>
      </c>
      <c r="J414" s="5">
        <v>0</v>
      </c>
    </row>
    <row r="415" spans="1:10" x14ac:dyDescent="0.25">
      <c r="A415" s="4" t="str">
        <f t="shared" si="6"/>
        <v/>
      </c>
      <c r="B415" t="s">
        <v>39</v>
      </c>
      <c r="C415" t="s">
        <v>46</v>
      </c>
      <c r="D415" s="5" t="s">
        <v>16</v>
      </c>
      <c r="E415" s="5">
        <v>6</v>
      </c>
      <c r="F415" s="5">
        <v>135.06700134277344</v>
      </c>
      <c r="G415" s="5">
        <v>139.46136317914682</v>
      </c>
      <c r="H415" s="5">
        <v>15.747553825378418</v>
      </c>
      <c r="I415" s="5">
        <v>72.8064539007093</v>
      </c>
      <c r="J415" s="5">
        <v>0</v>
      </c>
    </row>
    <row r="416" spans="1:10" x14ac:dyDescent="0.25">
      <c r="A416" s="4" t="str">
        <f t="shared" si="6"/>
        <v/>
      </c>
      <c r="B416" t="s">
        <v>39</v>
      </c>
      <c r="C416" t="s">
        <v>46</v>
      </c>
      <c r="D416" s="5" t="s">
        <v>16</v>
      </c>
      <c r="E416" s="5">
        <v>7</v>
      </c>
      <c r="F416" s="5">
        <v>136.59196472167969</v>
      </c>
      <c r="G416" s="5">
        <v>145.86384270112987</v>
      </c>
      <c r="H416" s="5">
        <v>14.749167442321777</v>
      </c>
      <c r="I416" s="5">
        <v>72.15184397163118</v>
      </c>
      <c r="J416" s="5">
        <v>0</v>
      </c>
    </row>
    <row r="417" spans="1:10" x14ac:dyDescent="0.25">
      <c r="A417" s="4" t="str">
        <f t="shared" si="6"/>
        <v/>
      </c>
      <c r="B417" t="s">
        <v>39</v>
      </c>
      <c r="C417" t="s">
        <v>46</v>
      </c>
      <c r="D417" s="5" t="s">
        <v>16</v>
      </c>
      <c r="E417" s="5">
        <v>8</v>
      </c>
      <c r="F417" s="5">
        <v>137.68038940429688</v>
      </c>
      <c r="G417" s="5">
        <v>147.25151219380135</v>
      </c>
      <c r="H417" s="5">
        <v>12.044717788696289</v>
      </c>
      <c r="I417" s="5">
        <v>73.474751773049661</v>
      </c>
      <c r="J417" s="5">
        <v>0</v>
      </c>
    </row>
    <row r="418" spans="1:10" x14ac:dyDescent="0.25">
      <c r="A418" s="4" t="str">
        <f t="shared" si="6"/>
        <v/>
      </c>
      <c r="B418" t="s">
        <v>39</v>
      </c>
      <c r="C418" t="s">
        <v>46</v>
      </c>
      <c r="D418" s="5" t="s">
        <v>16</v>
      </c>
      <c r="E418" s="5">
        <v>9</v>
      </c>
      <c r="F418" s="5">
        <v>139.74205017089844</v>
      </c>
      <c r="G418" s="5">
        <v>145.51517657113942</v>
      </c>
      <c r="H418" s="5">
        <v>9.5177793502807617</v>
      </c>
      <c r="I418" s="5">
        <v>77.866170212765979</v>
      </c>
      <c r="J418" s="5">
        <v>0</v>
      </c>
    </row>
    <row r="419" spans="1:10" x14ac:dyDescent="0.25">
      <c r="A419" s="4" t="str">
        <f t="shared" si="6"/>
        <v/>
      </c>
      <c r="B419" t="s">
        <v>39</v>
      </c>
      <c r="C419" t="s">
        <v>46</v>
      </c>
      <c r="D419" s="5" t="s">
        <v>16</v>
      </c>
      <c r="E419" s="5">
        <v>10</v>
      </c>
      <c r="F419" s="5">
        <v>140.69319152832031</v>
      </c>
      <c r="G419" s="5">
        <v>143.44358711219425</v>
      </c>
      <c r="H419" s="5">
        <v>6.302546501159668</v>
      </c>
      <c r="I419" s="5">
        <v>83.207801418439672</v>
      </c>
      <c r="J419" s="5">
        <v>0</v>
      </c>
    </row>
    <row r="420" spans="1:10" x14ac:dyDescent="0.25">
      <c r="A420" s="4" t="str">
        <f t="shared" si="6"/>
        <v/>
      </c>
      <c r="B420" t="s">
        <v>39</v>
      </c>
      <c r="C420" t="s">
        <v>46</v>
      </c>
      <c r="D420" s="5" t="s">
        <v>16</v>
      </c>
      <c r="E420" s="5">
        <v>11</v>
      </c>
      <c r="F420" s="5">
        <v>137.90699768066406</v>
      </c>
      <c r="G420" s="5">
        <v>137.76501827372621</v>
      </c>
      <c r="H420" s="5">
        <v>3.7323763370513916</v>
      </c>
      <c r="I420" s="5">
        <v>87.549645390071063</v>
      </c>
      <c r="J420" s="5">
        <v>0</v>
      </c>
    </row>
    <row r="421" spans="1:10" x14ac:dyDescent="0.25">
      <c r="A421" s="4" t="str">
        <f t="shared" si="6"/>
        <v/>
      </c>
      <c r="B421" t="s">
        <v>39</v>
      </c>
      <c r="C421" t="s">
        <v>46</v>
      </c>
      <c r="D421" s="5" t="s">
        <v>16</v>
      </c>
      <c r="E421" s="5">
        <v>12</v>
      </c>
      <c r="F421" s="5">
        <v>123.20045471191406</v>
      </c>
      <c r="G421" s="5">
        <v>120.96627448042128</v>
      </c>
      <c r="H421" s="5">
        <v>5.8495421409606934</v>
      </c>
      <c r="I421" s="5">
        <v>91.420567375886549</v>
      </c>
      <c r="J421" s="5">
        <v>0</v>
      </c>
    </row>
    <row r="422" spans="1:10" x14ac:dyDescent="0.25">
      <c r="A422" s="4" t="str">
        <f t="shared" si="6"/>
        <v/>
      </c>
      <c r="B422" t="s">
        <v>39</v>
      </c>
      <c r="C422" t="s">
        <v>46</v>
      </c>
      <c r="D422" s="5" t="s">
        <v>16</v>
      </c>
      <c r="E422" s="5">
        <v>13</v>
      </c>
      <c r="F422" s="5">
        <v>104.00333404541016</v>
      </c>
      <c r="G422" s="5">
        <v>104.65104532519237</v>
      </c>
      <c r="H422" s="5">
        <v>9.8656063079833984</v>
      </c>
      <c r="I422" s="5">
        <v>94.519148936170339</v>
      </c>
      <c r="J422" s="5">
        <v>0</v>
      </c>
    </row>
    <row r="423" spans="1:10" x14ac:dyDescent="0.25">
      <c r="A423" s="4" t="str">
        <f t="shared" si="6"/>
        <v/>
      </c>
      <c r="B423" t="s">
        <v>39</v>
      </c>
      <c r="C423" t="s">
        <v>46</v>
      </c>
      <c r="D423" s="5" t="s">
        <v>16</v>
      </c>
      <c r="E423" s="5">
        <v>14</v>
      </c>
      <c r="F423" s="5">
        <v>93.386802673339844</v>
      </c>
      <c r="G423" s="5">
        <v>104.39923552814739</v>
      </c>
      <c r="H423" s="5">
        <v>11.692891120910645</v>
      </c>
      <c r="I423" s="5">
        <v>96.93687943262421</v>
      </c>
      <c r="J423" s="5">
        <v>0</v>
      </c>
    </row>
    <row r="424" spans="1:10" x14ac:dyDescent="0.25">
      <c r="A424" s="4" t="str">
        <f t="shared" si="6"/>
        <v/>
      </c>
      <c r="B424" t="s">
        <v>39</v>
      </c>
      <c r="C424" t="s">
        <v>46</v>
      </c>
      <c r="D424" s="5" t="s">
        <v>16</v>
      </c>
      <c r="E424" s="5">
        <v>15</v>
      </c>
      <c r="F424" s="5">
        <v>91.273284912109375</v>
      </c>
      <c r="G424" s="5">
        <v>99.560310270716542</v>
      </c>
      <c r="H424" s="5">
        <v>11.388073921203613</v>
      </c>
      <c r="I424" s="5">
        <v>98.035460992907744</v>
      </c>
      <c r="J424" s="5">
        <v>0</v>
      </c>
    </row>
    <row r="425" spans="1:10" x14ac:dyDescent="0.25">
      <c r="A425" s="4" t="str">
        <f t="shared" si="6"/>
        <v/>
      </c>
      <c r="B425" t="s">
        <v>39</v>
      </c>
      <c r="C425" t="s">
        <v>46</v>
      </c>
      <c r="D425" s="5" t="s">
        <v>16</v>
      </c>
      <c r="E425" s="5">
        <v>16</v>
      </c>
      <c r="F425" s="5">
        <v>89.031143188476563</v>
      </c>
      <c r="G425" s="5">
        <v>90.572971361167461</v>
      </c>
      <c r="H425" s="5">
        <v>11.588369369506836</v>
      </c>
      <c r="I425" s="5">
        <v>98.114184397163058</v>
      </c>
      <c r="J425" s="5">
        <v>0</v>
      </c>
    </row>
    <row r="426" spans="1:10" x14ac:dyDescent="0.25">
      <c r="A426" s="4" t="str">
        <f t="shared" si="6"/>
        <v/>
      </c>
      <c r="B426" t="s">
        <v>39</v>
      </c>
      <c r="C426" t="s">
        <v>46</v>
      </c>
      <c r="D426" s="5" t="s">
        <v>16</v>
      </c>
      <c r="E426" s="5">
        <v>17</v>
      </c>
      <c r="F426" s="5">
        <v>86.499443054199219</v>
      </c>
      <c r="G426" s="5">
        <v>25.759026061994494</v>
      </c>
      <c r="H426" s="5">
        <v>11.362153053283691</v>
      </c>
      <c r="I426" s="5">
        <v>95.951773049645439</v>
      </c>
      <c r="J426" s="5">
        <v>0</v>
      </c>
    </row>
    <row r="427" spans="1:10" x14ac:dyDescent="0.25">
      <c r="A427" s="4" t="str">
        <f t="shared" si="6"/>
        <v/>
      </c>
      <c r="B427" t="s">
        <v>39</v>
      </c>
      <c r="C427" t="s">
        <v>46</v>
      </c>
      <c r="D427" s="5" t="s">
        <v>16</v>
      </c>
      <c r="E427" s="5">
        <v>18</v>
      </c>
      <c r="F427" s="5">
        <v>93.532241821289063</v>
      </c>
      <c r="G427" s="5">
        <v>24.201221922002997</v>
      </c>
      <c r="H427" s="5">
        <v>12.314033508300781</v>
      </c>
      <c r="I427" s="5">
        <v>95.109219858156166</v>
      </c>
      <c r="J427" s="5">
        <v>0</v>
      </c>
    </row>
    <row r="428" spans="1:10" x14ac:dyDescent="0.25">
      <c r="A428" s="4" t="str">
        <f t="shared" si="6"/>
        <v/>
      </c>
      <c r="B428" t="s">
        <v>39</v>
      </c>
      <c r="C428" t="s">
        <v>46</v>
      </c>
      <c r="D428" s="5" t="s">
        <v>16</v>
      </c>
      <c r="E428" s="5">
        <v>19</v>
      </c>
      <c r="F428" s="5">
        <v>109.90475463867188</v>
      </c>
      <c r="G428" s="5">
        <v>33.522464585325395</v>
      </c>
      <c r="H428" s="5">
        <v>15.087902069091797</v>
      </c>
      <c r="I428" s="5">
        <v>93.633333333333255</v>
      </c>
      <c r="J428" s="5">
        <v>0</v>
      </c>
    </row>
    <row r="429" spans="1:10" x14ac:dyDescent="0.25">
      <c r="A429" s="4" t="str">
        <f t="shared" si="6"/>
        <v/>
      </c>
      <c r="B429" t="s">
        <v>39</v>
      </c>
      <c r="C429" t="s">
        <v>46</v>
      </c>
      <c r="D429" s="5" t="s">
        <v>16</v>
      </c>
      <c r="E429" s="5">
        <v>20</v>
      </c>
      <c r="F429" s="5">
        <v>121.19404602050781</v>
      </c>
      <c r="G429" s="5">
        <v>67.956883567788282</v>
      </c>
      <c r="H429" s="5">
        <v>16.87689208984375</v>
      </c>
      <c r="I429" s="5">
        <v>91.325673758865094</v>
      </c>
      <c r="J429" s="5">
        <v>0</v>
      </c>
    </row>
    <row r="430" spans="1:10" x14ac:dyDescent="0.25">
      <c r="A430" s="4" t="str">
        <f t="shared" si="6"/>
        <v/>
      </c>
      <c r="B430" t="s">
        <v>39</v>
      </c>
      <c r="C430" t="s">
        <v>46</v>
      </c>
      <c r="D430" s="5" t="s">
        <v>16</v>
      </c>
      <c r="E430" s="5">
        <v>21</v>
      </c>
      <c r="F430" s="5">
        <v>126.36280059814453</v>
      </c>
      <c r="G430" s="5">
        <v>89.254833772355781</v>
      </c>
      <c r="H430" s="5">
        <v>16.666305541992188</v>
      </c>
      <c r="I430" s="5">
        <v>87.899929078014196</v>
      </c>
      <c r="J430" s="5">
        <v>0</v>
      </c>
    </row>
    <row r="431" spans="1:10" x14ac:dyDescent="0.25">
      <c r="A431" s="4" t="str">
        <f t="shared" si="6"/>
        <v/>
      </c>
      <c r="B431" t="s">
        <v>39</v>
      </c>
      <c r="C431" t="s">
        <v>46</v>
      </c>
      <c r="D431" s="5" t="s">
        <v>16</v>
      </c>
      <c r="E431" s="5">
        <v>22</v>
      </c>
      <c r="F431" s="5">
        <v>131.35328674316406</v>
      </c>
      <c r="G431" s="5">
        <v>106.11541358418498</v>
      </c>
      <c r="H431" s="5">
        <v>16.580860137939453</v>
      </c>
      <c r="I431" s="5">
        <v>84.875531914893742</v>
      </c>
      <c r="J431" s="5">
        <v>0</v>
      </c>
    </row>
    <row r="432" spans="1:10" x14ac:dyDescent="0.25">
      <c r="A432" s="4" t="str">
        <f t="shared" si="6"/>
        <v/>
      </c>
      <c r="B432" t="s">
        <v>39</v>
      </c>
      <c r="C432" t="s">
        <v>46</v>
      </c>
      <c r="D432" s="5" t="s">
        <v>16</v>
      </c>
      <c r="E432" s="5">
        <v>23</v>
      </c>
      <c r="F432" s="5">
        <v>136.36122131347656</v>
      </c>
      <c r="G432" s="5">
        <v>114.78448640317359</v>
      </c>
      <c r="H432" s="5">
        <v>16.992935180664063</v>
      </c>
      <c r="I432" s="5">
        <v>83.740780141843842</v>
      </c>
      <c r="J432" s="5">
        <v>0</v>
      </c>
    </row>
    <row r="433" spans="1:10" x14ac:dyDescent="0.25">
      <c r="A433" s="4" t="str">
        <f t="shared" si="6"/>
        <v/>
      </c>
      <c r="B433" t="s">
        <v>39</v>
      </c>
      <c r="C433" t="s">
        <v>46</v>
      </c>
      <c r="D433" s="5" t="s">
        <v>16</v>
      </c>
      <c r="E433" s="5">
        <v>24</v>
      </c>
      <c r="F433" s="5">
        <v>140.15997314453125</v>
      </c>
      <c r="G433" s="5">
        <v>121.94026699020191</v>
      </c>
      <c r="H433" s="5">
        <v>16.783359527587891</v>
      </c>
      <c r="I433" s="5">
        <v>81.940780141843888</v>
      </c>
      <c r="J433" s="5">
        <v>0</v>
      </c>
    </row>
    <row r="434" spans="1:10" x14ac:dyDescent="0.25">
      <c r="A434" s="4" t="str">
        <f t="shared" si="6"/>
        <v/>
      </c>
      <c r="B434" t="s">
        <v>40</v>
      </c>
      <c r="C434" t="s">
        <v>47</v>
      </c>
      <c r="D434" s="5" t="s">
        <v>64</v>
      </c>
      <c r="E434" s="5">
        <v>1</v>
      </c>
      <c r="F434" s="5">
        <v>44.736991882324219</v>
      </c>
      <c r="G434" s="5">
        <v>43.275692520917389</v>
      </c>
      <c r="H434" s="5">
        <v>8.3539009094238281</v>
      </c>
      <c r="I434" s="5">
        <v>79.694784053157179</v>
      </c>
      <c r="J434" s="5">
        <v>0</v>
      </c>
    </row>
    <row r="435" spans="1:10" x14ac:dyDescent="0.25">
      <c r="A435" s="4" t="str">
        <f t="shared" si="6"/>
        <v/>
      </c>
      <c r="B435" t="s">
        <v>40</v>
      </c>
      <c r="C435" t="s">
        <v>47</v>
      </c>
      <c r="D435" s="5" t="s">
        <v>64</v>
      </c>
      <c r="E435" s="5">
        <v>2</v>
      </c>
      <c r="F435" s="5">
        <v>44.527656555175781</v>
      </c>
      <c r="G435" s="5">
        <v>43.349701465399377</v>
      </c>
      <c r="H435" s="5">
        <v>8.3528289794921875</v>
      </c>
      <c r="I435" s="5">
        <v>79.312702104097042</v>
      </c>
      <c r="J435" s="5">
        <v>0</v>
      </c>
    </row>
    <row r="436" spans="1:10" x14ac:dyDescent="0.25">
      <c r="A436" s="4" t="str">
        <f t="shared" si="6"/>
        <v/>
      </c>
      <c r="B436" t="s">
        <v>40</v>
      </c>
      <c r="C436" t="s">
        <v>47</v>
      </c>
      <c r="D436" s="5" t="s">
        <v>64</v>
      </c>
      <c r="E436" s="5">
        <v>3</v>
      </c>
      <c r="F436" s="5">
        <v>44.083049774169922</v>
      </c>
      <c r="G436" s="5">
        <v>43.362505645570081</v>
      </c>
      <c r="H436" s="5">
        <v>8.3158092498779297</v>
      </c>
      <c r="I436" s="5">
        <v>78.508217054264492</v>
      </c>
      <c r="J436" s="5">
        <v>0</v>
      </c>
    </row>
    <row r="437" spans="1:10" x14ac:dyDescent="0.25">
      <c r="A437" s="4" t="str">
        <f t="shared" si="6"/>
        <v/>
      </c>
      <c r="B437" t="s">
        <v>40</v>
      </c>
      <c r="C437" t="s">
        <v>47</v>
      </c>
      <c r="D437" s="5" t="s">
        <v>64</v>
      </c>
      <c r="E437" s="5">
        <v>4</v>
      </c>
      <c r="F437" s="5">
        <v>43.813327789306641</v>
      </c>
      <c r="G437" s="5">
        <v>43.204473567615516</v>
      </c>
      <c r="H437" s="5">
        <v>8.2266454696655273</v>
      </c>
      <c r="I437" s="5">
        <v>76.804551495016554</v>
      </c>
      <c r="J437" s="5">
        <v>0</v>
      </c>
    </row>
    <row r="438" spans="1:10" x14ac:dyDescent="0.25">
      <c r="A438" s="4" t="str">
        <f t="shared" si="6"/>
        <v/>
      </c>
      <c r="B438" t="s">
        <v>40</v>
      </c>
      <c r="C438" t="s">
        <v>47</v>
      </c>
      <c r="D438" s="5" t="s">
        <v>64</v>
      </c>
      <c r="E438" s="5">
        <v>5</v>
      </c>
      <c r="F438" s="5">
        <v>43.5274658203125</v>
      </c>
      <c r="G438" s="5">
        <v>43.396108027953957</v>
      </c>
      <c r="H438" s="5">
        <v>8.1083097457885742</v>
      </c>
      <c r="I438" s="5">
        <v>74.30129568106247</v>
      </c>
      <c r="J438" s="5">
        <v>0</v>
      </c>
    </row>
    <row r="439" spans="1:10" x14ac:dyDescent="0.25">
      <c r="A439" s="4" t="str">
        <f t="shared" si="6"/>
        <v/>
      </c>
      <c r="B439" t="s">
        <v>40</v>
      </c>
      <c r="C439" t="s">
        <v>47</v>
      </c>
      <c r="D439" s="5" t="s">
        <v>64</v>
      </c>
      <c r="E439" s="5">
        <v>6</v>
      </c>
      <c r="F439" s="5">
        <v>43.408012390136719</v>
      </c>
      <c r="G439" s="5">
        <v>44.530437272201382</v>
      </c>
      <c r="H439" s="5">
        <v>7.8252415657043457</v>
      </c>
      <c r="I439" s="5">
        <v>72.213599114063541</v>
      </c>
      <c r="J439" s="5">
        <v>0</v>
      </c>
    </row>
    <row r="440" spans="1:10" x14ac:dyDescent="0.25">
      <c r="A440" s="4" t="str">
        <f t="shared" si="6"/>
        <v/>
      </c>
      <c r="B440" t="s">
        <v>40</v>
      </c>
      <c r="C440" t="s">
        <v>47</v>
      </c>
      <c r="D440" s="5" t="s">
        <v>64</v>
      </c>
      <c r="E440" s="5">
        <v>7</v>
      </c>
      <c r="F440" s="5">
        <v>43.921676635742188</v>
      </c>
      <c r="G440" s="5">
        <v>46.319278832411051</v>
      </c>
      <c r="H440" s="5">
        <v>7.2339138984680176</v>
      </c>
      <c r="I440" s="5">
        <v>71.534828349945258</v>
      </c>
      <c r="J440" s="5">
        <v>0</v>
      </c>
    </row>
    <row r="441" spans="1:10" x14ac:dyDescent="0.25">
      <c r="A441" s="4" t="str">
        <f t="shared" si="6"/>
        <v/>
      </c>
      <c r="B441" t="s">
        <v>40</v>
      </c>
      <c r="C441" t="s">
        <v>47</v>
      </c>
      <c r="D441" s="5" t="s">
        <v>64</v>
      </c>
      <c r="E441" s="5">
        <v>8</v>
      </c>
      <c r="F441" s="5">
        <v>44.588779449462891</v>
      </c>
      <c r="G441" s="5">
        <v>46.957683814798841</v>
      </c>
      <c r="H441" s="5">
        <v>5.9668459892272949</v>
      </c>
      <c r="I441" s="5">
        <v>72.377585825027552</v>
      </c>
      <c r="J441" s="5">
        <v>0</v>
      </c>
    </row>
    <row r="442" spans="1:10" x14ac:dyDescent="0.25">
      <c r="A442" s="4" t="str">
        <f t="shared" si="6"/>
        <v/>
      </c>
      <c r="B442" t="s">
        <v>40</v>
      </c>
      <c r="C442" t="s">
        <v>47</v>
      </c>
      <c r="D442" s="5" t="s">
        <v>64</v>
      </c>
      <c r="E442" s="5">
        <v>9</v>
      </c>
      <c r="F442" s="5">
        <v>45.050743103027344</v>
      </c>
      <c r="G442" s="5">
        <v>46.451928898471934</v>
      </c>
      <c r="H442" s="5">
        <v>4.6477775573730469</v>
      </c>
      <c r="I442" s="5">
        <v>76.297973421926372</v>
      </c>
      <c r="J442" s="5">
        <v>0</v>
      </c>
    </row>
    <row r="443" spans="1:10" x14ac:dyDescent="0.25">
      <c r="A443" s="4" t="str">
        <f t="shared" si="6"/>
        <v/>
      </c>
      <c r="B443" t="s">
        <v>40</v>
      </c>
      <c r="C443" t="s">
        <v>47</v>
      </c>
      <c r="D443" s="5" t="s">
        <v>64</v>
      </c>
      <c r="E443" s="5">
        <v>10</v>
      </c>
      <c r="F443" s="5">
        <v>45.139549255371094</v>
      </c>
      <c r="G443" s="5">
        <v>46.210150414157312</v>
      </c>
      <c r="H443" s="5">
        <v>3.047398567199707</v>
      </c>
      <c r="I443" s="5">
        <v>81.263676633445101</v>
      </c>
      <c r="J443" s="5">
        <v>0</v>
      </c>
    </row>
    <row r="444" spans="1:10" x14ac:dyDescent="0.25">
      <c r="A444" s="4" t="str">
        <f t="shared" si="6"/>
        <v/>
      </c>
      <c r="B444" t="s">
        <v>40</v>
      </c>
      <c r="C444" t="s">
        <v>47</v>
      </c>
      <c r="D444" s="5" t="s">
        <v>64</v>
      </c>
      <c r="E444" s="5">
        <v>11</v>
      </c>
      <c r="F444" s="5">
        <v>44.279579162597656</v>
      </c>
      <c r="G444" s="5">
        <v>44.41146811581725</v>
      </c>
      <c r="H444" s="5">
        <v>1.7754065990447998</v>
      </c>
      <c r="I444" s="5">
        <v>85.374640088592528</v>
      </c>
      <c r="J444" s="5">
        <v>0</v>
      </c>
    </row>
    <row r="445" spans="1:10" x14ac:dyDescent="0.25">
      <c r="A445" s="4" t="str">
        <f t="shared" si="6"/>
        <v/>
      </c>
      <c r="B445" t="s">
        <v>40</v>
      </c>
      <c r="C445" t="s">
        <v>47</v>
      </c>
      <c r="D445" s="5" t="s">
        <v>64</v>
      </c>
      <c r="E445" s="5">
        <v>12</v>
      </c>
      <c r="F445" s="5">
        <v>41.468132019042969</v>
      </c>
      <c r="G445" s="5">
        <v>40.365138615253109</v>
      </c>
      <c r="H445" s="5">
        <v>2.9530420303344727</v>
      </c>
      <c r="I445" s="5">
        <v>89.200110741971329</v>
      </c>
      <c r="J445" s="5">
        <v>0</v>
      </c>
    </row>
    <row r="446" spans="1:10" x14ac:dyDescent="0.25">
      <c r="A446" s="4" t="str">
        <f t="shared" si="6"/>
        <v/>
      </c>
      <c r="B446" t="s">
        <v>40</v>
      </c>
      <c r="C446" t="s">
        <v>47</v>
      </c>
      <c r="D446" s="5" t="s">
        <v>64</v>
      </c>
      <c r="E446" s="5">
        <v>13</v>
      </c>
      <c r="F446" s="5">
        <v>37.070693969726563</v>
      </c>
      <c r="G446" s="5">
        <v>35.769690868164211</v>
      </c>
      <c r="H446" s="5">
        <v>4.8219766616821289</v>
      </c>
      <c r="I446" s="5">
        <v>92.611849390918096</v>
      </c>
      <c r="J446" s="5">
        <v>0</v>
      </c>
    </row>
    <row r="447" spans="1:10" x14ac:dyDescent="0.25">
      <c r="A447" s="4" t="str">
        <f t="shared" si="6"/>
        <v/>
      </c>
      <c r="B447" t="s">
        <v>40</v>
      </c>
      <c r="C447" t="s">
        <v>47</v>
      </c>
      <c r="D447" s="5" t="s">
        <v>64</v>
      </c>
      <c r="E447" s="5">
        <v>14</v>
      </c>
      <c r="F447" s="5">
        <v>33.984096527099609</v>
      </c>
      <c r="G447" s="5">
        <v>35.148467818597396</v>
      </c>
      <c r="H447" s="5">
        <v>5.791175365447998</v>
      </c>
      <c r="I447" s="5">
        <v>95.602879291252052</v>
      </c>
      <c r="J447" s="5">
        <v>0</v>
      </c>
    </row>
    <row r="448" spans="1:10" x14ac:dyDescent="0.25">
      <c r="A448" s="4" t="str">
        <f t="shared" si="6"/>
        <v/>
      </c>
      <c r="B448" t="s">
        <v>40</v>
      </c>
      <c r="C448" t="s">
        <v>47</v>
      </c>
      <c r="D448" s="5" t="s">
        <v>64</v>
      </c>
      <c r="E448" s="5">
        <v>15</v>
      </c>
      <c r="F448" s="5">
        <v>33.704536437988281</v>
      </c>
      <c r="G448" s="5">
        <v>35.59426660165304</v>
      </c>
      <c r="H448" s="5">
        <v>5.8080840110778809</v>
      </c>
      <c r="I448" s="5">
        <v>97.373864894794622</v>
      </c>
      <c r="J448" s="5">
        <v>0</v>
      </c>
    </row>
    <row r="449" spans="1:10" x14ac:dyDescent="0.25">
      <c r="A449" s="4" t="str">
        <f t="shared" si="6"/>
        <v/>
      </c>
      <c r="B449" t="s">
        <v>40</v>
      </c>
      <c r="C449" t="s">
        <v>47</v>
      </c>
      <c r="D449" s="5" t="s">
        <v>64</v>
      </c>
      <c r="E449" s="5">
        <v>16</v>
      </c>
      <c r="F449" s="5">
        <v>33.538913726806641</v>
      </c>
      <c r="G449" s="5">
        <v>33.900836241144297</v>
      </c>
      <c r="H449" s="5">
        <v>5.9636130332946777</v>
      </c>
      <c r="I449" s="5">
        <v>98.437320044296953</v>
      </c>
      <c r="J449" s="5">
        <v>0</v>
      </c>
    </row>
    <row r="450" spans="1:10" x14ac:dyDescent="0.25">
      <c r="A450" s="4" t="str">
        <f t="shared" ref="A450:A513" si="7">IF(AND(reportcategory = B450, reportsubcategory=C450, reportdate = D450), E450, "")</f>
        <v/>
      </c>
      <c r="B450" t="s">
        <v>40</v>
      </c>
      <c r="C450" t="s">
        <v>47</v>
      </c>
      <c r="D450" s="5" t="s">
        <v>64</v>
      </c>
      <c r="E450" s="5">
        <v>17</v>
      </c>
      <c r="F450" s="5">
        <v>33.036895751953125</v>
      </c>
      <c r="G450" s="5">
        <v>9.7822216803002746</v>
      </c>
      <c r="H450" s="5">
        <v>6.0329689979553223</v>
      </c>
      <c r="I450" s="5">
        <v>98.115614617940167</v>
      </c>
      <c r="J450" s="5">
        <v>0</v>
      </c>
    </row>
    <row r="451" spans="1:10" x14ac:dyDescent="0.25">
      <c r="A451" s="4" t="str">
        <f t="shared" si="7"/>
        <v/>
      </c>
      <c r="B451" t="s">
        <v>40</v>
      </c>
      <c r="C451" t="s">
        <v>47</v>
      </c>
      <c r="D451" s="5" t="s">
        <v>64</v>
      </c>
      <c r="E451" s="5">
        <v>18</v>
      </c>
      <c r="F451" s="5">
        <v>35.293380737304688</v>
      </c>
      <c r="G451" s="5">
        <v>9.4413764932221742</v>
      </c>
      <c r="H451" s="5">
        <v>6.4379539489746094</v>
      </c>
      <c r="I451" s="5">
        <v>97.778737541528557</v>
      </c>
      <c r="J451" s="5">
        <v>0</v>
      </c>
    </row>
    <row r="452" spans="1:10" x14ac:dyDescent="0.25">
      <c r="A452" s="4" t="str">
        <f t="shared" si="7"/>
        <v/>
      </c>
      <c r="B452" t="s">
        <v>40</v>
      </c>
      <c r="C452" t="s">
        <v>47</v>
      </c>
      <c r="D452" s="5" t="s">
        <v>64</v>
      </c>
      <c r="E452" s="5">
        <v>19</v>
      </c>
      <c r="F452" s="5">
        <v>38.969028472900391</v>
      </c>
      <c r="G452" s="5">
        <v>11.294014291813575</v>
      </c>
      <c r="H452" s="5">
        <v>7.4514951705932617</v>
      </c>
      <c r="I452" s="5">
        <v>96.658361018827179</v>
      </c>
      <c r="J452" s="5">
        <v>0</v>
      </c>
    </row>
    <row r="453" spans="1:10" x14ac:dyDescent="0.25">
      <c r="A453" s="4" t="str">
        <f t="shared" si="7"/>
        <v/>
      </c>
      <c r="B453" t="s">
        <v>40</v>
      </c>
      <c r="C453" t="s">
        <v>47</v>
      </c>
      <c r="D453" s="5" t="s">
        <v>64</v>
      </c>
      <c r="E453" s="5">
        <v>20</v>
      </c>
      <c r="F453" s="5">
        <v>40.980983734130859</v>
      </c>
      <c r="G453" s="5">
        <v>19.306567169187524</v>
      </c>
      <c r="H453" s="5">
        <v>8.1723117828369141</v>
      </c>
      <c r="I453" s="5">
        <v>94.101472868216675</v>
      </c>
      <c r="J453" s="5">
        <v>0</v>
      </c>
    </row>
    <row r="454" spans="1:10" x14ac:dyDescent="0.25">
      <c r="A454" s="4" t="str">
        <f t="shared" si="7"/>
        <v/>
      </c>
      <c r="B454" t="s">
        <v>40</v>
      </c>
      <c r="C454" t="s">
        <v>47</v>
      </c>
      <c r="D454" s="5" t="s">
        <v>64</v>
      </c>
      <c r="E454" s="5">
        <v>21</v>
      </c>
      <c r="F454" s="5">
        <v>42.122238159179688</v>
      </c>
      <c r="G454" s="5">
        <v>24.575181883444714</v>
      </c>
      <c r="H454" s="5">
        <v>8.1284265518188477</v>
      </c>
      <c r="I454" s="5">
        <v>89.638161683276635</v>
      </c>
      <c r="J454" s="5">
        <v>0</v>
      </c>
    </row>
    <row r="455" spans="1:10" x14ac:dyDescent="0.25">
      <c r="A455" s="4" t="str">
        <f t="shared" si="7"/>
        <v/>
      </c>
      <c r="B455" t="s">
        <v>40</v>
      </c>
      <c r="C455" t="s">
        <v>47</v>
      </c>
      <c r="D455" s="5" t="s">
        <v>64</v>
      </c>
      <c r="E455" s="5">
        <v>22</v>
      </c>
      <c r="F455" s="5">
        <v>43.009937286376953</v>
      </c>
      <c r="G455" s="5">
        <v>28.056808859823068</v>
      </c>
      <c r="H455" s="5">
        <v>8.1322660446166992</v>
      </c>
      <c r="I455" s="5">
        <v>86.430409745292351</v>
      </c>
      <c r="J455" s="5">
        <v>0</v>
      </c>
    </row>
    <row r="456" spans="1:10" x14ac:dyDescent="0.25">
      <c r="A456" s="4" t="str">
        <f t="shared" si="7"/>
        <v/>
      </c>
      <c r="B456" t="s">
        <v>40</v>
      </c>
      <c r="C456" t="s">
        <v>47</v>
      </c>
      <c r="D456" s="5" t="s">
        <v>64</v>
      </c>
      <c r="E456" s="5">
        <v>23</v>
      </c>
      <c r="F456" s="5">
        <v>43.646480560302734</v>
      </c>
      <c r="G456" s="5">
        <v>29.210705290355122</v>
      </c>
      <c r="H456" s="5">
        <v>8.3159313201904297</v>
      </c>
      <c r="I456" s="5">
        <v>85.447209302325547</v>
      </c>
      <c r="J456" s="5">
        <v>0</v>
      </c>
    </row>
    <row r="457" spans="1:10" x14ac:dyDescent="0.25">
      <c r="A457" s="4" t="str">
        <f t="shared" si="7"/>
        <v/>
      </c>
      <c r="B457" t="s">
        <v>40</v>
      </c>
      <c r="C457" t="s">
        <v>47</v>
      </c>
      <c r="D457" s="5" t="s">
        <v>64</v>
      </c>
      <c r="E457" s="5">
        <v>24</v>
      </c>
      <c r="F457" s="5">
        <v>44.2486572265625</v>
      </c>
      <c r="G457" s="5">
        <v>30.454908438709154</v>
      </c>
      <c r="H457" s="5">
        <v>8.2815093994140625</v>
      </c>
      <c r="I457" s="5">
        <v>83.275470653377567</v>
      </c>
      <c r="J457" s="5">
        <v>0</v>
      </c>
    </row>
    <row r="458" spans="1:10" x14ac:dyDescent="0.25">
      <c r="A458" s="4" t="str">
        <f t="shared" si="7"/>
        <v/>
      </c>
      <c r="B458" t="s">
        <v>40</v>
      </c>
      <c r="C458" t="s">
        <v>47</v>
      </c>
      <c r="D458" s="5" t="s">
        <v>16</v>
      </c>
      <c r="E458" s="5">
        <v>1</v>
      </c>
      <c r="F458" s="5">
        <v>44.736991882324219</v>
      </c>
      <c r="G458" s="5">
        <v>43.275692520917389</v>
      </c>
      <c r="H458" s="5">
        <v>8.3539009094238281</v>
      </c>
      <c r="I458" s="5">
        <v>79.694784053157207</v>
      </c>
      <c r="J458" s="5">
        <v>0</v>
      </c>
    </row>
    <row r="459" spans="1:10" x14ac:dyDescent="0.25">
      <c r="A459" s="4" t="str">
        <f t="shared" si="7"/>
        <v/>
      </c>
      <c r="B459" t="s">
        <v>40</v>
      </c>
      <c r="C459" t="s">
        <v>47</v>
      </c>
      <c r="D459" s="5" t="s">
        <v>16</v>
      </c>
      <c r="E459" s="5">
        <v>2</v>
      </c>
      <c r="F459" s="5">
        <v>44.527656555175781</v>
      </c>
      <c r="G459" s="5">
        <v>43.349701465399377</v>
      </c>
      <c r="H459" s="5">
        <v>8.3528289794921875</v>
      </c>
      <c r="I459" s="5">
        <v>79.31270210409707</v>
      </c>
      <c r="J459" s="5">
        <v>0</v>
      </c>
    </row>
    <row r="460" spans="1:10" x14ac:dyDescent="0.25">
      <c r="A460" s="4" t="str">
        <f t="shared" si="7"/>
        <v/>
      </c>
      <c r="B460" t="s">
        <v>40</v>
      </c>
      <c r="C460" t="s">
        <v>47</v>
      </c>
      <c r="D460" s="5" t="s">
        <v>16</v>
      </c>
      <c r="E460" s="5">
        <v>3</v>
      </c>
      <c r="F460" s="5">
        <v>44.083049774169922</v>
      </c>
      <c r="G460" s="5">
        <v>43.362505645570081</v>
      </c>
      <c r="H460" s="5">
        <v>8.3158092498779297</v>
      </c>
      <c r="I460" s="5">
        <v>78.508217054264463</v>
      </c>
      <c r="J460" s="5">
        <v>0</v>
      </c>
    </row>
    <row r="461" spans="1:10" x14ac:dyDescent="0.25">
      <c r="A461" s="4" t="str">
        <f t="shared" si="7"/>
        <v/>
      </c>
      <c r="B461" t="s">
        <v>40</v>
      </c>
      <c r="C461" t="s">
        <v>47</v>
      </c>
      <c r="D461" s="5" t="s">
        <v>16</v>
      </c>
      <c r="E461" s="5">
        <v>4</v>
      </c>
      <c r="F461" s="5">
        <v>43.813327789306641</v>
      </c>
      <c r="G461" s="5">
        <v>43.204473567615516</v>
      </c>
      <c r="H461" s="5">
        <v>8.2266454696655273</v>
      </c>
      <c r="I461" s="5">
        <v>76.804551495016483</v>
      </c>
      <c r="J461" s="5">
        <v>0</v>
      </c>
    </row>
    <row r="462" spans="1:10" x14ac:dyDescent="0.25">
      <c r="A462" s="4" t="str">
        <f t="shared" si="7"/>
        <v/>
      </c>
      <c r="B462" t="s">
        <v>40</v>
      </c>
      <c r="C462" t="s">
        <v>47</v>
      </c>
      <c r="D462" s="5" t="s">
        <v>16</v>
      </c>
      <c r="E462" s="5">
        <v>5</v>
      </c>
      <c r="F462" s="5">
        <v>43.5274658203125</v>
      </c>
      <c r="G462" s="5">
        <v>43.396108027953957</v>
      </c>
      <c r="H462" s="5">
        <v>8.1083097457885742</v>
      </c>
      <c r="I462" s="5">
        <v>74.301295681062442</v>
      </c>
      <c r="J462" s="5">
        <v>0</v>
      </c>
    </row>
    <row r="463" spans="1:10" x14ac:dyDescent="0.25">
      <c r="A463" s="4" t="str">
        <f t="shared" si="7"/>
        <v/>
      </c>
      <c r="B463" t="s">
        <v>40</v>
      </c>
      <c r="C463" t="s">
        <v>47</v>
      </c>
      <c r="D463" s="5" t="s">
        <v>16</v>
      </c>
      <c r="E463" s="5">
        <v>6</v>
      </c>
      <c r="F463" s="5">
        <v>43.408012390136719</v>
      </c>
      <c r="G463" s="5">
        <v>44.530437272201382</v>
      </c>
      <c r="H463" s="5">
        <v>7.8252415657043457</v>
      </c>
      <c r="I463" s="5">
        <v>72.213599114063541</v>
      </c>
      <c r="J463" s="5">
        <v>0</v>
      </c>
    </row>
    <row r="464" spans="1:10" x14ac:dyDescent="0.25">
      <c r="A464" s="4" t="str">
        <f t="shared" si="7"/>
        <v/>
      </c>
      <c r="B464" t="s">
        <v>40</v>
      </c>
      <c r="C464" t="s">
        <v>47</v>
      </c>
      <c r="D464" s="5" t="s">
        <v>16</v>
      </c>
      <c r="E464" s="5">
        <v>7</v>
      </c>
      <c r="F464" s="5">
        <v>43.921676635742188</v>
      </c>
      <c r="G464" s="5">
        <v>46.319278832411051</v>
      </c>
      <c r="H464" s="5">
        <v>7.2339138984680176</v>
      </c>
      <c r="I464" s="5">
        <v>71.534828349945258</v>
      </c>
      <c r="J464" s="5">
        <v>0</v>
      </c>
    </row>
    <row r="465" spans="1:10" x14ac:dyDescent="0.25">
      <c r="A465" s="4" t="str">
        <f t="shared" si="7"/>
        <v/>
      </c>
      <c r="B465" t="s">
        <v>40</v>
      </c>
      <c r="C465" t="s">
        <v>47</v>
      </c>
      <c r="D465" s="5" t="s">
        <v>16</v>
      </c>
      <c r="E465" s="5">
        <v>8</v>
      </c>
      <c r="F465" s="5">
        <v>44.588779449462891</v>
      </c>
      <c r="G465" s="5">
        <v>46.957683814798841</v>
      </c>
      <c r="H465" s="5">
        <v>5.9668459892272949</v>
      </c>
      <c r="I465" s="5">
        <v>72.37758582502758</v>
      </c>
      <c r="J465" s="5">
        <v>0</v>
      </c>
    </row>
    <row r="466" spans="1:10" x14ac:dyDescent="0.25">
      <c r="A466" s="4" t="str">
        <f t="shared" si="7"/>
        <v/>
      </c>
      <c r="B466" t="s">
        <v>40</v>
      </c>
      <c r="C466" t="s">
        <v>47</v>
      </c>
      <c r="D466" s="5" t="s">
        <v>16</v>
      </c>
      <c r="E466" s="5">
        <v>9</v>
      </c>
      <c r="F466" s="5">
        <v>45.050743103027344</v>
      </c>
      <c r="G466" s="5">
        <v>46.451928898471934</v>
      </c>
      <c r="H466" s="5">
        <v>4.6477775573730469</v>
      </c>
      <c r="I466" s="5">
        <v>76.297973421926386</v>
      </c>
      <c r="J466" s="5">
        <v>0</v>
      </c>
    </row>
    <row r="467" spans="1:10" x14ac:dyDescent="0.25">
      <c r="A467" s="4" t="str">
        <f t="shared" si="7"/>
        <v/>
      </c>
      <c r="B467" t="s">
        <v>40</v>
      </c>
      <c r="C467" t="s">
        <v>47</v>
      </c>
      <c r="D467" s="5" t="s">
        <v>16</v>
      </c>
      <c r="E467" s="5">
        <v>10</v>
      </c>
      <c r="F467" s="5">
        <v>45.139549255371094</v>
      </c>
      <c r="G467" s="5">
        <v>46.210150414157312</v>
      </c>
      <c r="H467" s="5">
        <v>3.047398567199707</v>
      </c>
      <c r="I467" s="5">
        <v>81.263676633445101</v>
      </c>
      <c r="J467" s="5">
        <v>0</v>
      </c>
    </row>
    <row r="468" spans="1:10" x14ac:dyDescent="0.25">
      <c r="A468" s="4" t="str">
        <f t="shared" si="7"/>
        <v/>
      </c>
      <c r="B468" t="s">
        <v>40</v>
      </c>
      <c r="C468" t="s">
        <v>47</v>
      </c>
      <c r="D468" s="5" t="s">
        <v>16</v>
      </c>
      <c r="E468" s="5">
        <v>11</v>
      </c>
      <c r="F468" s="5">
        <v>44.279579162597656</v>
      </c>
      <c r="G468" s="5">
        <v>44.41146811581725</v>
      </c>
      <c r="H468" s="5">
        <v>1.7754065990447998</v>
      </c>
      <c r="I468" s="5">
        <v>85.374640088592457</v>
      </c>
      <c r="J468" s="5">
        <v>0</v>
      </c>
    </row>
    <row r="469" spans="1:10" x14ac:dyDescent="0.25">
      <c r="A469" s="4" t="str">
        <f t="shared" si="7"/>
        <v/>
      </c>
      <c r="B469" t="s">
        <v>40</v>
      </c>
      <c r="C469" t="s">
        <v>47</v>
      </c>
      <c r="D469" s="5" t="s">
        <v>16</v>
      </c>
      <c r="E469" s="5">
        <v>12</v>
      </c>
      <c r="F469" s="5">
        <v>41.468132019042969</v>
      </c>
      <c r="G469" s="5">
        <v>40.365138615253109</v>
      </c>
      <c r="H469" s="5">
        <v>2.9530420303344727</v>
      </c>
      <c r="I469" s="5">
        <v>89.200110741971372</v>
      </c>
      <c r="J469" s="5">
        <v>0</v>
      </c>
    </row>
    <row r="470" spans="1:10" x14ac:dyDescent="0.25">
      <c r="A470" s="4" t="str">
        <f t="shared" si="7"/>
        <v/>
      </c>
      <c r="B470" t="s">
        <v>40</v>
      </c>
      <c r="C470" t="s">
        <v>47</v>
      </c>
      <c r="D470" s="5" t="s">
        <v>16</v>
      </c>
      <c r="E470" s="5">
        <v>13</v>
      </c>
      <c r="F470" s="5">
        <v>37.070693969726563</v>
      </c>
      <c r="G470" s="5">
        <v>35.769690868164211</v>
      </c>
      <c r="H470" s="5">
        <v>4.8219766616821289</v>
      </c>
      <c r="I470" s="5">
        <v>92.611849390918024</v>
      </c>
      <c r="J470" s="5">
        <v>0</v>
      </c>
    </row>
    <row r="471" spans="1:10" x14ac:dyDescent="0.25">
      <c r="A471" s="4" t="str">
        <f t="shared" si="7"/>
        <v/>
      </c>
      <c r="B471" t="s">
        <v>40</v>
      </c>
      <c r="C471" t="s">
        <v>47</v>
      </c>
      <c r="D471" s="5" t="s">
        <v>16</v>
      </c>
      <c r="E471" s="5">
        <v>14</v>
      </c>
      <c r="F471" s="5">
        <v>33.984096527099609</v>
      </c>
      <c r="G471" s="5">
        <v>35.148467818597396</v>
      </c>
      <c r="H471" s="5">
        <v>5.791175365447998</v>
      </c>
      <c r="I471" s="5">
        <v>95.602879291251995</v>
      </c>
      <c r="J471" s="5">
        <v>0</v>
      </c>
    </row>
    <row r="472" spans="1:10" x14ac:dyDescent="0.25">
      <c r="A472" s="4" t="str">
        <f t="shared" si="7"/>
        <v/>
      </c>
      <c r="B472" t="s">
        <v>40</v>
      </c>
      <c r="C472" t="s">
        <v>47</v>
      </c>
      <c r="D472" s="5" t="s">
        <v>16</v>
      </c>
      <c r="E472" s="5">
        <v>15</v>
      </c>
      <c r="F472" s="5">
        <v>33.704536437988281</v>
      </c>
      <c r="G472" s="5">
        <v>35.59426660165304</v>
      </c>
      <c r="H472" s="5">
        <v>5.8080840110778809</v>
      </c>
      <c r="I472" s="5">
        <v>97.373864894794636</v>
      </c>
      <c r="J472" s="5">
        <v>0</v>
      </c>
    </row>
    <row r="473" spans="1:10" x14ac:dyDescent="0.25">
      <c r="A473" s="4" t="str">
        <f t="shared" si="7"/>
        <v/>
      </c>
      <c r="B473" t="s">
        <v>40</v>
      </c>
      <c r="C473" t="s">
        <v>47</v>
      </c>
      <c r="D473" s="5" t="s">
        <v>16</v>
      </c>
      <c r="E473" s="5">
        <v>16</v>
      </c>
      <c r="F473" s="5">
        <v>33.538913726806641</v>
      </c>
      <c r="G473" s="5">
        <v>33.900836241144297</v>
      </c>
      <c r="H473" s="5">
        <v>5.9636130332946777</v>
      </c>
      <c r="I473" s="5">
        <v>98.437320044296939</v>
      </c>
      <c r="J473" s="5">
        <v>0</v>
      </c>
    </row>
    <row r="474" spans="1:10" x14ac:dyDescent="0.25">
      <c r="A474" s="4" t="str">
        <f t="shared" si="7"/>
        <v/>
      </c>
      <c r="B474" t="s">
        <v>40</v>
      </c>
      <c r="C474" t="s">
        <v>47</v>
      </c>
      <c r="D474" s="5" t="s">
        <v>16</v>
      </c>
      <c r="E474" s="5">
        <v>17</v>
      </c>
      <c r="F474" s="5">
        <v>33.036895751953125</v>
      </c>
      <c r="G474" s="5">
        <v>9.7822216803002746</v>
      </c>
      <c r="H474" s="5">
        <v>6.0329689979553223</v>
      </c>
      <c r="I474" s="5">
        <v>98.115614617940167</v>
      </c>
      <c r="J474" s="5">
        <v>0</v>
      </c>
    </row>
    <row r="475" spans="1:10" x14ac:dyDescent="0.25">
      <c r="A475" s="4" t="str">
        <f t="shared" si="7"/>
        <v/>
      </c>
      <c r="B475" t="s">
        <v>40</v>
      </c>
      <c r="C475" t="s">
        <v>47</v>
      </c>
      <c r="D475" s="5" t="s">
        <v>16</v>
      </c>
      <c r="E475" s="5">
        <v>18</v>
      </c>
      <c r="F475" s="5">
        <v>35.293380737304688</v>
      </c>
      <c r="G475" s="5">
        <v>9.4413764932221742</v>
      </c>
      <c r="H475" s="5">
        <v>6.4379539489746094</v>
      </c>
      <c r="I475" s="5">
        <v>97.778737541528571</v>
      </c>
      <c r="J475" s="5">
        <v>0</v>
      </c>
    </row>
    <row r="476" spans="1:10" x14ac:dyDescent="0.25">
      <c r="A476" s="4" t="str">
        <f t="shared" si="7"/>
        <v/>
      </c>
      <c r="B476" t="s">
        <v>40</v>
      </c>
      <c r="C476" t="s">
        <v>47</v>
      </c>
      <c r="D476" s="5" t="s">
        <v>16</v>
      </c>
      <c r="E476" s="5">
        <v>19</v>
      </c>
      <c r="F476" s="5">
        <v>38.969028472900391</v>
      </c>
      <c r="G476" s="5">
        <v>11.294014291813575</v>
      </c>
      <c r="H476" s="5">
        <v>7.4514951705932617</v>
      </c>
      <c r="I476" s="5">
        <v>96.65836101882725</v>
      </c>
      <c r="J476" s="5">
        <v>0</v>
      </c>
    </row>
    <row r="477" spans="1:10" x14ac:dyDescent="0.25">
      <c r="A477" s="4" t="str">
        <f t="shared" si="7"/>
        <v/>
      </c>
      <c r="B477" t="s">
        <v>40</v>
      </c>
      <c r="C477" t="s">
        <v>47</v>
      </c>
      <c r="D477" s="5" t="s">
        <v>16</v>
      </c>
      <c r="E477" s="5">
        <v>20</v>
      </c>
      <c r="F477" s="5">
        <v>40.980983734130859</v>
      </c>
      <c r="G477" s="5">
        <v>19.306567169187524</v>
      </c>
      <c r="H477" s="5">
        <v>8.1723117828369141</v>
      </c>
      <c r="I477" s="5">
        <v>94.10147286821676</v>
      </c>
      <c r="J477" s="5">
        <v>0</v>
      </c>
    </row>
    <row r="478" spans="1:10" x14ac:dyDescent="0.25">
      <c r="A478" s="4" t="str">
        <f t="shared" si="7"/>
        <v/>
      </c>
      <c r="B478" t="s">
        <v>40</v>
      </c>
      <c r="C478" t="s">
        <v>47</v>
      </c>
      <c r="D478" s="5" t="s">
        <v>16</v>
      </c>
      <c r="E478" s="5">
        <v>21</v>
      </c>
      <c r="F478" s="5">
        <v>42.122238159179688</v>
      </c>
      <c r="G478" s="5">
        <v>24.575181883444714</v>
      </c>
      <c r="H478" s="5">
        <v>8.1284265518188477</v>
      </c>
      <c r="I478" s="5">
        <v>89.638161683276607</v>
      </c>
      <c r="J478" s="5">
        <v>0</v>
      </c>
    </row>
    <row r="479" spans="1:10" x14ac:dyDescent="0.25">
      <c r="A479" s="4" t="str">
        <f t="shared" si="7"/>
        <v/>
      </c>
      <c r="B479" t="s">
        <v>40</v>
      </c>
      <c r="C479" t="s">
        <v>47</v>
      </c>
      <c r="D479" s="5" t="s">
        <v>16</v>
      </c>
      <c r="E479" s="5">
        <v>22</v>
      </c>
      <c r="F479" s="5">
        <v>43.009937286376953</v>
      </c>
      <c r="G479" s="5">
        <v>28.056808859823068</v>
      </c>
      <c r="H479" s="5">
        <v>8.1322660446166992</v>
      </c>
      <c r="I479" s="5">
        <v>86.430409745292437</v>
      </c>
      <c r="J479" s="5">
        <v>0</v>
      </c>
    </row>
    <row r="480" spans="1:10" x14ac:dyDescent="0.25">
      <c r="A480" s="4" t="str">
        <f t="shared" si="7"/>
        <v/>
      </c>
      <c r="B480" t="s">
        <v>40</v>
      </c>
      <c r="C480" t="s">
        <v>47</v>
      </c>
      <c r="D480" s="5" t="s">
        <v>16</v>
      </c>
      <c r="E480" s="5">
        <v>23</v>
      </c>
      <c r="F480" s="5">
        <v>43.646480560302734</v>
      </c>
      <c r="G480" s="5">
        <v>29.210705290355122</v>
      </c>
      <c r="H480" s="5">
        <v>8.3159313201904297</v>
      </c>
      <c r="I480" s="5">
        <v>85.447209302325518</v>
      </c>
      <c r="J480" s="5">
        <v>0</v>
      </c>
    </row>
    <row r="481" spans="1:10" x14ac:dyDescent="0.25">
      <c r="A481" s="4" t="str">
        <f t="shared" si="7"/>
        <v/>
      </c>
      <c r="B481" t="s">
        <v>40</v>
      </c>
      <c r="C481" t="s">
        <v>47</v>
      </c>
      <c r="D481" s="5" t="s">
        <v>16</v>
      </c>
      <c r="E481" s="5">
        <v>24</v>
      </c>
      <c r="F481" s="5">
        <v>44.2486572265625</v>
      </c>
      <c r="G481" s="5">
        <v>30.454908438709154</v>
      </c>
      <c r="H481" s="5">
        <v>8.2815093994140625</v>
      </c>
      <c r="I481" s="5">
        <v>83.275470653377596</v>
      </c>
      <c r="J481" s="5">
        <v>0</v>
      </c>
    </row>
    <row r="482" spans="1:10" x14ac:dyDescent="0.25">
      <c r="A482" s="4" t="str">
        <f t="shared" si="7"/>
        <v/>
      </c>
      <c r="B482" t="s">
        <v>40</v>
      </c>
      <c r="C482" t="s">
        <v>48</v>
      </c>
      <c r="D482" s="5" t="s">
        <v>64</v>
      </c>
      <c r="E482" s="5">
        <v>1</v>
      </c>
      <c r="F482" s="5"/>
      <c r="G482" s="5"/>
      <c r="H482" s="5"/>
      <c r="I482" s="5">
        <v>74.938461538461539</v>
      </c>
      <c r="J482" s="5">
        <v>1</v>
      </c>
    </row>
    <row r="483" spans="1:10" x14ac:dyDescent="0.25">
      <c r="A483" s="4" t="str">
        <f t="shared" si="7"/>
        <v/>
      </c>
      <c r="B483" t="s">
        <v>40</v>
      </c>
      <c r="C483" t="s">
        <v>48</v>
      </c>
      <c r="D483" s="5" t="s">
        <v>64</v>
      </c>
      <c r="E483" s="5">
        <v>2</v>
      </c>
      <c r="F483" s="5"/>
      <c r="G483" s="5"/>
      <c r="H483" s="5"/>
      <c r="I483" s="5">
        <v>74.476923076923086</v>
      </c>
      <c r="J483" s="5">
        <v>1</v>
      </c>
    </row>
    <row r="484" spans="1:10" x14ac:dyDescent="0.25">
      <c r="A484" s="4" t="str">
        <f t="shared" si="7"/>
        <v/>
      </c>
      <c r="B484" t="s">
        <v>40</v>
      </c>
      <c r="C484" t="s">
        <v>48</v>
      </c>
      <c r="D484" s="5" t="s">
        <v>64</v>
      </c>
      <c r="E484" s="5">
        <v>3</v>
      </c>
      <c r="F484" s="5"/>
      <c r="G484" s="5"/>
      <c r="H484" s="5"/>
      <c r="I484" s="5">
        <v>74.330769230769221</v>
      </c>
      <c r="J484" s="5">
        <v>1</v>
      </c>
    </row>
    <row r="485" spans="1:10" x14ac:dyDescent="0.25">
      <c r="A485" s="4" t="str">
        <f t="shared" si="7"/>
        <v/>
      </c>
      <c r="B485" t="s">
        <v>40</v>
      </c>
      <c r="C485" t="s">
        <v>48</v>
      </c>
      <c r="D485" s="5" t="s">
        <v>64</v>
      </c>
      <c r="E485" s="5">
        <v>4</v>
      </c>
      <c r="F485" s="5"/>
      <c r="G485" s="5"/>
      <c r="H485" s="5"/>
      <c r="I485" s="5">
        <v>74.238461538461536</v>
      </c>
      <c r="J485" s="5">
        <v>1</v>
      </c>
    </row>
    <row r="486" spans="1:10" x14ac:dyDescent="0.25">
      <c r="A486" s="4" t="str">
        <f t="shared" si="7"/>
        <v/>
      </c>
      <c r="B486" t="s">
        <v>40</v>
      </c>
      <c r="C486" t="s">
        <v>48</v>
      </c>
      <c r="D486" s="5" t="s">
        <v>64</v>
      </c>
      <c r="E486" s="5">
        <v>5</v>
      </c>
      <c r="F486" s="5"/>
      <c r="G486" s="5"/>
      <c r="H486" s="5"/>
      <c r="I486" s="5">
        <v>73.907692307692329</v>
      </c>
      <c r="J486" s="5">
        <v>1</v>
      </c>
    </row>
    <row r="487" spans="1:10" x14ac:dyDescent="0.25">
      <c r="A487" s="4" t="str">
        <f t="shared" si="7"/>
        <v/>
      </c>
      <c r="B487" t="s">
        <v>40</v>
      </c>
      <c r="C487" t="s">
        <v>48</v>
      </c>
      <c r="D487" s="5" t="s">
        <v>64</v>
      </c>
      <c r="E487" s="5">
        <v>6</v>
      </c>
      <c r="F487" s="5"/>
      <c r="G487" s="5"/>
      <c r="H487" s="5"/>
      <c r="I487" s="5">
        <v>73.661538461538456</v>
      </c>
      <c r="J487" s="5">
        <v>1</v>
      </c>
    </row>
    <row r="488" spans="1:10" x14ac:dyDescent="0.25">
      <c r="A488" s="4" t="str">
        <f t="shared" si="7"/>
        <v/>
      </c>
      <c r="B488" t="s">
        <v>40</v>
      </c>
      <c r="C488" t="s">
        <v>48</v>
      </c>
      <c r="D488" s="5" t="s">
        <v>64</v>
      </c>
      <c r="E488" s="5">
        <v>7</v>
      </c>
      <c r="F488" s="5"/>
      <c r="G488" s="5"/>
      <c r="H488" s="5"/>
      <c r="I488" s="5">
        <v>73.269230769230774</v>
      </c>
      <c r="J488" s="5">
        <v>1</v>
      </c>
    </row>
    <row r="489" spans="1:10" x14ac:dyDescent="0.25">
      <c r="A489" s="4" t="str">
        <f t="shared" si="7"/>
        <v/>
      </c>
      <c r="B489" t="s">
        <v>40</v>
      </c>
      <c r="C489" t="s">
        <v>48</v>
      </c>
      <c r="D489" s="5" t="s">
        <v>64</v>
      </c>
      <c r="E489" s="5">
        <v>8</v>
      </c>
      <c r="F489" s="5"/>
      <c r="G489" s="5"/>
      <c r="H489" s="5"/>
      <c r="I489" s="5">
        <v>75.438461538461553</v>
      </c>
      <c r="J489" s="5">
        <v>1</v>
      </c>
    </row>
    <row r="490" spans="1:10" x14ac:dyDescent="0.25">
      <c r="A490" s="4" t="str">
        <f t="shared" si="7"/>
        <v/>
      </c>
      <c r="B490" t="s">
        <v>40</v>
      </c>
      <c r="C490" t="s">
        <v>48</v>
      </c>
      <c r="D490" s="5" t="s">
        <v>64</v>
      </c>
      <c r="E490" s="5">
        <v>9</v>
      </c>
      <c r="F490" s="5"/>
      <c r="G490" s="5"/>
      <c r="H490" s="5"/>
      <c r="I490" s="5">
        <v>78.246153846153831</v>
      </c>
      <c r="J490" s="5">
        <v>1</v>
      </c>
    </row>
    <row r="491" spans="1:10" x14ac:dyDescent="0.25">
      <c r="A491" s="4" t="str">
        <f t="shared" si="7"/>
        <v/>
      </c>
      <c r="B491" t="s">
        <v>40</v>
      </c>
      <c r="C491" t="s">
        <v>48</v>
      </c>
      <c r="D491" s="5" t="s">
        <v>64</v>
      </c>
      <c r="E491" s="5">
        <v>10</v>
      </c>
      <c r="F491" s="5"/>
      <c r="G491" s="5"/>
      <c r="H491" s="5"/>
      <c r="I491" s="5">
        <v>82.146153846153837</v>
      </c>
      <c r="J491" s="5">
        <v>1</v>
      </c>
    </row>
    <row r="492" spans="1:10" x14ac:dyDescent="0.25">
      <c r="A492" s="4" t="str">
        <f t="shared" si="7"/>
        <v/>
      </c>
      <c r="B492" t="s">
        <v>40</v>
      </c>
      <c r="C492" t="s">
        <v>48</v>
      </c>
      <c r="D492" s="5" t="s">
        <v>64</v>
      </c>
      <c r="E492" s="5">
        <v>11</v>
      </c>
      <c r="F492" s="5"/>
      <c r="G492" s="5"/>
      <c r="H492" s="5"/>
      <c r="I492" s="5">
        <v>85.961538461538467</v>
      </c>
      <c r="J492" s="5">
        <v>1</v>
      </c>
    </row>
    <row r="493" spans="1:10" x14ac:dyDescent="0.25">
      <c r="A493" s="4" t="str">
        <f t="shared" si="7"/>
        <v/>
      </c>
      <c r="B493" t="s">
        <v>40</v>
      </c>
      <c r="C493" t="s">
        <v>48</v>
      </c>
      <c r="D493" s="5" t="s">
        <v>64</v>
      </c>
      <c r="E493" s="5">
        <v>12</v>
      </c>
      <c r="F493" s="5"/>
      <c r="G493" s="5"/>
      <c r="H493" s="5"/>
      <c r="I493" s="5">
        <v>89.453846153846158</v>
      </c>
      <c r="J493" s="5">
        <v>1</v>
      </c>
    </row>
    <row r="494" spans="1:10" x14ac:dyDescent="0.25">
      <c r="A494" s="4" t="str">
        <f t="shared" si="7"/>
        <v/>
      </c>
      <c r="B494" t="s">
        <v>40</v>
      </c>
      <c r="C494" t="s">
        <v>48</v>
      </c>
      <c r="D494" s="5" t="s">
        <v>64</v>
      </c>
      <c r="E494" s="5">
        <v>13</v>
      </c>
      <c r="F494" s="5"/>
      <c r="G494" s="5"/>
      <c r="H494" s="5"/>
      <c r="I494" s="5">
        <v>91.838461538461559</v>
      </c>
      <c r="J494" s="5">
        <v>1</v>
      </c>
    </row>
    <row r="495" spans="1:10" x14ac:dyDescent="0.25">
      <c r="A495" s="4" t="str">
        <f t="shared" si="7"/>
        <v/>
      </c>
      <c r="B495" t="s">
        <v>40</v>
      </c>
      <c r="C495" t="s">
        <v>48</v>
      </c>
      <c r="D495" s="5" t="s">
        <v>64</v>
      </c>
      <c r="E495" s="5">
        <v>14</v>
      </c>
      <c r="F495" s="5"/>
      <c r="G495" s="5"/>
      <c r="H495" s="5"/>
      <c r="I495" s="5">
        <v>92.34615384615384</v>
      </c>
      <c r="J495" s="5">
        <v>1</v>
      </c>
    </row>
    <row r="496" spans="1:10" x14ac:dyDescent="0.25">
      <c r="A496" s="4" t="str">
        <f t="shared" si="7"/>
        <v/>
      </c>
      <c r="B496" t="s">
        <v>40</v>
      </c>
      <c r="C496" t="s">
        <v>48</v>
      </c>
      <c r="D496" s="5" t="s">
        <v>64</v>
      </c>
      <c r="E496" s="5">
        <v>15</v>
      </c>
      <c r="F496" s="5"/>
      <c r="G496" s="5"/>
      <c r="H496" s="5"/>
      <c r="I496" s="5">
        <v>92.084615384615361</v>
      </c>
      <c r="J496" s="5">
        <v>1</v>
      </c>
    </row>
    <row r="497" spans="1:10" x14ac:dyDescent="0.25">
      <c r="A497" s="4" t="str">
        <f t="shared" si="7"/>
        <v/>
      </c>
      <c r="B497" t="s">
        <v>40</v>
      </c>
      <c r="C497" t="s">
        <v>48</v>
      </c>
      <c r="D497" s="5" t="s">
        <v>64</v>
      </c>
      <c r="E497" s="5">
        <v>16</v>
      </c>
      <c r="F497" s="5"/>
      <c r="G497" s="5"/>
      <c r="H497" s="5"/>
      <c r="I497" s="5">
        <v>88.584615384615418</v>
      </c>
      <c r="J497" s="5">
        <v>1</v>
      </c>
    </row>
    <row r="498" spans="1:10" x14ac:dyDescent="0.25">
      <c r="A498" s="4" t="str">
        <f t="shared" si="7"/>
        <v/>
      </c>
      <c r="B498" t="s">
        <v>40</v>
      </c>
      <c r="C498" t="s">
        <v>48</v>
      </c>
      <c r="D498" s="5" t="s">
        <v>64</v>
      </c>
      <c r="E498" s="5">
        <v>17</v>
      </c>
      <c r="F498" s="5"/>
      <c r="G498" s="5"/>
      <c r="H498" s="5"/>
      <c r="I498" s="5">
        <v>85.723076923076931</v>
      </c>
      <c r="J498" s="5">
        <v>1</v>
      </c>
    </row>
    <row r="499" spans="1:10" x14ac:dyDescent="0.25">
      <c r="A499" s="4" t="str">
        <f t="shared" si="7"/>
        <v/>
      </c>
      <c r="B499" t="s">
        <v>40</v>
      </c>
      <c r="C499" t="s">
        <v>48</v>
      </c>
      <c r="D499" s="5" t="s">
        <v>64</v>
      </c>
      <c r="E499" s="5">
        <v>18</v>
      </c>
      <c r="F499" s="5"/>
      <c r="G499" s="5"/>
      <c r="H499" s="5"/>
      <c r="I499" s="5">
        <v>82.876923076923063</v>
      </c>
      <c r="J499" s="5">
        <v>1</v>
      </c>
    </row>
    <row r="500" spans="1:10" x14ac:dyDescent="0.25">
      <c r="A500" s="4" t="str">
        <f t="shared" si="7"/>
        <v/>
      </c>
      <c r="B500" t="s">
        <v>40</v>
      </c>
      <c r="C500" t="s">
        <v>48</v>
      </c>
      <c r="D500" s="5" t="s">
        <v>64</v>
      </c>
      <c r="E500" s="5">
        <v>19</v>
      </c>
      <c r="F500" s="5"/>
      <c r="G500" s="5"/>
      <c r="H500" s="5"/>
      <c r="I500" s="5">
        <v>81.784615384615392</v>
      </c>
      <c r="J500" s="5">
        <v>1</v>
      </c>
    </row>
    <row r="501" spans="1:10" x14ac:dyDescent="0.25">
      <c r="A501" s="4" t="str">
        <f t="shared" si="7"/>
        <v/>
      </c>
      <c r="B501" t="s">
        <v>40</v>
      </c>
      <c r="C501" t="s">
        <v>48</v>
      </c>
      <c r="D501" s="5" t="s">
        <v>64</v>
      </c>
      <c r="E501" s="5">
        <v>20</v>
      </c>
      <c r="F501" s="5"/>
      <c r="G501" s="5"/>
      <c r="H501" s="5"/>
      <c r="I501" s="5">
        <v>82.692307692307679</v>
      </c>
      <c r="J501" s="5">
        <v>1</v>
      </c>
    </row>
    <row r="502" spans="1:10" x14ac:dyDescent="0.25">
      <c r="A502" s="4" t="str">
        <f t="shared" si="7"/>
        <v/>
      </c>
      <c r="B502" t="s">
        <v>40</v>
      </c>
      <c r="C502" t="s">
        <v>48</v>
      </c>
      <c r="D502" s="5" t="s">
        <v>64</v>
      </c>
      <c r="E502" s="5">
        <v>21</v>
      </c>
      <c r="F502" s="5"/>
      <c r="G502" s="5"/>
      <c r="H502" s="5"/>
      <c r="I502" s="5">
        <v>81.769230769230745</v>
      </c>
      <c r="J502" s="5">
        <v>1</v>
      </c>
    </row>
    <row r="503" spans="1:10" x14ac:dyDescent="0.25">
      <c r="A503" s="4" t="str">
        <f t="shared" si="7"/>
        <v/>
      </c>
      <c r="B503" t="s">
        <v>40</v>
      </c>
      <c r="C503" t="s">
        <v>48</v>
      </c>
      <c r="D503" s="5" t="s">
        <v>64</v>
      </c>
      <c r="E503" s="5">
        <v>22</v>
      </c>
      <c r="F503" s="5"/>
      <c r="G503" s="5"/>
      <c r="H503" s="5"/>
      <c r="I503" s="5">
        <v>78.569230769230757</v>
      </c>
      <c r="J503" s="5">
        <v>1</v>
      </c>
    </row>
    <row r="504" spans="1:10" x14ac:dyDescent="0.25">
      <c r="A504" s="4" t="str">
        <f t="shared" si="7"/>
        <v/>
      </c>
      <c r="B504" t="s">
        <v>40</v>
      </c>
      <c r="C504" t="s">
        <v>48</v>
      </c>
      <c r="D504" s="5" t="s">
        <v>64</v>
      </c>
      <c r="E504" s="5">
        <v>23</v>
      </c>
      <c r="F504" s="5"/>
      <c r="G504" s="5"/>
      <c r="H504" s="5"/>
      <c r="I504" s="5">
        <v>77.538461538461561</v>
      </c>
      <c r="J504" s="5">
        <v>1</v>
      </c>
    </row>
    <row r="505" spans="1:10" x14ac:dyDescent="0.25">
      <c r="A505" s="4" t="str">
        <f t="shared" si="7"/>
        <v/>
      </c>
      <c r="B505" t="s">
        <v>40</v>
      </c>
      <c r="C505" t="s">
        <v>48</v>
      </c>
      <c r="D505" s="5" t="s">
        <v>64</v>
      </c>
      <c r="E505" s="5">
        <v>24</v>
      </c>
      <c r="F505" s="5"/>
      <c r="G505" s="5"/>
      <c r="H505" s="5"/>
      <c r="I505" s="5">
        <v>76.069230769230771</v>
      </c>
      <c r="J505" s="5">
        <v>1</v>
      </c>
    </row>
    <row r="506" spans="1:10" x14ac:dyDescent="0.25">
      <c r="A506" s="4" t="str">
        <f t="shared" si="7"/>
        <v/>
      </c>
      <c r="B506" t="s">
        <v>40</v>
      </c>
      <c r="C506" t="s">
        <v>48</v>
      </c>
      <c r="D506" s="5" t="s">
        <v>16</v>
      </c>
      <c r="E506" s="5">
        <v>1</v>
      </c>
      <c r="F506" s="5"/>
      <c r="G506" s="5"/>
      <c r="H506" s="5"/>
      <c r="I506" s="5">
        <v>74.938461538461539</v>
      </c>
      <c r="J506" s="5">
        <v>1</v>
      </c>
    </row>
    <row r="507" spans="1:10" x14ac:dyDescent="0.25">
      <c r="A507" s="4" t="str">
        <f t="shared" si="7"/>
        <v/>
      </c>
      <c r="B507" t="s">
        <v>40</v>
      </c>
      <c r="C507" t="s">
        <v>48</v>
      </c>
      <c r="D507" s="5" t="s">
        <v>16</v>
      </c>
      <c r="E507" s="5">
        <v>2</v>
      </c>
      <c r="F507" s="5"/>
      <c r="G507" s="5"/>
      <c r="H507" s="5"/>
      <c r="I507" s="5">
        <v>74.476923076923086</v>
      </c>
      <c r="J507" s="5">
        <v>1</v>
      </c>
    </row>
    <row r="508" spans="1:10" x14ac:dyDescent="0.25">
      <c r="A508" s="4" t="str">
        <f t="shared" si="7"/>
        <v/>
      </c>
      <c r="B508" t="s">
        <v>40</v>
      </c>
      <c r="C508" t="s">
        <v>48</v>
      </c>
      <c r="D508" s="5" t="s">
        <v>16</v>
      </c>
      <c r="E508" s="5">
        <v>3</v>
      </c>
      <c r="F508" s="5"/>
      <c r="G508" s="5"/>
      <c r="H508" s="5"/>
      <c r="I508" s="5">
        <v>74.330769230769221</v>
      </c>
      <c r="J508" s="5">
        <v>1</v>
      </c>
    </row>
    <row r="509" spans="1:10" x14ac:dyDescent="0.25">
      <c r="A509" s="4" t="str">
        <f t="shared" si="7"/>
        <v/>
      </c>
      <c r="B509" t="s">
        <v>40</v>
      </c>
      <c r="C509" t="s">
        <v>48</v>
      </c>
      <c r="D509" s="5" t="s">
        <v>16</v>
      </c>
      <c r="E509" s="5">
        <v>4</v>
      </c>
      <c r="F509" s="5"/>
      <c r="G509" s="5"/>
      <c r="H509" s="5"/>
      <c r="I509" s="5">
        <v>74.238461538461536</v>
      </c>
      <c r="J509" s="5">
        <v>1</v>
      </c>
    </row>
    <row r="510" spans="1:10" x14ac:dyDescent="0.25">
      <c r="A510" s="4" t="str">
        <f t="shared" si="7"/>
        <v/>
      </c>
      <c r="B510" t="s">
        <v>40</v>
      </c>
      <c r="C510" t="s">
        <v>48</v>
      </c>
      <c r="D510" s="5" t="s">
        <v>16</v>
      </c>
      <c r="E510" s="5">
        <v>5</v>
      </c>
      <c r="F510" s="5"/>
      <c r="G510" s="5"/>
      <c r="H510" s="5"/>
      <c r="I510" s="5">
        <v>73.907692307692315</v>
      </c>
      <c r="J510" s="5">
        <v>1</v>
      </c>
    </row>
    <row r="511" spans="1:10" x14ac:dyDescent="0.25">
      <c r="A511" s="4" t="str">
        <f t="shared" si="7"/>
        <v/>
      </c>
      <c r="B511" t="s">
        <v>40</v>
      </c>
      <c r="C511" t="s">
        <v>48</v>
      </c>
      <c r="D511" s="5" t="s">
        <v>16</v>
      </c>
      <c r="E511" s="5">
        <v>6</v>
      </c>
      <c r="F511" s="5"/>
      <c r="G511" s="5"/>
      <c r="H511" s="5"/>
      <c r="I511" s="5">
        <v>73.661538461538456</v>
      </c>
      <c r="J511" s="5">
        <v>1</v>
      </c>
    </row>
    <row r="512" spans="1:10" x14ac:dyDescent="0.25">
      <c r="A512" s="4" t="str">
        <f t="shared" si="7"/>
        <v/>
      </c>
      <c r="B512" t="s">
        <v>40</v>
      </c>
      <c r="C512" t="s">
        <v>48</v>
      </c>
      <c r="D512" s="5" t="s">
        <v>16</v>
      </c>
      <c r="E512" s="5">
        <v>7</v>
      </c>
      <c r="F512" s="5"/>
      <c r="G512" s="5"/>
      <c r="H512" s="5"/>
      <c r="I512" s="5">
        <v>73.269230769230774</v>
      </c>
      <c r="J512" s="5">
        <v>1</v>
      </c>
    </row>
    <row r="513" spans="1:10" x14ac:dyDescent="0.25">
      <c r="A513" s="4" t="str">
        <f t="shared" si="7"/>
        <v/>
      </c>
      <c r="B513" t="s">
        <v>40</v>
      </c>
      <c r="C513" t="s">
        <v>48</v>
      </c>
      <c r="D513" s="5" t="s">
        <v>16</v>
      </c>
      <c r="E513" s="5">
        <v>8</v>
      </c>
      <c r="F513" s="5"/>
      <c r="G513" s="5"/>
      <c r="H513" s="5"/>
      <c r="I513" s="5">
        <v>75.438461538461553</v>
      </c>
      <c r="J513" s="5">
        <v>1</v>
      </c>
    </row>
    <row r="514" spans="1:10" x14ac:dyDescent="0.25">
      <c r="A514" s="4" t="str">
        <f t="shared" ref="A514:A577" si="8">IF(AND(reportcategory = B514, reportsubcategory=C514, reportdate = D514), E514, "")</f>
        <v/>
      </c>
      <c r="B514" t="s">
        <v>40</v>
      </c>
      <c r="C514" t="s">
        <v>48</v>
      </c>
      <c r="D514" s="5" t="s">
        <v>16</v>
      </c>
      <c r="E514" s="5">
        <v>9</v>
      </c>
      <c r="F514" s="5"/>
      <c r="G514" s="5"/>
      <c r="H514" s="5"/>
      <c r="I514" s="5">
        <v>78.246153846153831</v>
      </c>
      <c r="J514" s="5">
        <v>1</v>
      </c>
    </row>
    <row r="515" spans="1:10" x14ac:dyDescent="0.25">
      <c r="A515" s="4" t="str">
        <f t="shared" si="8"/>
        <v/>
      </c>
      <c r="B515" t="s">
        <v>40</v>
      </c>
      <c r="C515" t="s">
        <v>48</v>
      </c>
      <c r="D515" s="5" t="s">
        <v>16</v>
      </c>
      <c r="E515" s="5">
        <v>10</v>
      </c>
      <c r="F515" s="5"/>
      <c r="G515" s="5"/>
      <c r="H515" s="5"/>
      <c r="I515" s="5">
        <v>82.146153846153837</v>
      </c>
      <c r="J515" s="5">
        <v>1</v>
      </c>
    </row>
    <row r="516" spans="1:10" x14ac:dyDescent="0.25">
      <c r="A516" s="4" t="str">
        <f t="shared" si="8"/>
        <v/>
      </c>
      <c r="B516" t="s">
        <v>40</v>
      </c>
      <c r="C516" t="s">
        <v>48</v>
      </c>
      <c r="D516" s="5" t="s">
        <v>16</v>
      </c>
      <c r="E516" s="5">
        <v>11</v>
      </c>
      <c r="F516" s="5"/>
      <c r="G516" s="5"/>
      <c r="H516" s="5"/>
      <c r="I516" s="5">
        <v>85.961538461538467</v>
      </c>
      <c r="J516" s="5">
        <v>1</v>
      </c>
    </row>
    <row r="517" spans="1:10" x14ac:dyDescent="0.25">
      <c r="A517" s="4" t="str">
        <f t="shared" si="8"/>
        <v/>
      </c>
      <c r="B517" t="s">
        <v>40</v>
      </c>
      <c r="C517" t="s">
        <v>48</v>
      </c>
      <c r="D517" s="5" t="s">
        <v>16</v>
      </c>
      <c r="E517" s="5">
        <v>12</v>
      </c>
      <c r="F517" s="5"/>
      <c r="G517" s="5"/>
      <c r="H517" s="5"/>
      <c r="I517" s="5">
        <v>89.453846153846158</v>
      </c>
      <c r="J517" s="5">
        <v>1</v>
      </c>
    </row>
    <row r="518" spans="1:10" x14ac:dyDescent="0.25">
      <c r="A518" s="4" t="str">
        <f t="shared" si="8"/>
        <v/>
      </c>
      <c r="B518" t="s">
        <v>40</v>
      </c>
      <c r="C518" t="s">
        <v>48</v>
      </c>
      <c r="D518" s="5" t="s">
        <v>16</v>
      </c>
      <c r="E518" s="5">
        <v>13</v>
      </c>
      <c r="F518" s="5"/>
      <c r="G518" s="5"/>
      <c r="H518" s="5"/>
      <c r="I518" s="5">
        <v>91.838461538461559</v>
      </c>
      <c r="J518" s="5">
        <v>1</v>
      </c>
    </row>
    <row r="519" spans="1:10" x14ac:dyDescent="0.25">
      <c r="A519" s="4" t="str">
        <f t="shared" si="8"/>
        <v/>
      </c>
      <c r="B519" t="s">
        <v>40</v>
      </c>
      <c r="C519" t="s">
        <v>48</v>
      </c>
      <c r="D519" s="5" t="s">
        <v>16</v>
      </c>
      <c r="E519" s="5">
        <v>14</v>
      </c>
      <c r="F519" s="5"/>
      <c r="G519" s="5"/>
      <c r="H519" s="5"/>
      <c r="I519" s="5">
        <v>92.34615384615384</v>
      </c>
      <c r="J519" s="5">
        <v>1</v>
      </c>
    </row>
    <row r="520" spans="1:10" x14ac:dyDescent="0.25">
      <c r="A520" s="4" t="str">
        <f t="shared" si="8"/>
        <v/>
      </c>
      <c r="B520" t="s">
        <v>40</v>
      </c>
      <c r="C520" t="s">
        <v>48</v>
      </c>
      <c r="D520" s="5" t="s">
        <v>16</v>
      </c>
      <c r="E520" s="5">
        <v>15</v>
      </c>
      <c r="F520" s="5"/>
      <c r="G520" s="5"/>
      <c r="H520" s="5"/>
      <c r="I520" s="5">
        <v>92.084615384615361</v>
      </c>
      <c r="J520" s="5">
        <v>1</v>
      </c>
    </row>
    <row r="521" spans="1:10" x14ac:dyDescent="0.25">
      <c r="A521" s="4" t="str">
        <f t="shared" si="8"/>
        <v/>
      </c>
      <c r="B521" t="s">
        <v>40</v>
      </c>
      <c r="C521" t="s">
        <v>48</v>
      </c>
      <c r="D521" s="5" t="s">
        <v>16</v>
      </c>
      <c r="E521" s="5">
        <v>16</v>
      </c>
      <c r="F521" s="5"/>
      <c r="G521" s="5"/>
      <c r="H521" s="5"/>
      <c r="I521" s="5">
        <v>88.584615384615418</v>
      </c>
      <c r="J521" s="5">
        <v>1</v>
      </c>
    </row>
    <row r="522" spans="1:10" x14ac:dyDescent="0.25">
      <c r="A522" s="4" t="str">
        <f t="shared" si="8"/>
        <v/>
      </c>
      <c r="B522" t="s">
        <v>40</v>
      </c>
      <c r="C522" t="s">
        <v>48</v>
      </c>
      <c r="D522" s="5" t="s">
        <v>16</v>
      </c>
      <c r="E522" s="5">
        <v>17</v>
      </c>
      <c r="F522" s="5"/>
      <c r="G522" s="5"/>
      <c r="H522" s="5"/>
      <c r="I522" s="5">
        <v>85.723076923076931</v>
      </c>
      <c r="J522" s="5">
        <v>1</v>
      </c>
    </row>
    <row r="523" spans="1:10" x14ac:dyDescent="0.25">
      <c r="A523" s="4" t="str">
        <f t="shared" si="8"/>
        <v/>
      </c>
      <c r="B523" t="s">
        <v>40</v>
      </c>
      <c r="C523" t="s">
        <v>48</v>
      </c>
      <c r="D523" s="5" t="s">
        <v>16</v>
      </c>
      <c r="E523" s="5">
        <v>18</v>
      </c>
      <c r="F523" s="5"/>
      <c r="G523" s="5"/>
      <c r="H523" s="5"/>
      <c r="I523" s="5">
        <v>82.876923076923063</v>
      </c>
      <c r="J523" s="5">
        <v>1</v>
      </c>
    </row>
    <row r="524" spans="1:10" x14ac:dyDescent="0.25">
      <c r="A524" s="4" t="str">
        <f t="shared" si="8"/>
        <v/>
      </c>
      <c r="B524" t="s">
        <v>40</v>
      </c>
      <c r="C524" t="s">
        <v>48</v>
      </c>
      <c r="D524" s="5" t="s">
        <v>16</v>
      </c>
      <c r="E524" s="5">
        <v>19</v>
      </c>
      <c r="F524" s="5"/>
      <c r="G524" s="5"/>
      <c r="H524" s="5"/>
      <c r="I524" s="5">
        <v>81.784615384615392</v>
      </c>
      <c r="J524" s="5">
        <v>1</v>
      </c>
    </row>
    <row r="525" spans="1:10" x14ac:dyDescent="0.25">
      <c r="A525" s="4" t="str">
        <f t="shared" si="8"/>
        <v/>
      </c>
      <c r="B525" t="s">
        <v>40</v>
      </c>
      <c r="C525" t="s">
        <v>48</v>
      </c>
      <c r="D525" s="5" t="s">
        <v>16</v>
      </c>
      <c r="E525" s="5">
        <v>20</v>
      </c>
      <c r="F525" s="5"/>
      <c r="G525" s="5"/>
      <c r="H525" s="5"/>
      <c r="I525" s="5">
        <v>82.692307692307693</v>
      </c>
      <c r="J525" s="5">
        <v>1</v>
      </c>
    </row>
    <row r="526" spans="1:10" x14ac:dyDescent="0.25">
      <c r="A526" s="4" t="str">
        <f t="shared" si="8"/>
        <v/>
      </c>
      <c r="B526" t="s">
        <v>40</v>
      </c>
      <c r="C526" t="s">
        <v>48</v>
      </c>
      <c r="D526" s="5" t="s">
        <v>16</v>
      </c>
      <c r="E526" s="5">
        <v>21</v>
      </c>
      <c r="F526" s="5"/>
      <c r="G526" s="5"/>
      <c r="H526" s="5"/>
      <c r="I526" s="5">
        <v>81.769230769230745</v>
      </c>
      <c r="J526" s="5">
        <v>1</v>
      </c>
    </row>
    <row r="527" spans="1:10" x14ac:dyDescent="0.25">
      <c r="A527" s="4" t="str">
        <f t="shared" si="8"/>
        <v/>
      </c>
      <c r="B527" t="s">
        <v>40</v>
      </c>
      <c r="C527" t="s">
        <v>48</v>
      </c>
      <c r="D527" s="5" t="s">
        <v>16</v>
      </c>
      <c r="E527" s="5">
        <v>22</v>
      </c>
      <c r="F527" s="5"/>
      <c r="G527" s="5"/>
      <c r="H527" s="5"/>
      <c r="I527" s="5">
        <v>78.569230769230757</v>
      </c>
      <c r="J527" s="5">
        <v>1</v>
      </c>
    </row>
    <row r="528" spans="1:10" x14ac:dyDescent="0.25">
      <c r="A528" s="4" t="str">
        <f t="shared" si="8"/>
        <v/>
      </c>
      <c r="B528" t="s">
        <v>40</v>
      </c>
      <c r="C528" t="s">
        <v>48</v>
      </c>
      <c r="D528" s="5" t="s">
        <v>16</v>
      </c>
      <c r="E528" s="5">
        <v>23</v>
      </c>
      <c r="F528" s="5"/>
      <c r="G528" s="5"/>
      <c r="H528" s="5"/>
      <c r="I528" s="5">
        <v>77.538461538461561</v>
      </c>
      <c r="J528" s="5">
        <v>1</v>
      </c>
    </row>
    <row r="529" spans="1:10" x14ac:dyDescent="0.25">
      <c r="A529" s="4" t="str">
        <f t="shared" si="8"/>
        <v/>
      </c>
      <c r="B529" t="s">
        <v>40</v>
      </c>
      <c r="C529" t="s">
        <v>48</v>
      </c>
      <c r="D529" s="5" t="s">
        <v>16</v>
      </c>
      <c r="E529" s="5">
        <v>24</v>
      </c>
      <c r="F529" s="5"/>
      <c r="G529" s="5"/>
      <c r="H529" s="5"/>
      <c r="I529" s="5">
        <v>76.069230769230771</v>
      </c>
      <c r="J529" s="5">
        <v>1</v>
      </c>
    </row>
    <row r="530" spans="1:10" x14ac:dyDescent="0.25">
      <c r="A530" s="4" t="str">
        <f t="shared" si="8"/>
        <v/>
      </c>
      <c r="B530" t="s">
        <v>40</v>
      </c>
      <c r="C530" t="s">
        <v>49</v>
      </c>
      <c r="D530" s="5" t="s">
        <v>64</v>
      </c>
      <c r="E530" s="5">
        <v>1</v>
      </c>
      <c r="F530" s="5"/>
      <c r="G530" s="5"/>
      <c r="H530" s="5"/>
      <c r="I530" s="5">
        <v>78.945454545454524</v>
      </c>
      <c r="J530" s="5">
        <v>2</v>
      </c>
    </row>
    <row r="531" spans="1:10" x14ac:dyDescent="0.25">
      <c r="A531" s="4" t="str">
        <f t="shared" si="8"/>
        <v/>
      </c>
      <c r="B531" t="s">
        <v>40</v>
      </c>
      <c r="C531" t="s">
        <v>49</v>
      </c>
      <c r="D531" s="5" t="s">
        <v>64</v>
      </c>
      <c r="E531" s="5">
        <v>2</v>
      </c>
      <c r="F531" s="5"/>
      <c r="G531" s="5"/>
      <c r="H531" s="5"/>
      <c r="I531" s="5">
        <v>78.013636363636337</v>
      </c>
      <c r="J531" s="5">
        <v>2</v>
      </c>
    </row>
    <row r="532" spans="1:10" x14ac:dyDescent="0.25">
      <c r="A532" s="4" t="str">
        <f t="shared" si="8"/>
        <v/>
      </c>
      <c r="B532" t="s">
        <v>40</v>
      </c>
      <c r="C532" t="s">
        <v>49</v>
      </c>
      <c r="D532" s="5" t="s">
        <v>64</v>
      </c>
      <c r="E532" s="5">
        <v>3</v>
      </c>
      <c r="F532" s="5"/>
      <c r="G532" s="5"/>
      <c r="H532" s="5"/>
      <c r="I532" s="5">
        <v>77.259090909090887</v>
      </c>
      <c r="J532" s="5">
        <v>2</v>
      </c>
    </row>
    <row r="533" spans="1:10" x14ac:dyDescent="0.25">
      <c r="A533" s="4" t="str">
        <f t="shared" si="8"/>
        <v/>
      </c>
      <c r="B533" t="s">
        <v>40</v>
      </c>
      <c r="C533" t="s">
        <v>49</v>
      </c>
      <c r="D533" s="5" t="s">
        <v>64</v>
      </c>
      <c r="E533" s="5">
        <v>4</v>
      </c>
      <c r="F533" s="5"/>
      <c r="G533" s="5"/>
      <c r="H533" s="5"/>
      <c r="I533" s="5">
        <v>76.95</v>
      </c>
      <c r="J533" s="5">
        <v>2</v>
      </c>
    </row>
    <row r="534" spans="1:10" x14ac:dyDescent="0.25">
      <c r="A534" s="4" t="str">
        <f t="shared" si="8"/>
        <v/>
      </c>
      <c r="B534" t="s">
        <v>40</v>
      </c>
      <c r="C534" t="s">
        <v>49</v>
      </c>
      <c r="D534" s="5" t="s">
        <v>64</v>
      </c>
      <c r="E534" s="5">
        <v>5</v>
      </c>
      <c r="F534" s="5"/>
      <c r="G534" s="5"/>
      <c r="H534" s="5"/>
      <c r="I534" s="5">
        <v>76.545454545454561</v>
      </c>
      <c r="J534" s="5">
        <v>2</v>
      </c>
    </row>
    <row r="535" spans="1:10" x14ac:dyDescent="0.25">
      <c r="A535" s="4" t="str">
        <f t="shared" si="8"/>
        <v/>
      </c>
      <c r="B535" t="s">
        <v>40</v>
      </c>
      <c r="C535" t="s">
        <v>49</v>
      </c>
      <c r="D535" s="5" t="s">
        <v>64</v>
      </c>
      <c r="E535" s="5">
        <v>6</v>
      </c>
      <c r="F535" s="5"/>
      <c r="G535" s="5"/>
      <c r="H535" s="5"/>
      <c r="I535" s="5">
        <v>75.850000000000009</v>
      </c>
      <c r="J535" s="5">
        <v>2</v>
      </c>
    </row>
    <row r="536" spans="1:10" x14ac:dyDescent="0.25">
      <c r="A536" s="4" t="str">
        <f t="shared" si="8"/>
        <v/>
      </c>
      <c r="B536" t="s">
        <v>40</v>
      </c>
      <c r="C536" t="s">
        <v>49</v>
      </c>
      <c r="D536" s="5" t="s">
        <v>64</v>
      </c>
      <c r="E536" s="5">
        <v>7</v>
      </c>
      <c r="F536" s="5"/>
      <c r="G536" s="5"/>
      <c r="H536" s="5"/>
      <c r="I536" s="5">
        <v>75.804545454545462</v>
      </c>
      <c r="J536" s="5">
        <v>2</v>
      </c>
    </row>
    <row r="537" spans="1:10" x14ac:dyDescent="0.25">
      <c r="A537" s="4" t="str">
        <f t="shared" si="8"/>
        <v/>
      </c>
      <c r="B537" t="s">
        <v>40</v>
      </c>
      <c r="C537" t="s">
        <v>49</v>
      </c>
      <c r="D537" s="5" t="s">
        <v>64</v>
      </c>
      <c r="E537" s="5">
        <v>8</v>
      </c>
      <c r="F537" s="5"/>
      <c r="G537" s="5"/>
      <c r="H537" s="5"/>
      <c r="I537" s="5">
        <v>78.809090909090912</v>
      </c>
      <c r="J537" s="5">
        <v>2</v>
      </c>
    </row>
    <row r="538" spans="1:10" x14ac:dyDescent="0.25">
      <c r="A538" s="4" t="str">
        <f t="shared" si="8"/>
        <v/>
      </c>
      <c r="B538" t="s">
        <v>40</v>
      </c>
      <c r="C538" t="s">
        <v>49</v>
      </c>
      <c r="D538" s="5" t="s">
        <v>64</v>
      </c>
      <c r="E538" s="5">
        <v>9</v>
      </c>
      <c r="F538" s="5"/>
      <c r="G538" s="5"/>
      <c r="H538" s="5"/>
      <c r="I538" s="5">
        <v>83.895454545454555</v>
      </c>
      <c r="J538" s="5">
        <v>2</v>
      </c>
    </row>
    <row r="539" spans="1:10" x14ac:dyDescent="0.25">
      <c r="A539" s="4" t="str">
        <f t="shared" si="8"/>
        <v/>
      </c>
      <c r="B539" t="s">
        <v>40</v>
      </c>
      <c r="C539" t="s">
        <v>49</v>
      </c>
      <c r="D539" s="5" t="s">
        <v>64</v>
      </c>
      <c r="E539" s="5">
        <v>10</v>
      </c>
      <c r="F539" s="5"/>
      <c r="G539" s="5"/>
      <c r="H539" s="5"/>
      <c r="I539" s="5">
        <v>89.181818181818187</v>
      </c>
      <c r="J539" s="5">
        <v>2</v>
      </c>
    </row>
    <row r="540" spans="1:10" x14ac:dyDescent="0.25">
      <c r="A540" s="4" t="str">
        <f t="shared" si="8"/>
        <v/>
      </c>
      <c r="B540" t="s">
        <v>40</v>
      </c>
      <c r="C540" t="s">
        <v>49</v>
      </c>
      <c r="D540" s="5" t="s">
        <v>64</v>
      </c>
      <c r="E540" s="5">
        <v>11</v>
      </c>
      <c r="F540" s="5"/>
      <c r="G540" s="5"/>
      <c r="H540" s="5"/>
      <c r="I540" s="5">
        <v>92.23181818181817</v>
      </c>
      <c r="J540" s="5">
        <v>2</v>
      </c>
    </row>
    <row r="541" spans="1:10" x14ac:dyDescent="0.25">
      <c r="A541" s="4" t="str">
        <f t="shared" si="8"/>
        <v/>
      </c>
      <c r="B541" t="s">
        <v>40</v>
      </c>
      <c r="C541" t="s">
        <v>49</v>
      </c>
      <c r="D541" s="5" t="s">
        <v>64</v>
      </c>
      <c r="E541" s="5">
        <v>12</v>
      </c>
      <c r="F541" s="5"/>
      <c r="G541" s="5"/>
      <c r="H541" s="5"/>
      <c r="I541" s="5">
        <v>95.031818181818167</v>
      </c>
      <c r="J541" s="5">
        <v>2</v>
      </c>
    </row>
    <row r="542" spans="1:10" x14ac:dyDescent="0.25">
      <c r="A542" s="4" t="str">
        <f t="shared" si="8"/>
        <v/>
      </c>
      <c r="B542" t="s">
        <v>40</v>
      </c>
      <c r="C542" t="s">
        <v>49</v>
      </c>
      <c r="D542" s="5" t="s">
        <v>64</v>
      </c>
      <c r="E542" s="5">
        <v>13</v>
      </c>
      <c r="F542" s="5"/>
      <c r="G542" s="5"/>
      <c r="H542" s="5"/>
      <c r="I542" s="5">
        <v>97.013636363636365</v>
      </c>
      <c r="J542" s="5">
        <v>2</v>
      </c>
    </row>
    <row r="543" spans="1:10" x14ac:dyDescent="0.25">
      <c r="A543" s="4" t="str">
        <f t="shared" si="8"/>
        <v/>
      </c>
      <c r="B543" t="s">
        <v>40</v>
      </c>
      <c r="C543" t="s">
        <v>49</v>
      </c>
      <c r="D543" s="5" t="s">
        <v>64</v>
      </c>
      <c r="E543" s="5">
        <v>14</v>
      </c>
      <c r="F543" s="5"/>
      <c r="G543" s="5"/>
      <c r="H543" s="5"/>
      <c r="I543" s="5">
        <v>98.995454545454535</v>
      </c>
      <c r="J543" s="5">
        <v>2</v>
      </c>
    </row>
    <row r="544" spans="1:10" x14ac:dyDescent="0.25">
      <c r="A544" s="4" t="str">
        <f t="shared" si="8"/>
        <v/>
      </c>
      <c r="B544" t="s">
        <v>40</v>
      </c>
      <c r="C544" t="s">
        <v>49</v>
      </c>
      <c r="D544" s="5" t="s">
        <v>64</v>
      </c>
      <c r="E544" s="5">
        <v>15</v>
      </c>
      <c r="F544" s="5"/>
      <c r="G544" s="5"/>
      <c r="H544" s="5"/>
      <c r="I544" s="5">
        <v>100.20454545454544</v>
      </c>
      <c r="J544" s="5">
        <v>2</v>
      </c>
    </row>
    <row r="545" spans="1:10" x14ac:dyDescent="0.25">
      <c r="A545" s="4" t="str">
        <f t="shared" si="8"/>
        <v/>
      </c>
      <c r="B545" t="s">
        <v>40</v>
      </c>
      <c r="C545" t="s">
        <v>49</v>
      </c>
      <c r="D545" s="5" t="s">
        <v>64</v>
      </c>
      <c r="E545" s="5">
        <v>16</v>
      </c>
      <c r="F545" s="5"/>
      <c r="G545" s="5"/>
      <c r="H545" s="5"/>
      <c r="I545" s="5">
        <v>99.49545454545455</v>
      </c>
      <c r="J545" s="5">
        <v>2</v>
      </c>
    </row>
    <row r="546" spans="1:10" x14ac:dyDescent="0.25">
      <c r="A546" s="4" t="str">
        <f t="shared" si="8"/>
        <v/>
      </c>
      <c r="B546" t="s">
        <v>40</v>
      </c>
      <c r="C546" t="s">
        <v>49</v>
      </c>
      <c r="D546" s="5" t="s">
        <v>64</v>
      </c>
      <c r="E546" s="5">
        <v>17</v>
      </c>
      <c r="F546" s="5"/>
      <c r="G546" s="5"/>
      <c r="H546" s="5"/>
      <c r="I546" s="5">
        <v>96.022727272727266</v>
      </c>
      <c r="J546" s="5">
        <v>2</v>
      </c>
    </row>
    <row r="547" spans="1:10" x14ac:dyDescent="0.25">
      <c r="A547" s="4" t="str">
        <f t="shared" si="8"/>
        <v/>
      </c>
      <c r="B547" t="s">
        <v>40</v>
      </c>
      <c r="C547" t="s">
        <v>49</v>
      </c>
      <c r="D547" s="5" t="s">
        <v>64</v>
      </c>
      <c r="E547" s="5">
        <v>18</v>
      </c>
      <c r="F547" s="5"/>
      <c r="G547" s="5"/>
      <c r="H547" s="5"/>
      <c r="I547" s="5">
        <v>92.25</v>
      </c>
      <c r="J547" s="5">
        <v>2</v>
      </c>
    </row>
    <row r="548" spans="1:10" x14ac:dyDescent="0.25">
      <c r="A548" s="4" t="str">
        <f t="shared" si="8"/>
        <v/>
      </c>
      <c r="B548" t="s">
        <v>40</v>
      </c>
      <c r="C548" t="s">
        <v>49</v>
      </c>
      <c r="D548" s="5" t="s">
        <v>64</v>
      </c>
      <c r="E548" s="5">
        <v>19</v>
      </c>
      <c r="F548" s="5"/>
      <c r="G548" s="5"/>
      <c r="H548" s="5"/>
      <c r="I548" s="5">
        <v>87.818181818181827</v>
      </c>
      <c r="J548" s="5">
        <v>2</v>
      </c>
    </row>
    <row r="549" spans="1:10" x14ac:dyDescent="0.25">
      <c r="A549" s="4" t="str">
        <f t="shared" si="8"/>
        <v/>
      </c>
      <c r="B549" t="s">
        <v>40</v>
      </c>
      <c r="C549" t="s">
        <v>49</v>
      </c>
      <c r="D549" s="5" t="s">
        <v>64</v>
      </c>
      <c r="E549" s="5">
        <v>20</v>
      </c>
      <c r="F549" s="5"/>
      <c r="G549" s="5"/>
      <c r="H549" s="5"/>
      <c r="I549" s="5">
        <v>86.468181818181861</v>
      </c>
      <c r="J549" s="5">
        <v>2</v>
      </c>
    </row>
    <row r="550" spans="1:10" x14ac:dyDescent="0.25">
      <c r="A550" s="4" t="str">
        <f t="shared" si="8"/>
        <v/>
      </c>
      <c r="B550" t="s">
        <v>40</v>
      </c>
      <c r="C550" t="s">
        <v>49</v>
      </c>
      <c r="D550" s="5" t="s">
        <v>64</v>
      </c>
      <c r="E550" s="5">
        <v>21</v>
      </c>
      <c r="F550" s="5"/>
      <c r="G550" s="5"/>
      <c r="H550" s="5"/>
      <c r="I550" s="5">
        <v>84.395454545454541</v>
      </c>
      <c r="J550" s="5">
        <v>2</v>
      </c>
    </row>
    <row r="551" spans="1:10" x14ac:dyDescent="0.25">
      <c r="A551" s="4" t="str">
        <f t="shared" si="8"/>
        <v/>
      </c>
      <c r="B551" t="s">
        <v>40</v>
      </c>
      <c r="C551" t="s">
        <v>49</v>
      </c>
      <c r="D551" s="5" t="s">
        <v>64</v>
      </c>
      <c r="E551" s="5">
        <v>22</v>
      </c>
      <c r="F551" s="5"/>
      <c r="G551" s="5"/>
      <c r="H551" s="5"/>
      <c r="I551" s="5">
        <v>82.36818181818181</v>
      </c>
      <c r="J551" s="5">
        <v>2</v>
      </c>
    </row>
    <row r="552" spans="1:10" x14ac:dyDescent="0.25">
      <c r="A552" s="4" t="str">
        <f t="shared" si="8"/>
        <v/>
      </c>
      <c r="B552" t="s">
        <v>40</v>
      </c>
      <c r="C552" t="s">
        <v>49</v>
      </c>
      <c r="D552" s="5" t="s">
        <v>64</v>
      </c>
      <c r="E552" s="5">
        <v>23</v>
      </c>
      <c r="F552" s="5"/>
      <c r="G552" s="5"/>
      <c r="H552" s="5"/>
      <c r="I552" s="5">
        <v>82.068181818181856</v>
      </c>
      <c r="J552" s="5">
        <v>2</v>
      </c>
    </row>
    <row r="553" spans="1:10" x14ac:dyDescent="0.25">
      <c r="A553" s="4" t="str">
        <f t="shared" si="8"/>
        <v/>
      </c>
      <c r="B553" t="s">
        <v>40</v>
      </c>
      <c r="C553" t="s">
        <v>49</v>
      </c>
      <c r="D553" s="5" t="s">
        <v>64</v>
      </c>
      <c r="E553" s="5">
        <v>24</v>
      </c>
      <c r="F553" s="5"/>
      <c r="G553" s="5"/>
      <c r="H553" s="5"/>
      <c r="I553" s="5">
        <v>80.490909090909085</v>
      </c>
      <c r="J553" s="5">
        <v>2</v>
      </c>
    </row>
    <row r="554" spans="1:10" x14ac:dyDescent="0.25">
      <c r="A554" s="4" t="str">
        <f t="shared" si="8"/>
        <v/>
      </c>
      <c r="B554" t="s">
        <v>40</v>
      </c>
      <c r="C554" t="s">
        <v>49</v>
      </c>
      <c r="D554" s="5" t="s">
        <v>16</v>
      </c>
      <c r="E554" s="5">
        <v>1</v>
      </c>
      <c r="F554" s="5"/>
      <c r="G554" s="5"/>
      <c r="H554" s="5"/>
      <c r="I554" s="5">
        <v>78.945454545454524</v>
      </c>
      <c r="J554" s="5">
        <v>2</v>
      </c>
    </row>
    <row r="555" spans="1:10" x14ac:dyDescent="0.25">
      <c r="A555" s="4" t="str">
        <f t="shared" si="8"/>
        <v/>
      </c>
      <c r="B555" t="s">
        <v>40</v>
      </c>
      <c r="C555" t="s">
        <v>49</v>
      </c>
      <c r="D555" s="5" t="s">
        <v>16</v>
      </c>
      <c r="E555" s="5">
        <v>2</v>
      </c>
      <c r="F555" s="5"/>
      <c r="G555" s="5"/>
      <c r="H555" s="5"/>
      <c r="I555" s="5">
        <v>78.013636363636365</v>
      </c>
      <c r="J555" s="5">
        <v>2</v>
      </c>
    </row>
    <row r="556" spans="1:10" x14ac:dyDescent="0.25">
      <c r="A556" s="4" t="str">
        <f t="shared" si="8"/>
        <v/>
      </c>
      <c r="B556" t="s">
        <v>40</v>
      </c>
      <c r="C556" t="s">
        <v>49</v>
      </c>
      <c r="D556" s="5" t="s">
        <v>16</v>
      </c>
      <c r="E556" s="5">
        <v>3</v>
      </c>
      <c r="F556" s="5"/>
      <c r="G556" s="5"/>
      <c r="H556" s="5"/>
      <c r="I556" s="5">
        <v>77.259090909090915</v>
      </c>
      <c r="J556" s="5">
        <v>2</v>
      </c>
    </row>
    <row r="557" spans="1:10" x14ac:dyDescent="0.25">
      <c r="A557" s="4" t="str">
        <f t="shared" si="8"/>
        <v/>
      </c>
      <c r="B557" t="s">
        <v>40</v>
      </c>
      <c r="C557" t="s">
        <v>49</v>
      </c>
      <c r="D557" s="5" t="s">
        <v>16</v>
      </c>
      <c r="E557" s="5">
        <v>4</v>
      </c>
      <c r="F557" s="5"/>
      <c r="G557" s="5"/>
      <c r="H557" s="5"/>
      <c r="I557" s="5">
        <v>76.949999999999989</v>
      </c>
      <c r="J557" s="5">
        <v>2</v>
      </c>
    </row>
    <row r="558" spans="1:10" x14ac:dyDescent="0.25">
      <c r="A558" s="4" t="str">
        <f t="shared" si="8"/>
        <v/>
      </c>
      <c r="B558" t="s">
        <v>40</v>
      </c>
      <c r="C558" t="s">
        <v>49</v>
      </c>
      <c r="D558" s="5" t="s">
        <v>16</v>
      </c>
      <c r="E558" s="5">
        <v>5</v>
      </c>
      <c r="F558" s="5"/>
      <c r="G558" s="5"/>
      <c r="H558" s="5"/>
      <c r="I558" s="5">
        <v>76.545454545454561</v>
      </c>
      <c r="J558" s="5">
        <v>2</v>
      </c>
    </row>
    <row r="559" spans="1:10" x14ac:dyDescent="0.25">
      <c r="A559" s="4" t="str">
        <f t="shared" si="8"/>
        <v/>
      </c>
      <c r="B559" t="s">
        <v>40</v>
      </c>
      <c r="C559" t="s">
        <v>49</v>
      </c>
      <c r="D559" s="5" t="s">
        <v>16</v>
      </c>
      <c r="E559" s="5">
        <v>6</v>
      </c>
      <c r="F559" s="5"/>
      <c r="G559" s="5"/>
      <c r="H559" s="5"/>
      <c r="I559" s="5">
        <v>75.850000000000009</v>
      </c>
      <c r="J559" s="5">
        <v>2</v>
      </c>
    </row>
    <row r="560" spans="1:10" x14ac:dyDescent="0.25">
      <c r="A560" s="4" t="str">
        <f t="shared" si="8"/>
        <v/>
      </c>
      <c r="B560" t="s">
        <v>40</v>
      </c>
      <c r="C560" t="s">
        <v>49</v>
      </c>
      <c r="D560" s="5" t="s">
        <v>16</v>
      </c>
      <c r="E560" s="5">
        <v>7</v>
      </c>
      <c r="F560" s="5"/>
      <c r="G560" s="5"/>
      <c r="H560" s="5"/>
      <c r="I560" s="5">
        <v>75.804545454545448</v>
      </c>
      <c r="J560" s="5">
        <v>2</v>
      </c>
    </row>
    <row r="561" spans="1:10" x14ac:dyDescent="0.25">
      <c r="A561" s="4" t="str">
        <f t="shared" si="8"/>
        <v/>
      </c>
      <c r="B561" t="s">
        <v>40</v>
      </c>
      <c r="C561" t="s">
        <v>49</v>
      </c>
      <c r="D561" s="5" t="s">
        <v>16</v>
      </c>
      <c r="E561" s="5">
        <v>8</v>
      </c>
      <c r="F561" s="5"/>
      <c r="G561" s="5"/>
      <c r="H561" s="5"/>
      <c r="I561" s="5">
        <v>78.809090909090912</v>
      </c>
      <c r="J561" s="5">
        <v>2</v>
      </c>
    </row>
    <row r="562" spans="1:10" x14ac:dyDescent="0.25">
      <c r="A562" s="4" t="str">
        <f t="shared" si="8"/>
        <v/>
      </c>
      <c r="B562" t="s">
        <v>40</v>
      </c>
      <c r="C562" t="s">
        <v>49</v>
      </c>
      <c r="D562" s="5" t="s">
        <v>16</v>
      </c>
      <c r="E562" s="5">
        <v>9</v>
      </c>
      <c r="F562" s="5"/>
      <c r="G562" s="5"/>
      <c r="H562" s="5"/>
      <c r="I562" s="5">
        <v>83.895454545454541</v>
      </c>
      <c r="J562" s="5">
        <v>2</v>
      </c>
    </row>
    <row r="563" spans="1:10" x14ac:dyDescent="0.25">
      <c r="A563" s="4" t="str">
        <f t="shared" si="8"/>
        <v/>
      </c>
      <c r="B563" t="s">
        <v>40</v>
      </c>
      <c r="C563" t="s">
        <v>49</v>
      </c>
      <c r="D563" s="5" t="s">
        <v>16</v>
      </c>
      <c r="E563" s="5">
        <v>10</v>
      </c>
      <c r="F563" s="5"/>
      <c r="G563" s="5"/>
      <c r="H563" s="5"/>
      <c r="I563" s="5">
        <v>89.181818181818187</v>
      </c>
      <c r="J563" s="5">
        <v>2</v>
      </c>
    </row>
    <row r="564" spans="1:10" x14ac:dyDescent="0.25">
      <c r="A564" s="4" t="str">
        <f t="shared" si="8"/>
        <v/>
      </c>
      <c r="B564" t="s">
        <v>40</v>
      </c>
      <c r="C564" t="s">
        <v>49</v>
      </c>
      <c r="D564" s="5" t="s">
        <v>16</v>
      </c>
      <c r="E564" s="5">
        <v>11</v>
      </c>
      <c r="F564" s="5"/>
      <c r="G564" s="5"/>
      <c r="H564" s="5"/>
      <c r="I564" s="5">
        <v>92.231818181818184</v>
      </c>
      <c r="J564" s="5">
        <v>2</v>
      </c>
    </row>
    <row r="565" spans="1:10" x14ac:dyDescent="0.25">
      <c r="A565" s="4" t="str">
        <f t="shared" si="8"/>
        <v/>
      </c>
      <c r="B565" t="s">
        <v>40</v>
      </c>
      <c r="C565" t="s">
        <v>49</v>
      </c>
      <c r="D565" s="5" t="s">
        <v>16</v>
      </c>
      <c r="E565" s="5">
        <v>12</v>
      </c>
      <c r="F565" s="5"/>
      <c r="G565" s="5"/>
      <c r="H565" s="5"/>
      <c r="I565" s="5">
        <v>95.031818181818167</v>
      </c>
      <c r="J565" s="5">
        <v>2</v>
      </c>
    </row>
    <row r="566" spans="1:10" x14ac:dyDescent="0.25">
      <c r="A566" s="4" t="str">
        <f t="shared" si="8"/>
        <v/>
      </c>
      <c r="B566" t="s">
        <v>40</v>
      </c>
      <c r="C566" t="s">
        <v>49</v>
      </c>
      <c r="D566" s="5" t="s">
        <v>16</v>
      </c>
      <c r="E566" s="5">
        <v>13</v>
      </c>
      <c r="F566" s="5"/>
      <c r="G566" s="5"/>
      <c r="H566" s="5"/>
      <c r="I566" s="5">
        <v>97.013636363636394</v>
      </c>
      <c r="J566" s="5">
        <v>2</v>
      </c>
    </row>
    <row r="567" spans="1:10" x14ac:dyDescent="0.25">
      <c r="A567" s="4" t="str">
        <f t="shared" si="8"/>
        <v/>
      </c>
      <c r="B567" t="s">
        <v>40</v>
      </c>
      <c r="C567" t="s">
        <v>49</v>
      </c>
      <c r="D567" s="5" t="s">
        <v>16</v>
      </c>
      <c r="E567" s="5">
        <v>14</v>
      </c>
      <c r="F567" s="5"/>
      <c r="G567" s="5"/>
      <c r="H567" s="5"/>
      <c r="I567" s="5">
        <v>98.995454545454535</v>
      </c>
      <c r="J567" s="5">
        <v>2</v>
      </c>
    </row>
    <row r="568" spans="1:10" x14ac:dyDescent="0.25">
      <c r="A568" s="4" t="str">
        <f t="shared" si="8"/>
        <v/>
      </c>
      <c r="B568" t="s">
        <v>40</v>
      </c>
      <c r="C568" t="s">
        <v>49</v>
      </c>
      <c r="D568" s="5" t="s">
        <v>16</v>
      </c>
      <c r="E568" s="5">
        <v>15</v>
      </c>
      <c r="F568" s="5"/>
      <c r="G568" s="5"/>
      <c r="H568" s="5"/>
      <c r="I568" s="5">
        <v>100.20454545454545</v>
      </c>
      <c r="J568" s="5">
        <v>2</v>
      </c>
    </row>
    <row r="569" spans="1:10" x14ac:dyDescent="0.25">
      <c r="A569" s="4" t="str">
        <f t="shared" si="8"/>
        <v/>
      </c>
      <c r="B569" t="s">
        <v>40</v>
      </c>
      <c r="C569" t="s">
        <v>49</v>
      </c>
      <c r="D569" s="5" t="s">
        <v>16</v>
      </c>
      <c r="E569" s="5">
        <v>16</v>
      </c>
      <c r="F569" s="5"/>
      <c r="G569" s="5"/>
      <c r="H569" s="5"/>
      <c r="I569" s="5">
        <v>99.49545454545455</v>
      </c>
      <c r="J569" s="5">
        <v>2</v>
      </c>
    </row>
    <row r="570" spans="1:10" x14ac:dyDescent="0.25">
      <c r="A570" s="4" t="str">
        <f t="shared" si="8"/>
        <v/>
      </c>
      <c r="B570" t="s">
        <v>40</v>
      </c>
      <c r="C570" t="s">
        <v>49</v>
      </c>
      <c r="D570" s="5" t="s">
        <v>16</v>
      </c>
      <c r="E570" s="5">
        <v>17</v>
      </c>
      <c r="F570" s="5"/>
      <c r="G570" s="5"/>
      <c r="H570" s="5"/>
      <c r="I570" s="5">
        <v>96.022727272727266</v>
      </c>
      <c r="J570" s="5">
        <v>2</v>
      </c>
    </row>
    <row r="571" spans="1:10" x14ac:dyDescent="0.25">
      <c r="A571" s="4" t="str">
        <f t="shared" si="8"/>
        <v/>
      </c>
      <c r="B571" t="s">
        <v>40</v>
      </c>
      <c r="C571" t="s">
        <v>49</v>
      </c>
      <c r="D571" s="5" t="s">
        <v>16</v>
      </c>
      <c r="E571" s="5">
        <v>18</v>
      </c>
      <c r="F571" s="5"/>
      <c r="G571" s="5"/>
      <c r="H571" s="5"/>
      <c r="I571" s="5">
        <v>92.25</v>
      </c>
      <c r="J571" s="5">
        <v>2</v>
      </c>
    </row>
    <row r="572" spans="1:10" x14ac:dyDescent="0.25">
      <c r="A572" s="4" t="str">
        <f t="shared" si="8"/>
        <v/>
      </c>
      <c r="B572" t="s">
        <v>40</v>
      </c>
      <c r="C572" t="s">
        <v>49</v>
      </c>
      <c r="D572" s="5" t="s">
        <v>16</v>
      </c>
      <c r="E572" s="5">
        <v>19</v>
      </c>
      <c r="F572" s="5"/>
      <c r="G572" s="5"/>
      <c r="H572" s="5"/>
      <c r="I572" s="5">
        <v>87.818181818181813</v>
      </c>
      <c r="J572" s="5">
        <v>2</v>
      </c>
    </row>
    <row r="573" spans="1:10" x14ac:dyDescent="0.25">
      <c r="A573" s="4" t="str">
        <f t="shared" si="8"/>
        <v/>
      </c>
      <c r="B573" t="s">
        <v>40</v>
      </c>
      <c r="C573" t="s">
        <v>49</v>
      </c>
      <c r="D573" s="5" t="s">
        <v>16</v>
      </c>
      <c r="E573" s="5">
        <v>20</v>
      </c>
      <c r="F573" s="5"/>
      <c r="G573" s="5"/>
      <c r="H573" s="5"/>
      <c r="I573" s="5">
        <v>86.468181818181861</v>
      </c>
      <c r="J573" s="5">
        <v>2</v>
      </c>
    </row>
    <row r="574" spans="1:10" x14ac:dyDescent="0.25">
      <c r="A574" s="4" t="str">
        <f t="shared" si="8"/>
        <v/>
      </c>
      <c r="B574" t="s">
        <v>40</v>
      </c>
      <c r="C574" t="s">
        <v>49</v>
      </c>
      <c r="D574" s="5" t="s">
        <v>16</v>
      </c>
      <c r="E574" s="5">
        <v>21</v>
      </c>
      <c r="F574" s="5"/>
      <c r="G574" s="5"/>
      <c r="H574" s="5"/>
      <c r="I574" s="5">
        <v>84.395454545454541</v>
      </c>
      <c r="J574" s="5">
        <v>2</v>
      </c>
    </row>
    <row r="575" spans="1:10" x14ac:dyDescent="0.25">
      <c r="A575" s="4" t="str">
        <f t="shared" si="8"/>
        <v/>
      </c>
      <c r="B575" t="s">
        <v>40</v>
      </c>
      <c r="C575" t="s">
        <v>49</v>
      </c>
      <c r="D575" s="5" t="s">
        <v>16</v>
      </c>
      <c r="E575" s="5">
        <v>22</v>
      </c>
      <c r="F575" s="5"/>
      <c r="G575" s="5"/>
      <c r="H575" s="5"/>
      <c r="I575" s="5">
        <v>82.368181818181824</v>
      </c>
      <c r="J575" s="5">
        <v>2</v>
      </c>
    </row>
    <row r="576" spans="1:10" x14ac:dyDescent="0.25">
      <c r="A576" s="4" t="str">
        <f t="shared" si="8"/>
        <v/>
      </c>
      <c r="B576" t="s">
        <v>40</v>
      </c>
      <c r="C576" t="s">
        <v>49</v>
      </c>
      <c r="D576" s="5" t="s">
        <v>16</v>
      </c>
      <c r="E576" s="5">
        <v>23</v>
      </c>
      <c r="F576" s="5"/>
      <c r="G576" s="5"/>
      <c r="H576" s="5"/>
      <c r="I576" s="5">
        <v>82.068181818181841</v>
      </c>
      <c r="J576" s="5">
        <v>2</v>
      </c>
    </row>
    <row r="577" spans="1:10" x14ac:dyDescent="0.25">
      <c r="A577" s="4" t="str">
        <f t="shared" si="8"/>
        <v/>
      </c>
      <c r="B577" t="s">
        <v>40</v>
      </c>
      <c r="C577" t="s">
        <v>49</v>
      </c>
      <c r="D577" s="5" t="s">
        <v>16</v>
      </c>
      <c r="E577" s="5">
        <v>24</v>
      </c>
      <c r="F577" s="5"/>
      <c r="G577" s="5"/>
      <c r="H577" s="5"/>
      <c r="I577" s="5">
        <v>80.490909090909085</v>
      </c>
      <c r="J577" s="5">
        <v>2</v>
      </c>
    </row>
  </sheetData>
  <autoFilter ref="A1:J577"/>
  <conditionalFormatting sqref="F2:H577">
    <cfRule type="expression" dxfId="0" priority="1">
      <formula>$J2&lt;&gt;0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zoomScale="55" zoomScaleNormal="55" workbookViewId="0">
      <selection activeCell="D5" sqref="D5"/>
    </sheetView>
  </sheetViews>
  <sheetFormatPr defaultRowHeight="15" x14ac:dyDescent="0.25"/>
  <cols>
    <col min="1" max="1" width="1.75" customWidth="1"/>
    <col min="2" max="2" width="18.5" bestFit="1" customWidth="1"/>
    <col min="3" max="3" width="1.75" customWidth="1"/>
    <col min="4" max="4" width="17.125" bestFit="1" customWidth="1"/>
    <col min="5" max="5" width="1.75" customWidth="1"/>
    <col min="6" max="6" width="11.5" bestFit="1" customWidth="1"/>
    <col min="7" max="7" width="1.75" customWidth="1"/>
    <col min="8" max="8" width="19.25" bestFit="1" customWidth="1"/>
    <col min="9" max="9" width="1.75" customWidth="1"/>
    <col min="10" max="10" width="20.75" bestFit="1" customWidth="1"/>
    <col min="11" max="11" width="1.75" customWidth="1"/>
    <col min="12" max="12" width="24.625" bestFit="1" customWidth="1"/>
  </cols>
  <sheetData>
    <row r="1" spans="2:12" x14ac:dyDescent="0.25">
      <c r="J1" s="7"/>
      <c r="L1" s="7"/>
    </row>
    <row r="2" spans="2:12" x14ac:dyDescent="0.25">
      <c r="B2" s="2" t="s">
        <v>9</v>
      </c>
      <c r="D2" s="2" t="s">
        <v>15</v>
      </c>
      <c r="F2" s="2" t="s">
        <v>36</v>
      </c>
      <c r="H2" s="2" t="s">
        <v>17</v>
      </c>
      <c r="J2" s="2" t="s">
        <v>52</v>
      </c>
      <c r="L2" s="2" t="s">
        <v>53</v>
      </c>
    </row>
    <row r="3" spans="2:12" x14ac:dyDescent="0.25">
      <c r="B3" t="s">
        <v>13</v>
      </c>
      <c r="D3" t="s">
        <v>16</v>
      </c>
      <c r="F3" t="s">
        <v>37</v>
      </c>
      <c r="H3" t="s">
        <v>18</v>
      </c>
      <c r="J3" t="s">
        <v>37</v>
      </c>
      <c r="L3" t="str">
        <f>IF( ROWS(M$3:M3) &lt;=COUNTIF(F:F,reportcategory),INDEX($H:$H,MATCH(reportcategory,F:F,0)+ROWS(M$3:M3)-1),"")</f>
        <v>All Customers</v>
      </c>
    </row>
    <row r="4" spans="2:12" x14ac:dyDescent="0.25">
      <c r="B4" t="s">
        <v>14</v>
      </c>
      <c r="D4" s="24" t="s">
        <v>64</v>
      </c>
      <c r="F4" t="s">
        <v>38</v>
      </c>
      <c r="H4" t="s">
        <v>42</v>
      </c>
      <c r="J4" t="s">
        <v>38</v>
      </c>
      <c r="L4" t="str">
        <f>IF( ROWS(M$3:M4) &lt;=COUNTIF(F:F,reportcategory),INDEX($H:$H,MATCH(reportcategory,F:F,0)+ROWS(M$3:M4)-1),"")</f>
        <v/>
      </c>
    </row>
    <row r="5" spans="2:12" x14ac:dyDescent="0.25">
      <c r="F5" t="s">
        <v>38</v>
      </c>
      <c r="H5" t="s">
        <v>43</v>
      </c>
      <c r="J5" t="s">
        <v>39</v>
      </c>
      <c r="L5" t="str">
        <f>IF( ROWS(M$3:M5) &lt;=COUNTIF(F:F,reportcategory),INDEX($H:$H,MATCH(reportcategory,F:F,0)+ROWS(M$3:M5)-1),"")</f>
        <v/>
      </c>
    </row>
    <row r="6" spans="2:12" x14ac:dyDescent="0.25">
      <c r="F6" t="s">
        <v>38</v>
      </c>
      <c r="H6" t="s">
        <v>55</v>
      </c>
      <c r="J6" t="s">
        <v>40</v>
      </c>
      <c r="L6" t="str">
        <f>IF( ROWS(M$3:M6) &lt;=COUNTIF(F:F,reportcategory),INDEX($H:$H,MATCH(reportcategory,F:F,0)+ROWS(M$3:M6)-1),"")</f>
        <v/>
      </c>
    </row>
    <row r="7" spans="2:12" x14ac:dyDescent="0.25">
      <c r="F7" t="s">
        <v>39</v>
      </c>
      <c r="H7" t="s">
        <v>44</v>
      </c>
      <c r="J7" t="s">
        <v>41</v>
      </c>
      <c r="L7" t="str">
        <f>IF( ROWS(M$3:M7) &lt;=COUNTIF(F:F,reportcategory),INDEX($H:$H,MATCH(reportcategory,F:F,0)+ROWS(M$3:M7)-1),"")</f>
        <v/>
      </c>
    </row>
    <row r="8" spans="2:12" x14ac:dyDescent="0.25">
      <c r="F8" t="s">
        <v>39</v>
      </c>
      <c r="H8" t="s">
        <v>45</v>
      </c>
    </row>
    <row r="9" spans="2:12" x14ac:dyDescent="0.25">
      <c r="F9" t="s">
        <v>39</v>
      </c>
      <c r="H9" t="s">
        <v>46</v>
      </c>
    </row>
    <row r="10" spans="2:12" x14ac:dyDescent="0.25">
      <c r="F10" t="s">
        <v>40</v>
      </c>
      <c r="H10" t="s">
        <v>47</v>
      </c>
    </row>
    <row r="11" spans="2:12" x14ac:dyDescent="0.25">
      <c r="F11" t="s">
        <v>40</v>
      </c>
      <c r="H11" t="s">
        <v>48</v>
      </c>
    </row>
    <row r="12" spans="2:12" x14ac:dyDescent="0.25">
      <c r="F12" t="s">
        <v>40</v>
      </c>
      <c r="H12" t="s">
        <v>49</v>
      </c>
    </row>
    <row r="13" spans="2:12" x14ac:dyDescent="0.25">
      <c r="F13" t="s">
        <v>41</v>
      </c>
      <c r="H13" t="s">
        <v>50</v>
      </c>
    </row>
    <row r="14" spans="2:12" x14ac:dyDescent="0.25">
      <c r="F14" t="s">
        <v>41</v>
      </c>
      <c r="H1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Confidentiality Statement</vt:lpstr>
      <vt:lpstr>Summary</vt:lpstr>
      <vt:lpstr>Event_Char</vt:lpstr>
      <vt:lpstr>Interval_Char</vt:lpstr>
      <vt:lpstr>Helpers</vt:lpstr>
      <vt:lpstr>category_options</vt:lpstr>
      <vt:lpstr>enrolled</vt:lpstr>
      <vt:lpstr>event</vt:lpstr>
      <vt:lpstr>event_options</vt:lpstr>
      <vt:lpstr>event_x</vt:lpstr>
      <vt:lpstr>event_y</vt:lpstr>
      <vt:lpstr>interval</vt:lpstr>
      <vt:lpstr>interval_x</vt:lpstr>
      <vt:lpstr>interval_y</vt:lpstr>
      <vt:lpstr>multiplier</vt:lpstr>
      <vt:lpstr>report_options</vt:lpstr>
      <vt:lpstr>reportcategory</vt:lpstr>
      <vt:lpstr>reportdate</vt:lpstr>
      <vt:lpstr>reportlevel</vt:lpstr>
      <vt:lpstr>reportsubcategory</vt:lpstr>
      <vt:lpstr>segment_options</vt:lpstr>
      <vt:lpstr>subcategory_options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Ciccone</dc:creator>
  <cp:lastModifiedBy>Adriana Ciccone</cp:lastModifiedBy>
  <dcterms:created xsi:type="dcterms:W3CDTF">2017-07-30T23:37:23Z</dcterms:created>
  <dcterms:modified xsi:type="dcterms:W3CDTF">2020-03-28T03:17:41Z</dcterms:modified>
</cp:coreProperties>
</file>