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GE\Aggregator\Aggregator 2014\Models\Ex Post Protocol Tables\"/>
    </mc:Choice>
  </mc:AlternateContent>
  <bookViews>
    <workbookView xWindow="0" yWindow="75" windowWidth="19035" windowHeight="11760"/>
  </bookViews>
  <sheets>
    <sheet name="Table" sheetId="4" r:id="rId1"/>
    <sheet name="Lookups" sheetId="2" state="hidden" r:id="rId2"/>
    <sheet name="Data" sheetId="1" state="hidden" r:id="rId3"/>
  </sheets>
  <definedNames>
    <definedName name="_xlnm._FilterDatabase" localSheetId="2" hidden="1">Data!$A$1:$FV$16625</definedName>
    <definedName name="Called">Table!$G$3</definedName>
    <definedName name="_xlnm.Criteria">Lookups!$B$3:$D$4</definedName>
    <definedName name="data">Data!$A$1:$FX$30809</definedName>
    <definedName name="date">Table!$B$5</definedName>
    <definedName name="date_list">Lookups!$K$4:$K$28</definedName>
    <definedName name="Fillin">Lookups!$D$11</definedName>
    <definedName name="lca">Table!$B$7</definedName>
    <definedName name="lca_list">Lookups!$L$4:$L$7</definedName>
    <definedName name="notice">Table!$B$8</definedName>
    <definedName name="notice_list">Lookups!$M$4:$M$8</definedName>
    <definedName name="pass">Lookups!$D$8</definedName>
    <definedName name="_xlnm.Print_Area" localSheetId="0">Table!$A$2:$N$35</definedName>
    <definedName name="Result_type">Table!$B$4</definedName>
    <definedName name="Result_type_list">Lookups!$J$4:$J$5</definedName>
    <definedName name="table_for_PGE_CBP_expost_public" localSheetId="2">Data!$A$1:$FT$501</definedName>
  </definedNames>
  <calcPr calcId="152511"/>
</workbook>
</file>

<file path=xl/calcChain.xml><?xml version="1.0" encoding="utf-8"?>
<calcChain xmlns="http://schemas.openxmlformats.org/spreadsheetml/2006/main">
  <c r="Z54" i="2" l="1"/>
  <c r="B11" i="4" l="1"/>
  <c r="Z55" i="2" l="1"/>
  <c r="AC51" i="2"/>
  <c r="AB51" i="2"/>
  <c r="F156" i="2" l="1"/>
  <c r="A156" i="2"/>
  <c r="F155" i="2"/>
  <c r="A155" i="2"/>
  <c r="F154" i="2"/>
  <c r="A154" i="2"/>
  <c r="F153" i="2"/>
  <c r="A153" i="2"/>
  <c r="F152" i="2"/>
  <c r="A152" i="2"/>
  <c r="F151" i="2"/>
  <c r="A151" i="2"/>
  <c r="F150" i="2"/>
  <c r="A150" i="2"/>
  <c r="F149" i="2"/>
  <c r="A149" i="2"/>
  <c r="F148" i="2"/>
  <c r="A148" i="2"/>
  <c r="F147" i="2"/>
  <c r="A147" i="2"/>
  <c r="F146" i="2"/>
  <c r="A146" i="2"/>
  <c r="F145" i="2"/>
  <c r="A145" i="2"/>
  <c r="F144" i="2"/>
  <c r="A144" i="2"/>
  <c r="F143" i="2"/>
  <c r="A143" i="2"/>
  <c r="F142" i="2"/>
  <c r="A142" i="2"/>
  <c r="F141" i="2"/>
  <c r="A141" i="2"/>
  <c r="F140" i="2"/>
  <c r="A140" i="2"/>
  <c r="F139" i="2"/>
  <c r="A139" i="2"/>
  <c r="F138" i="2"/>
  <c r="A138" i="2"/>
  <c r="F137" i="2"/>
  <c r="A137" i="2"/>
  <c r="F136" i="2"/>
  <c r="A136" i="2"/>
  <c r="F135" i="2"/>
  <c r="A135" i="2"/>
  <c r="F134" i="2"/>
  <c r="A134" i="2"/>
  <c r="F133" i="2"/>
  <c r="A133" i="2"/>
  <c r="F132" i="2"/>
  <c r="A132" i="2"/>
  <c r="F131" i="2"/>
  <c r="A131" i="2"/>
  <c r="F130" i="2"/>
  <c r="A130" i="2"/>
  <c r="F129" i="2"/>
  <c r="A129" i="2"/>
  <c r="F128" i="2"/>
  <c r="A128" i="2"/>
  <c r="F127" i="2"/>
  <c r="A127" i="2"/>
  <c r="F126" i="2"/>
  <c r="A126" i="2"/>
  <c r="F125" i="2"/>
  <c r="A125" i="2"/>
  <c r="F124" i="2"/>
  <c r="A124" i="2"/>
  <c r="F123" i="2"/>
  <c r="A123" i="2"/>
  <c r="F122" i="2"/>
  <c r="A122" i="2"/>
  <c r="F121" i="2"/>
  <c r="A121" i="2"/>
  <c r="F120" i="2"/>
  <c r="A120" i="2"/>
  <c r="F119" i="2"/>
  <c r="A119" i="2"/>
  <c r="F118" i="2"/>
  <c r="A118" i="2"/>
  <c r="F117" i="2"/>
  <c r="A117" i="2"/>
  <c r="F116" i="2"/>
  <c r="A116" i="2"/>
  <c r="F115" i="2"/>
  <c r="A115" i="2"/>
  <c r="F114" i="2"/>
  <c r="A114" i="2"/>
  <c r="F113" i="2"/>
  <c r="A113" i="2"/>
  <c r="F112" i="2"/>
  <c r="A112" i="2"/>
  <c r="F111" i="2"/>
  <c r="A111" i="2"/>
  <c r="F110" i="2"/>
  <c r="A110" i="2"/>
  <c r="F109" i="2"/>
  <c r="A109" i="2"/>
  <c r="F108" i="2"/>
  <c r="A108" i="2"/>
  <c r="F107" i="2"/>
  <c r="A107" i="2"/>
  <c r="F106" i="2"/>
  <c r="A106" i="2"/>
  <c r="F105" i="2"/>
  <c r="A105" i="2"/>
  <c r="F104" i="2"/>
  <c r="A104" i="2"/>
  <c r="F103" i="2"/>
  <c r="A103" i="2"/>
  <c r="F102" i="2"/>
  <c r="A102" i="2"/>
  <c r="F101" i="2"/>
  <c r="A101" i="2"/>
  <c r="F100" i="2"/>
  <c r="A100" i="2"/>
  <c r="F99" i="2"/>
  <c r="A99" i="2"/>
  <c r="F98" i="2"/>
  <c r="A98" i="2"/>
  <c r="F97" i="2"/>
  <c r="A97" i="2"/>
  <c r="F96" i="2"/>
  <c r="A96" i="2"/>
  <c r="F95" i="2"/>
  <c r="A95" i="2"/>
  <c r="F94" i="2"/>
  <c r="A94" i="2"/>
  <c r="F93" i="2"/>
  <c r="A93" i="2"/>
  <c r="F92" i="2"/>
  <c r="A92" i="2"/>
  <c r="F91" i="2"/>
  <c r="A91" i="2"/>
  <c r="F90" i="2"/>
  <c r="A90" i="2"/>
  <c r="F89" i="2"/>
  <c r="A89" i="2"/>
  <c r="F88" i="2"/>
  <c r="A88" i="2"/>
  <c r="F87" i="2"/>
  <c r="A87" i="2"/>
  <c r="F86" i="2"/>
  <c r="A86" i="2"/>
  <c r="F85" i="2"/>
  <c r="A85" i="2"/>
  <c r="F84" i="2"/>
  <c r="A84" i="2"/>
  <c r="F83" i="2"/>
  <c r="A83" i="2"/>
  <c r="F82" i="2"/>
  <c r="A82" i="2"/>
  <c r="F81" i="2"/>
  <c r="A81" i="2"/>
  <c r="F80" i="2"/>
  <c r="A80" i="2"/>
  <c r="F79" i="2"/>
  <c r="A79" i="2"/>
  <c r="F78" i="2"/>
  <c r="A78" i="2"/>
  <c r="F77" i="2"/>
  <c r="A77" i="2"/>
  <c r="F76" i="2"/>
  <c r="A76" i="2"/>
  <c r="F75" i="2"/>
  <c r="A75" i="2"/>
  <c r="F74" i="2"/>
  <c r="A74" i="2"/>
  <c r="F73" i="2"/>
  <c r="A73" i="2"/>
  <c r="F72" i="2"/>
  <c r="A72" i="2"/>
  <c r="F71" i="2"/>
  <c r="A71" i="2"/>
  <c r="F70" i="2"/>
  <c r="A70" i="2"/>
  <c r="F69" i="2"/>
  <c r="A69" i="2"/>
  <c r="F68" i="2"/>
  <c r="A68" i="2"/>
  <c r="F67" i="2"/>
  <c r="A67" i="2"/>
  <c r="F66" i="2"/>
  <c r="A66" i="2"/>
  <c r="F65" i="2"/>
  <c r="A65" i="2"/>
  <c r="F64" i="2"/>
  <c r="A64" i="2"/>
  <c r="F63" i="2"/>
  <c r="A63" i="2"/>
  <c r="F62" i="2"/>
  <c r="A62" i="2"/>
  <c r="F61" i="2"/>
  <c r="A61" i="2"/>
  <c r="F60" i="2"/>
  <c r="A60" i="2"/>
  <c r="F59" i="2"/>
  <c r="A59" i="2"/>
  <c r="F58" i="2"/>
  <c r="A58" i="2"/>
  <c r="F57" i="2"/>
  <c r="A57" i="2"/>
  <c r="F56" i="2"/>
  <c r="A56" i="2"/>
  <c r="F55" i="2"/>
  <c r="A55" i="2"/>
  <c r="F54" i="2"/>
  <c r="A54" i="2"/>
  <c r="F53" i="2"/>
  <c r="A53" i="2"/>
  <c r="F52" i="2"/>
  <c r="A52" i="2"/>
  <c r="F51" i="2"/>
  <c r="A51" i="2"/>
  <c r="F50" i="2"/>
  <c r="A50" i="2"/>
  <c r="F49" i="2"/>
  <c r="A49" i="2"/>
  <c r="F48" i="2"/>
  <c r="A48" i="2"/>
  <c r="F47" i="2"/>
  <c r="A47" i="2"/>
  <c r="F46" i="2"/>
  <c r="A46" i="2"/>
  <c r="F45" i="2"/>
  <c r="A45" i="2"/>
  <c r="F44" i="2"/>
  <c r="A44" i="2"/>
  <c r="F43" i="2"/>
  <c r="A43" i="2"/>
  <c r="F42" i="2"/>
  <c r="A42" i="2"/>
  <c r="F41" i="2"/>
  <c r="A41" i="2"/>
  <c r="F40" i="2"/>
  <c r="A40" i="2"/>
  <c r="F39" i="2"/>
  <c r="A39" i="2"/>
  <c r="F38" i="2"/>
  <c r="A38" i="2"/>
  <c r="F37" i="2"/>
  <c r="A37" i="2"/>
  <c r="F36" i="2"/>
  <c r="A36" i="2"/>
  <c r="F35" i="2"/>
  <c r="A35" i="2"/>
  <c r="F34" i="2"/>
  <c r="A34" i="2"/>
  <c r="F33" i="2"/>
  <c r="A33" i="2"/>
  <c r="F32" i="2"/>
  <c r="A32" i="2"/>
  <c r="G5" i="4" l="1"/>
  <c r="H32" i="4"/>
  <c r="G32" i="4"/>
  <c r="I33" i="2" l="1"/>
  <c r="F32" i="4"/>
  <c r="I34" i="2" l="1"/>
  <c r="D4" i="2"/>
  <c r="C4" i="2"/>
  <c r="B4" i="2"/>
  <c r="D8" i="2" s="1"/>
  <c r="J32" i="4"/>
  <c r="J6" i="4"/>
  <c r="H5" i="4"/>
  <c r="F5" i="4"/>
  <c r="I35" i="2" l="1"/>
  <c r="G2" i="4" l="1"/>
  <c r="G3" i="4"/>
  <c r="F8" i="4"/>
  <c r="I36" i="2"/>
  <c r="I31" i="4"/>
  <c r="J55" i="2" s="1"/>
  <c r="J30" i="4"/>
  <c r="K29" i="4"/>
  <c r="M27" i="4"/>
  <c r="N26" i="4"/>
  <c r="F26" i="4"/>
  <c r="H24" i="4"/>
  <c r="I23" i="4"/>
  <c r="J47" i="2" s="1"/>
  <c r="J22" i="4"/>
  <c r="K21" i="4"/>
  <c r="M19" i="4"/>
  <c r="N18" i="4"/>
  <c r="F18" i="4"/>
  <c r="H16" i="4"/>
  <c r="L16" i="4" s="1"/>
  <c r="I15" i="4"/>
  <c r="J39" i="2" s="1"/>
  <c r="J14" i="4"/>
  <c r="K13" i="4"/>
  <c r="M11" i="4"/>
  <c r="N10" i="4"/>
  <c r="F10" i="4"/>
  <c r="H8" i="4"/>
  <c r="H31" i="4"/>
  <c r="L31" i="4" s="1"/>
  <c r="I30" i="4"/>
  <c r="J54" i="2" s="1"/>
  <c r="J29" i="4"/>
  <c r="K28" i="4"/>
  <c r="M26" i="4"/>
  <c r="N25" i="4"/>
  <c r="F25" i="4"/>
  <c r="H23" i="4"/>
  <c r="I22" i="4"/>
  <c r="J46" i="2" s="1"/>
  <c r="J21" i="4"/>
  <c r="K20" i="4"/>
  <c r="M18" i="4"/>
  <c r="N17" i="4"/>
  <c r="F17" i="4"/>
  <c r="H15" i="4"/>
  <c r="L15" i="4" s="1"/>
  <c r="I14" i="4"/>
  <c r="J38" i="2" s="1"/>
  <c r="J13" i="4"/>
  <c r="K12" i="4"/>
  <c r="M10" i="4"/>
  <c r="N9" i="4"/>
  <c r="F9" i="4"/>
  <c r="F31" i="4"/>
  <c r="H29" i="4"/>
  <c r="L29" i="4" s="1"/>
  <c r="J27" i="4"/>
  <c r="K26" i="4"/>
  <c r="N23" i="4"/>
  <c r="H21" i="4"/>
  <c r="K18" i="4"/>
  <c r="M16" i="4"/>
  <c r="N15" i="4"/>
  <c r="H13" i="4"/>
  <c r="L13" i="4" s="1"/>
  <c r="I12" i="4"/>
  <c r="J36" i="2" s="1"/>
  <c r="K10" i="4"/>
  <c r="M8" i="4"/>
  <c r="H30" i="4"/>
  <c r="L30" i="4" s="1"/>
  <c r="I29" i="4"/>
  <c r="J53" i="2" s="1"/>
  <c r="J28" i="4"/>
  <c r="K27" i="4"/>
  <c r="M25" i="4"/>
  <c r="N24" i="4"/>
  <c r="F24" i="4"/>
  <c r="H22" i="4"/>
  <c r="I21" i="4"/>
  <c r="J45" i="2" s="1"/>
  <c r="J20" i="4"/>
  <c r="K19" i="4"/>
  <c r="M17" i="4"/>
  <c r="N16" i="4"/>
  <c r="F16" i="4"/>
  <c r="H14" i="4"/>
  <c r="L14" i="4" s="1"/>
  <c r="I13" i="4"/>
  <c r="J37" i="2" s="1"/>
  <c r="J12" i="4"/>
  <c r="K11" i="4"/>
  <c r="M9" i="4"/>
  <c r="N8" i="4"/>
  <c r="N31" i="4"/>
  <c r="I28" i="4"/>
  <c r="J52" i="2" s="1"/>
  <c r="M24" i="4"/>
  <c r="F23" i="4"/>
  <c r="I20" i="4"/>
  <c r="J44" i="2" s="1"/>
  <c r="J19" i="4"/>
  <c r="F15" i="4"/>
  <c r="J11" i="4"/>
  <c r="M31" i="4"/>
  <c r="N30" i="4"/>
  <c r="F30" i="4"/>
  <c r="H28" i="4"/>
  <c r="L28" i="4" s="1"/>
  <c r="I27" i="4"/>
  <c r="J51" i="2" s="1"/>
  <c r="J26" i="4"/>
  <c r="K25" i="4"/>
  <c r="M23" i="4"/>
  <c r="N22" i="4"/>
  <c r="F22" i="4"/>
  <c r="H20" i="4"/>
  <c r="L20" i="4" s="1"/>
  <c r="I19" i="4"/>
  <c r="J43" i="2" s="1"/>
  <c r="J18" i="4"/>
  <c r="K17" i="4"/>
  <c r="M15" i="4"/>
  <c r="N14" i="4"/>
  <c r="F14" i="4"/>
  <c r="H12" i="4"/>
  <c r="L12" i="4" s="1"/>
  <c r="I11" i="4"/>
  <c r="J35" i="2" s="1"/>
  <c r="J10" i="4"/>
  <c r="K9" i="4"/>
  <c r="J16" i="4"/>
  <c r="N11" i="4"/>
  <c r="K30" i="4"/>
  <c r="F28" i="4"/>
  <c r="J25" i="4"/>
  <c r="J23" i="4"/>
  <c r="I18" i="4"/>
  <c r="J42" i="2" s="1"/>
  <c r="H11" i="4"/>
  <c r="L11" i="4" s="1"/>
  <c r="N27" i="4"/>
  <c r="M20" i="4"/>
  <c r="M29" i="4"/>
  <c r="H27" i="4"/>
  <c r="L27" i="4" s="1"/>
  <c r="H25" i="4"/>
  <c r="L25" i="4" s="1"/>
  <c r="K15" i="4"/>
  <c r="F13" i="4"/>
  <c r="F11" i="4"/>
  <c r="J8" i="4"/>
  <c r="K24" i="4"/>
  <c r="K22" i="4"/>
  <c r="F20" i="4"/>
  <c r="J17" i="4"/>
  <c r="J15" i="4"/>
  <c r="N12" i="4"/>
  <c r="I10" i="4"/>
  <c r="J34" i="2" s="1"/>
  <c r="I8" i="4"/>
  <c r="J32" i="2" s="1"/>
  <c r="K31" i="4"/>
  <c r="F29" i="4"/>
  <c r="F27" i="4"/>
  <c r="J24" i="4"/>
  <c r="N21" i="4"/>
  <c r="N19" i="4"/>
  <c r="I17" i="4"/>
  <c r="J41" i="2" s="1"/>
  <c r="M14" i="4"/>
  <c r="M12" i="4"/>
  <c r="H10" i="4"/>
  <c r="L10" i="4" s="1"/>
  <c r="N20" i="4"/>
  <c r="M13" i="4"/>
  <c r="H9" i="4"/>
  <c r="L9" i="4" s="1"/>
  <c r="N29" i="4"/>
  <c r="M22" i="4"/>
  <c r="K8" i="4"/>
  <c r="J31" i="4"/>
  <c r="N28" i="4"/>
  <c r="I26" i="4"/>
  <c r="J50" i="2" s="1"/>
  <c r="I24" i="4"/>
  <c r="J48" i="2" s="1"/>
  <c r="M21" i="4"/>
  <c r="H19" i="4"/>
  <c r="L19" i="4" s="1"/>
  <c r="H17" i="4"/>
  <c r="L17" i="4" s="1"/>
  <c r="M30" i="4"/>
  <c r="M28" i="4"/>
  <c r="H26" i="4"/>
  <c r="L26" i="4" s="1"/>
  <c r="K16" i="4"/>
  <c r="K14" i="4"/>
  <c r="F12" i="4"/>
  <c r="J9" i="4"/>
  <c r="K23" i="4"/>
  <c r="F21" i="4"/>
  <c r="F19" i="4"/>
  <c r="N13" i="4"/>
  <c r="I9" i="4"/>
  <c r="J33" i="2" s="1"/>
  <c r="I16" i="4"/>
  <c r="J40" i="2" s="1"/>
  <c r="I25" i="4"/>
  <c r="J49" i="2" s="1"/>
  <c r="H18" i="4"/>
  <c r="L18" i="4" s="1"/>
  <c r="I34" i="4" l="1"/>
  <c r="F34" i="4"/>
  <c r="G11" i="4"/>
  <c r="H34" i="4"/>
  <c r="I37" i="2"/>
  <c r="L21" i="4"/>
  <c r="G21" i="4"/>
  <c r="G14" i="4"/>
  <c r="G31" i="4"/>
  <c r="G25" i="4"/>
  <c r="G13" i="4"/>
  <c r="G22" i="4"/>
  <c r="G10" i="4"/>
  <c r="G17" i="4"/>
  <c r="G12" i="4"/>
  <c r="G28" i="4"/>
  <c r="G29" i="4"/>
  <c r="G30" i="4"/>
  <c r="G26" i="4"/>
  <c r="G20" i="4"/>
  <c r="G9" i="4"/>
  <c r="G15" i="4"/>
  <c r="G18" i="4"/>
  <c r="G27" i="4"/>
  <c r="L24" i="4"/>
  <c r="L22" i="4"/>
  <c r="L8" i="4"/>
  <c r="G19" i="4"/>
  <c r="G23" i="4"/>
  <c r="G8" i="4"/>
  <c r="G16" i="4"/>
  <c r="G24" i="4"/>
  <c r="L23" i="4"/>
  <c r="G34" i="4" l="1"/>
  <c r="I38" i="2"/>
  <c r="I39" i="2" l="1"/>
  <c r="I40" i="2" l="1"/>
  <c r="I41" i="2" l="1"/>
  <c r="I42" i="2" l="1"/>
  <c r="I43" i="2" l="1"/>
  <c r="I44" i="2" l="1"/>
  <c r="I45" i="2" l="1"/>
  <c r="I46" i="2" l="1"/>
  <c r="I47" i="2" l="1"/>
  <c r="I48" i="2" l="1"/>
  <c r="I49" i="2" l="1"/>
  <c r="I50" i="2" l="1"/>
  <c r="K47" i="2" l="1"/>
  <c r="K38" i="2"/>
  <c r="K39" i="2"/>
  <c r="K46" i="2"/>
  <c r="K34" i="2"/>
  <c r="K44" i="2"/>
  <c r="K43" i="2"/>
  <c r="K45" i="2"/>
  <c r="K42" i="2"/>
  <c r="K32" i="2"/>
  <c r="K48" i="2"/>
  <c r="K35" i="2"/>
  <c r="K37" i="2"/>
  <c r="K40" i="2"/>
  <c r="K41" i="2"/>
  <c r="K49" i="2"/>
  <c r="N49" i="2" s="1"/>
  <c r="K50" i="2"/>
  <c r="J3" i="4"/>
  <c r="K33" i="2"/>
  <c r="K36" i="2"/>
  <c r="I51" i="2"/>
  <c r="K51" i="2" s="1"/>
  <c r="L49" i="2" l="1"/>
  <c r="T49" i="2"/>
  <c r="R49" i="2"/>
  <c r="O49" i="2"/>
  <c r="S49" i="2"/>
  <c r="M49" i="2"/>
  <c r="Q49" i="2"/>
  <c r="P49" i="2"/>
  <c r="U49" i="2"/>
  <c r="O44" i="2"/>
  <c r="T44" i="2"/>
  <c r="S44" i="2"/>
  <c r="N44" i="2"/>
  <c r="R44" i="2"/>
  <c r="U44" i="2"/>
  <c r="Q44" i="2"/>
  <c r="M44" i="2"/>
  <c r="L44" i="2"/>
  <c r="P44" i="2"/>
  <c r="N34" i="2"/>
  <c r="L34" i="2"/>
  <c r="O34" i="2"/>
  <c r="M34" i="2"/>
  <c r="T34" i="2"/>
  <c r="R34" i="2"/>
  <c r="Q34" i="2"/>
  <c r="U34" i="2"/>
  <c r="P34" i="2"/>
  <c r="S34" i="2"/>
  <c r="Q46" i="2"/>
  <c r="R46" i="2"/>
  <c r="U46" i="2"/>
  <c r="T46" i="2"/>
  <c r="P46" i="2"/>
  <c r="L46" i="2"/>
  <c r="O46" i="2"/>
  <c r="S46" i="2"/>
  <c r="N46" i="2"/>
  <c r="M46" i="2"/>
  <c r="S32" i="2"/>
  <c r="P32" i="2"/>
  <c r="R32" i="2"/>
  <c r="T32" i="2"/>
  <c r="N32" i="2"/>
  <c r="M32" i="2"/>
  <c r="L32" i="2"/>
  <c r="O32" i="2"/>
  <c r="U32" i="2"/>
  <c r="Q32" i="2"/>
  <c r="Q42" i="2"/>
  <c r="O42" i="2"/>
  <c r="U42" i="2"/>
  <c r="T42" i="2"/>
  <c r="P42" i="2"/>
  <c r="S42" i="2"/>
  <c r="M42" i="2"/>
  <c r="L42" i="2"/>
  <c r="N42" i="2"/>
  <c r="R42" i="2"/>
  <c r="S38" i="2"/>
  <c r="R38" i="2"/>
  <c r="Q38" i="2"/>
  <c r="N38" i="2"/>
  <c r="U38" i="2"/>
  <c r="M38" i="2"/>
  <c r="T38" i="2"/>
  <c r="P38" i="2"/>
  <c r="L38" i="2"/>
  <c r="O38" i="2"/>
  <c r="S33" i="2"/>
  <c r="N33" i="2"/>
  <c r="T33" i="2"/>
  <c r="L33" i="2"/>
  <c r="O33" i="2"/>
  <c r="U33" i="2"/>
  <c r="P33" i="2"/>
  <c r="M33" i="2"/>
  <c r="Q33" i="2"/>
  <c r="R33" i="2"/>
  <c r="P39" i="2"/>
  <c r="N39" i="2"/>
  <c r="L39" i="2"/>
  <c r="T39" i="2"/>
  <c r="O39" i="2"/>
  <c r="R39" i="2"/>
  <c r="U39" i="2"/>
  <c r="S39" i="2"/>
  <c r="M39" i="2"/>
  <c r="Q39" i="2"/>
  <c r="M45" i="2"/>
  <c r="O45" i="2"/>
  <c r="R45" i="2"/>
  <c r="U45" i="2"/>
  <c r="Q45" i="2"/>
  <c r="L45" i="2"/>
  <c r="N45" i="2"/>
  <c r="T45" i="2"/>
  <c r="P45" i="2"/>
  <c r="S45" i="2"/>
  <c r="P47" i="2"/>
  <c r="O47" i="2"/>
  <c r="R47" i="2"/>
  <c r="T47" i="2"/>
  <c r="S47" i="2"/>
  <c r="L47" i="2"/>
  <c r="N47" i="2"/>
  <c r="U47" i="2"/>
  <c r="M47" i="2"/>
  <c r="Q47" i="2"/>
  <c r="S40" i="2"/>
  <c r="P40" i="2"/>
  <c r="T40" i="2"/>
  <c r="U40" i="2"/>
  <c r="R40" i="2"/>
  <c r="N40" i="2"/>
  <c r="Q40" i="2"/>
  <c r="M40" i="2"/>
  <c r="O40" i="2"/>
  <c r="L40" i="2"/>
  <c r="S37" i="2"/>
  <c r="U37" i="2"/>
  <c r="O37" i="2"/>
  <c r="T37" i="2"/>
  <c r="P37" i="2"/>
  <c r="N37" i="2"/>
  <c r="R37" i="2"/>
  <c r="M37" i="2"/>
  <c r="Q37" i="2"/>
  <c r="L37" i="2"/>
  <c r="L35" i="2"/>
  <c r="S35" i="2"/>
  <c r="N35" i="2"/>
  <c r="P35" i="2"/>
  <c r="M35" i="2"/>
  <c r="T35" i="2"/>
  <c r="Q35" i="2"/>
  <c r="O35" i="2"/>
  <c r="R35" i="2"/>
  <c r="U35" i="2"/>
  <c r="U48" i="2"/>
  <c r="S48" i="2"/>
  <c r="N48" i="2"/>
  <c r="R48" i="2"/>
  <c r="O48" i="2"/>
  <c r="Q48" i="2"/>
  <c r="T48" i="2"/>
  <c r="M48" i="2"/>
  <c r="P48" i="2"/>
  <c r="L48" i="2"/>
  <c r="U36" i="2"/>
  <c r="S36" i="2"/>
  <c r="M36" i="2"/>
  <c r="L36" i="2"/>
  <c r="O36" i="2"/>
  <c r="T36" i="2"/>
  <c r="Q36" i="2"/>
  <c r="P36" i="2"/>
  <c r="N36" i="2"/>
  <c r="R36" i="2"/>
  <c r="O41" i="2"/>
  <c r="T41" i="2"/>
  <c r="S41" i="2"/>
  <c r="N41" i="2"/>
  <c r="U41" i="2"/>
  <c r="P41" i="2"/>
  <c r="M41" i="2"/>
  <c r="Q41" i="2"/>
  <c r="L41" i="2"/>
  <c r="R41" i="2"/>
  <c r="T43" i="2"/>
  <c r="R43" i="2"/>
  <c r="U43" i="2"/>
  <c r="L43" i="2"/>
  <c r="S43" i="2"/>
  <c r="N43" i="2"/>
  <c r="P43" i="2"/>
  <c r="O43" i="2"/>
  <c r="Q43" i="2"/>
  <c r="M43" i="2"/>
  <c r="P50" i="2"/>
  <c r="U50" i="2"/>
  <c r="O50" i="2"/>
  <c r="N50" i="2"/>
  <c r="M50" i="2"/>
  <c r="R50" i="2"/>
  <c r="Q50" i="2"/>
  <c r="T50" i="2"/>
  <c r="S50" i="2"/>
  <c r="L50" i="2"/>
  <c r="I52" i="2"/>
  <c r="K52" i="2" s="1"/>
  <c r="S51" i="2" l="1"/>
  <c r="R51" i="2"/>
  <c r="Q51" i="2"/>
  <c r="P51" i="2"/>
  <c r="U51" i="2"/>
  <c r="M51" i="2"/>
  <c r="T51" i="2"/>
  <c r="L51" i="2"/>
  <c r="N51" i="2"/>
  <c r="O51" i="2"/>
  <c r="I53" i="2"/>
  <c r="K53" i="2" s="1"/>
  <c r="I54" i="2" l="1"/>
  <c r="K54" i="2" s="1"/>
  <c r="N52" i="2"/>
  <c r="S52" i="2"/>
  <c r="U52" i="2"/>
  <c r="M52" i="2"/>
  <c r="T52" i="2"/>
  <c r="L52" i="2"/>
  <c r="P52" i="2"/>
  <c r="O52" i="2"/>
  <c r="R52" i="2"/>
  <c r="Q52" i="2"/>
  <c r="Q53" i="2" l="1"/>
  <c r="P53" i="2"/>
  <c r="O53" i="2"/>
  <c r="N53" i="2"/>
  <c r="S53" i="2"/>
  <c r="R53" i="2"/>
  <c r="U53" i="2"/>
  <c r="M53" i="2"/>
  <c r="L53" i="2"/>
  <c r="T53" i="2"/>
  <c r="I55" i="2"/>
  <c r="K55" i="2" s="1"/>
  <c r="O55" i="2" l="1"/>
  <c r="N55" i="2"/>
  <c r="U55" i="2"/>
  <c r="M55" i="2"/>
  <c r="T55" i="2"/>
  <c r="L55" i="2"/>
  <c r="Q55" i="2"/>
  <c r="P55" i="2"/>
  <c r="R55" i="2"/>
  <c r="S55" i="2"/>
  <c r="T54" i="2"/>
  <c r="L54" i="2"/>
  <c r="S54" i="2"/>
  <c r="R54" i="2"/>
  <c r="Q54" i="2"/>
  <c r="N54" i="2"/>
  <c r="U54" i="2"/>
  <c r="M54" i="2"/>
  <c r="P54" i="2"/>
  <c r="O54" i="2"/>
  <c r="U56" i="2" l="1"/>
  <c r="L56" i="2"/>
  <c r="F35" i="4" s="1"/>
  <c r="O56" i="2"/>
  <c r="I35" i="4" s="1"/>
  <c r="M56" i="2"/>
  <c r="G35" i="4" s="1"/>
  <c r="N56" i="2"/>
  <c r="H35" i="4" s="1"/>
  <c r="AB58" i="2" l="1"/>
  <c r="AA58" i="2"/>
  <c r="AD58" i="2"/>
  <c r="Z58" i="2"/>
  <c r="AC58" i="2"/>
  <c r="H36" i="4"/>
  <c r="J35" i="4"/>
  <c r="N35" i="4"/>
  <c r="M35" i="4"/>
  <c r="L35" i="4"/>
  <c r="K35" i="4"/>
  <c r="R56" i="2"/>
  <c r="T56" i="2"/>
  <c r="S56" i="2"/>
  <c r="Q56" i="2"/>
  <c r="P56" i="2"/>
</calcChain>
</file>

<file path=xl/connections.xml><?xml version="1.0" encoding="utf-8"?>
<connections xmlns="http://schemas.openxmlformats.org/spreadsheetml/2006/main">
  <connection id="1" name="table_for_PGE CBP_expost_public" type="6" refreshedVersion="5" background="1" saveData="1">
    <textPr codePage="437" sourceFile="P:\PGE\Aggregator\Aggregator 2013\Models\SCE\CBP\table_for_SCE CBP_expost_public.txt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<sst xmlns="http://schemas.openxmlformats.org/spreadsheetml/2006/main" count="1942" uniqueCount="265">
  <si>
    <t>LCA</t>
  </si>
  <si>
    <t>All</t>
  </si>
  <si>
    <t>Typical Event Day</t>
  </si>
  <si>
    <t>Aggregate Impact</t>
  </si>
  <si>
    <t>Hour Ending</t>
  </si>
  <si>
    <t>10th%ile</t>
  </si>
  <si>
    <t>30th%ile</t>
  </si>
  <si>
    <t>50th%ile</t>
  </si>
  <si>
    <t>70th%ile</t>
  </si>
  <si>
    <t>90th%ile</t>
  </si>
  <si>
    <t>DR Program:</t>
  </si>
  <si>
    <t>10th</t>
  </si>
  <si>
    <t>30th</t>
  </si>
  <si>
    <t>50th</t>
  </si>
  <si>
    <t>70th</t>
  </si>
  <si>
    <t>90th</t>
  </si>
  <si>
    <t>Daily</t>
  </si>
  <si>
    <t>n/a</t>
  </si>
  <si>
    <t>Local Capacity Area:</t>
  </si>
  <si>
    <t>Utility:</t>
  </si>
  <si>
    <t>Type of Results:</t>
  </si>
  <si>
    <t>PCTILE10_hr1</t>
  </si>
  <si>
    <t>PCTILE10_hr2</t>
  </si>
  <si>
    <t>PCTILE10_hr3</t>
  </si>
  <si>
    <t>PCTILE10_hr4</t>
  </si>
  <si>
    <t>PCTILE10_hr5</t>
  </si>
  <si>
    <t>PCTILE10_hr6</t>
  </si>
  <si>
    <t>PCTILE10_hr7</t>
  </si>
  <si>
    <t>PCTILE10_hr8</t>
  </si>
  <si>
    <t>PCTILE10_hr9</t>
  </si>
  <si>
    <t>PCTILE10_hr10</t>
  </si>
  <si>
    <t>PCTILE10_hr11</t>
  </si>
  <si>
    <t>PCTILE10_hr12</t>
  </si>
  <si>
    <t>PCTILE10_hr13</t>
  </si>
  <si>
    <t>PCTILE10_hr14</t>
  </si>
  <si>
    <t>PCTILE10_hr15</t>
  </si>
  <si>
    <t>PCTILE10_hr16</t>
  </si>
  <si>
    <t>PCTILE10_hr17</t>
  </si>
  <si>
    <t>PCTILE10_hr18</t>
  </si>
  <si>
    <t>PCTILE10_hr19</t>
  </si>
  <si>
    <t>PCTILE10_hr20</t>
  </si>
  <si>
    <t>PCTILE10_hr21</t>
  </si>
  <si>
    <t>PCTILE10_hr22</t>
  </si>
  <si>
    <t>PCTILE10_hr23</t>
  </si>
  <si>
    <t>PCTILE10_hr24</t>
  </si>
  <si>
    <t>PCTILE30_hr1</t>
  </si>
  <si>
    <t>PCTILE30_hr2</t>
  </si>
  <si>
    <t>PCTILE30_hr3</t>
  </si>
  <si>
    <t>PCTILE30_hr4</t>
  </si>
  <si>
    <t>PCTILE30_hr5</t>
  </si>
  <si>
    <t>PCTILE30_hr6</t>
  </si>
  <si>
    <t>PCTILE30_hr7</t>
  </si>
  <si>
    <t>PCTILE30_hr8</t>
  </si>
  <si>
    <t>PCTILE30_hr9</t>
  </si>
  <si>
    <t>PCTILE30_hr10</t>
  </si>
  <si>
    <t>PCTILE30_hr11</t>
  </si>
  <si>
    <t>PCTILE30_hr12</t>
  </si>
  <si>
    <t>PCTILE30_hr13</t>
  </si>
  <si>
    <t>PCTILE30_hr14</t>
  </si>
  <si>
    <t>PCTILE30_hr15</t>
  </si>
  <si>
    <t>PCTILE30_hr16</t>
  </si>
  <si>
    <t>PCTILE30_hr17</t>
  </si>
  <si>
    <t>PCTILE30_hr18</t>
  </si>
  <si>
    <t>PCTILE30_hr19</t>
  </si>
  <si>
    <t>PCTILE30_hr20</t>
  </si>
  <si>
    <t>PCTILE30_hr21</t>
  </si>
  <si>
    <t>PCTILE30_hr22</t>
  </si>
  <si>
    <t>PCTILE30_hr23</t>
  </si>
  <si>
    <t>PCTILE30_hr24</t>
  </si>
  <si>
    <t>PCTILE50_hr1</t>
  </si>
  <si>
    <t>PCTILE50_hr2</t>
  </si>
  <si>
    <t>PCTILE50_hr3</t>
  </si>
  <si>
    <t>PCTILE50_hr4</t>
  </si>
  <si>
    <t>PCTILE50_hr5</t>
  </si>
  <si>
    <t>PCTILE50_hr6</t>
  </si>
  <si>
    <t>PCTILE50_hr7</t>
  </si>
  <si>
    <t>PCTILE50_hr8</t>
  </si>
  <si>
    <t>PCTILE50_hr9</t>
  </si>
  <si>
    <t>PCTILE50_hr10</t>
  </si>
  <si>
    <t>PCTILE50_hr11</t>
  </si>
  <si>
    <t>PCTILE50_hr12</t>
  </si>
  <si>
    <t>PCTILE50_hr13</t>
  </si>
  <si>
    <t>PCTILE50_hr14</t>
  </si>
  <si>
    <t>PCTILE50_hr15</t>
  </si>
  <si>
    <t>PCTILE50_hr16</t>
  </si>
  <si>
    <t>PCTILE50_hr17</t>
  </si>
  <si>
    <t>PCTILE50_hr18</t>
  </si>
  <si>
    <t>PCTILE50_hr19</t>
  </si>
  <si>
    <t>PCTILE50_hr20</t>
  </si>
  <si>
    <t>PCTILE50_hr21</t>
  </si>
  <si>
    <t>PCTILE50_hr22</t>
  </si>
  <si>
    <t>PCTILE50_hr23</t>
  </si>
  <si>
    <t>PCTILE50_hr24</t>
  </si>
  <si>
    <t>PCTILE70_hr1</t>
  </si>
  <si>
    <t>PCTILE70_hr2</t>
  </si>
  <si>
    <t>PCTILE70_hr3</t>
  </si>
  <si>
    <t>PCTILE70_hr4</t>
  </si>
  <si>
    <t>PCTILE70_hr5</t>
  </si>
  <si>
    <t>PCTILE70_hr6</t>
  </si>
  <si>
    <t>PCTILE70_hr7</t>
  </si>
  <si>
    <t>PCTILE70_hr8</t>
  </si>
  <si>
    <t>PCTILE70_hr9</t>
  </si>
  <si>
    <t>PCTILE70_hr10</t>
  </si>
  <si>
    <t>PCTILE70_hr11</t>
  </si>
  <si>
    <t>PCTILE70_hr12</t>
  </si>
  <si>
    <t>PCTILE70_hr13</t>
  </si>
  <si>
    <t>PCTILE70_hr14</t>
  </si>
  <si>
    <t>PCTILE70_hr15</t>
  </si>
  <si>
    <t>PCTILE70_hr16</t>
  </si>
  <si>
    <t>PCTILE70_hr17</t>
  </si>
  <si>
    <t>PCTILE70_hr18</t>
  </si>
  <si>
    <t>PCTILE70_hr19</t>
  </si>
  <si>
    <t>PCTILE70_hr20</t>
  </si>
  <si>
    <t>PCTILE70_hr21</t>
  </si>
  <si>
    <t>PCTILE70_hr22</t>
  </si>
  <si>
    <t>PCTILE70_hr23</t>
  </si>
  <si>
    <t>PCTILE70_hr24</t>
  </si>
  <si>
    <t>PCTILE90_hr1</t>
  </si>
  <si>
    <t>PCTILE90_hr2</t>
  </si>
  <si>
    <t>PCTILE90_hr3</t>
  </si>
  <si>
    <t>PCTILE90_hr4</t>
  </si>
  <si>
    <t>PCTILE90_hr5</t>
  </si>
  <si>
    <t>PCTILE90_hr6</t>
  </si>
  <si>
    <t>PCTILE90_hr7</t>
  </si>
  <si>
    <t>PCTILE90_hr8</t>
  </si>
  <si>
    <t>PCTILE90_hr9</t>
  </si>
  <si>
    <t>PCTILE90_hr10</t>
  </si>
  <si>
    <t>PCTILE90_hr11</t>
  </si>
  <si>
    <t>PCTILE90_hr12</t>
  </si>
  <si>
    <t>PCTILE90_hr13</t>
  </si>
  <si>
    <t>PCTILE90_hr14</t>
  </si>
  <si>
    <t>PCTILE90_hr15</t>
  </si>
  <si>
    <t>PCTILE90_hr16</t>
  </si>
  <si>
    <t>PCTILE90_hr17</t>
  </si>
  <si>
    <t>PCTILE90_hr18</t>
  </si>
  <si>
    <t>PCTILE90_hr19</t>
  </si>
  <si>
    <t>PCTILE90_hr20</t>
  </si>
  <si>
    <t>PCTILE90_hr21</t>
  </si>
  <si>
    <t>PCTILE90_hr22</t>
  </si>
  <si>
    <t>PCTILE90_hr23</t>
  </si>
  <si>
    <t>PCTILE90_hr24</t>
  </si>
  <si>
    <t>temp_hr1</t>
  </si>
  <si>
    <t>temp_hr2</t>
  </si>
  <si>
    <t>temp_hr3</t>
  </si>
  <si>
    <t>temp_hr4</t>
  </si>
  <si>
    <t>temp_hr5</t>
  </si>
  <si>
    <t>temp_hr6</t>
  </si>
  <si>
    <t>temp_hr7</t>
  </si>
  <si>
    <t>temp_hr8</t>
  </si>
  <si>
    <t>temp_hr9</t>
  </si>
  <si>
    <t>temp_hr10</t>
  </si>
  <si>
    <t>temp_hr11</t>
  </si>
  <si>
    <t>temp_hr12</t>
  </si>
  <si>
    <t>temp_hr13</t>
  </si>
  <si>
    <t>temp_hr14</t>
  </si>
  <si>
    <t>temp_hr15</t>
  </si>
  <si>
    <t>temp_hr16</t>
  </si>
  <si>
    <t>temp_hr17</t>
  </si>
  <si>
    <t>temp_hr18</t>
  </si>
  <si>
    <t>temp_hr19</t>
  </si>
  <si>
    <t>temp_hr20</t>
  </si>
  <si>
    <t>temp_hr21</t>
  </si>
  <si>
    <t>temp_hr22</t>
  </si>
  <si>
    <t>temp_hr23</t>
  </si>
  <si>
    <t>temp_hr24</t>
  </si>
  <si>
    <r>
      <t>Weighted Average Temperature (</t>
    </r>
    <r>
      <rPr>
        <b/>
        <vertAlign val="superscript"/>
        <sz val="11"/>
        <color indexed="9"/>
        <rFont val="Arial Narrow"/>
        <family val="2"/>
      </rPr>
      <t>o</t>
    </r>
    <r>
      <rPr>
        <b/>
        <sz val="11"/>
        <color indexed="9"/>
        <rFont val="Arial Narrow"/>
        <family val="2"/>
      </rPr>
      <t>F)</t>
    </r>
  </si>
  <si>
    <t>Ref_hr1</t>
  </si>
  <si>
    <t>Ref_hr2</t>
  </si>
  <si>
    <t>Ref_hr3</t>
  </si>
  <si>
    <t>Ref_hr4</t>
  </si>
  <si>
    <t>Ref_hr5</t>
  </si>
  <si>
    <t>Ref_hr6</t>
  </si>
  <si>
    <t>Ref_hr7</t>
  </si>
  <si>
    <t>Ref_hr8</t>
  </si>
  <si>
    <t>Ref_hr9</t>
  </si>
  <si>
    <t>Ref_hr10</t>
  </si>
  <si>
    <t>Ref_hr11</t>
  </si>
  <si>
    <t>Ref_hr12</t>
  </si>
  <si>
    <t>Ref_hr13</t>
  </si>
  <si>
    <t>Ref_hr14</t>
  </si>
  <si>
    <t>Ref_hr15</t>
  </si>
  <si>
    <t>Ref_hr16</t>
  </si>
  <si>
    <t>Ref_hr17</t>
  </si>
  <si>
    <t>Ref_hr18</t>
  </si>
  <si>
    <t>Ref_hr19</t>
  </si>
  <si>
    <t>Ref_hr20</t>
  </si>
  <si>
    <t>Ref_hr21</t>
  </si>
  <si>
    <t>Ref_hr22</t>
  </si>
  <si>
    <t>Ref_hr23</t>
  </si>
  <si>
    <t>Ref_hr24</t>
  </si>
  <si>
    <r>
      <t>Cooling
Degree
Hours
(Base 75</t>
    </r>
    <r>
      <rPr>
        <b/>
        <vertAlign val="superscript"/>
        <sz val="11"/>
        <color indexed="9"/>
        <rFont val="Arial Narrow"/>
        <family val="2"/>
      </rPr>
      <t xml:space="preserve">o </t>
    </r>
    <r>
      <rPr>
        <b/>
        <sz val="11"/>
        <color indexed="9"/>
        <rFont val="Arial Narrow"/>
        <family val="2"/>
      </rPr>
      <t>F)</t>
    </r>
  </si>
  <si>
    <t>cdh calcs</t>
  </si>
  <si>
    <t>Notice</t>
  </si>
  <si>
    <t>Notice Group:</t>
  </si>
  <si>
    <t>lca</t>
  </si>
  <si>
    <t>notice</t>
  </si>
  <si>
    <t>date</t>
  </si>
  <si>
    <t>called</t>
  </si>
  <si>
    <t>nominated</t>
  </si>
  <si>
    <t>Number of Accounts Called for Indicated Event:</t>
  </si>
  <si>
    <t>Number of Accounts Nominated in Month of Event:</t>
  </si>
  <si>
    <t>Date</t>
  </si>
  <si>
    <t>Results Type</t>
  </si>
  <si>
    <t>Average per Called Customer</t>
  </si>
  <si>
    <t>maxscaleshare</t>
  </si>
  <si>
    <t>_pass</t>
  </si>
  <si>
    <t>customers</t>
  </si>
  <si>
    <t>Pass</t>
  </si>
  <si>
    <t>product</t>
  </si>
  <si>
    <t>evt_start</t>
  </si>
  <si>
    <t>evt_end</t>
  </si>
  <si>
    <t>By Period:</t>
  </si>
  <si>
    <t>Event Hours</t>
  </si>
  <si>
    <t>Event Hours:</t>
  </si>
  <si>
    <t>avg ref</t>
  </si>
  <si>
    <t>avg obs</t>
  </si>
  <si>
    <t>avg LI</t>
  </si>
  <si>
    <t>avg 10</t>
  </si>
  <si>
    <t>avg30</t>
  </si>
  <si>
    <t>avg50</t>
  </si>
  <si>
    <t>avg70</t>
  </si>
  <si>
    <t>avg90</t>
  </si>
  <si>
    <t>Event flag</t>
  </si>
  <si>
    <t>CDH</t>
  </si>
  <si>
    <t>std dev</t>
  </si>
  <si>
    <t>Capacity Bidding Program (CBP)</t>
  </si>
  <si>
    <t>DA 1-4 Hour</t>
  </si>
  <si>
    <t>DO 1-4 Hour</t>
  </si>
  <si>
    <t>DO 2-6 Hour</t>
  </si>
  <si>
    <t>DA 2-6 Hour</t>
  </si>
  <si>
    <t>DA 4-8 Hour</t>
  </si>
  <si>
    <t>LA_BASIN</t>
  </si>
  <si>
    <t>OUTSIDE</t>
  </si>
  <si>
    <t>VENTURA</t>
  </si>
  <si>
    <t>concat</t>
  </si>
  <si>
    <t>Southern California Edison</t>
  </si>
  <si>
    <t>Event Day:</t>
  </si>
  <si>
    <t>41676</t>
  </si>
  <si>
    <t>41774</t>
  </si>
  <si>
    <t>41823</t>
  </si>
  <si>
    <t>41827</t>
  </si>
  <si>
    <t>41834</t>
  </si>
  <si>
    <t>41835</t>
  </si>
  <si>
    <t>41850</t>
  </si>
  <si>
    <t>41851</t>
  </si>
  <si>
    <t>41852</t>
  </si>
  <si>
    <t>41862</t>
  </si>
  <si>
    <t>41865</t>
  </si>
  <si>
    <t>41879</t>
  </si>
  <si>
    <t>41892</t>
  </si>
  <si>
    <t>41893</t>
  </si>
  <si>
    <t>41894</t>
  </si>
  <si>
    <t>41897</t>
  </si>
  <si>
    <t>41898</t>
  </si>
  <si>
    <t>41899</t>
  </si>
  <si>
    <t>41915</t>
  </si>
  <si>
    <t>41918</t>
  </si>
  <si>
    <t>41919</t>
  </si>
  <si>
    <t>41925</t>
  </si>
  <si>
    <t>41939</t>
  </si>
  <si>
    <t>41941</t>
  </si>
  <si>
    <t>_se_evt</t>
  </si>
  <si>
    <t>Active SD</t>
  </si>
  <si>
    <t>Use it</t>
  </si>
  <si>
    <t>Average Event Hour % Load Impact: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</si>
</sst>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[$-409]mmmm\ d\,\ yyyy;@"/>
    <numFmt numFmtId="166" formatCode="0.0%"/>
    <numFmt numFmtId="167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1"/>
      <color indexed="9"/>
      <name val="Arial Narrow"/>
      <family val="2"/>
    </font>
    <font>
      <b/>
      <sz val="10"/>
      <color indexed="9"/>
      <name val="Franklin Gothic Demi Cond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1"/>
      <color indexed="9"/>
      <name val="Arial"/>
      <family val="2"/>
    </font>
    <font>
      <sz val="11"/>
      <name val="Arial"/>
      <family val="2"/>
    </font>
    <font>
      <sz val="10"/>
      <color indexed="9"/>
      <name val="Franklin Gothic Demi Cond"/>
      <family val="2"/>
    </font>
    <font>
      <b/>
      <vertAlign val="superscript"/>
      <sz val="11"/>
      <color indexed="9"/>
      <name val="Arial Narrow"/>
      <family val="2"/>
    </font>
    <font>
      <sz val="10"/>
      <name val="Franklin Gothic Demi Cond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56"/>
      </right>
      <top style="medium">
        <color indexed="9"/>
      </top>
      <bottom/>
      <diagonal/>
    </border>
    <border>
      <left style="medium">
        <color indexed="56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56"/>
      </right>
      <top/>
      <bottom style="medium">
        <color indexed="9"/>
      </bottom>
      <diagonal/>
    </border>
    <border>
      <left style="medium">
        <color indexed="56"/>
      </left>
      <right/>
      <top/>
      <bottom style="medium">
        <color indexed="56"/>
      </bottom>
      <diagonal/>
    </border>
    <border>
      <left style="medium">
        <color indexed="56"/>
      </left>
      <right style="thin">
        <color indexed="56"/>
      </right>
      <top/>
      <bottom style="medium">
        <color indexed="56"/>
      </bottom>
      <diagonal/>
    </border>
    <border>
      <left style="thin">
        <color indexed="56"/>
      </left>
      <right style="thin">
        <color indexed="56"/>
      </right>
      <top/>
      <bottom style="medium">
        <color indexed="56"/>
      </bottom>
      <diagonal/>
    </border>
    <border>
      <left style="medium">
        <color indexed="9"/>
      </left>
      <right/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56"/>
      </right>
      <top/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56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56"/>
      </left>
      <right style="medium">
        <color indexed="9"/>
      </right>
      <top style="medium">
        <color indexed="56"/>
      </top>
      <bottom style="medium">
        <color indexed="9"/>
      </bottom>
      <diagonal/>
    </border>
    <border>
      <left style="medium">
        <color indexed="56"/>
      </left>
      <right style="medium">
        <color indexed="9"/>
      </right>
      <top style="medium">
        <color indexed="9"/>
      </top>
      <bottom/>
      <diagonal/>
    </border>
    <border>
      <left style="medium">
        <color indexed="56"/>
      </left>
      <right style="medium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/>
      <bottom style="medium">
        <color indexed="56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0" fillId="0" borderId="0" xfId="0" quotePrefix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10" fillId="0" borderId="1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right" wrapText="1" indent="1"/>
    </xf>
    <xf numFmtId="0" fontId="11" fillId="2" borderId="3" xfId="0" applyFont="1" applyFill="1" applyBorder="1" applyAlignment="1">
      <alignment horizontal="right" wrapText="1" indent="1"/>
    </xf>
    <xf numFmtId="49" fontId="10" fillId="0" borderId="0" xfId="0" applyNumberFormat="1" applyFont="1" applyBorder="1" applyAlignment="1">
      <alignment horizontal="left" wrapText="1"/>
    </xf>
    <xf numFmtId="0" fontId="9" fillId="0" borderId="0" xfId="0" applyFont="1"/>
    <xf numFmtId="0" fontId="13" fillId="0" borderId="0" xfId="0" applyFont="1" applyBorder="1" applyAlignment="1">
      <alignment horizontal="left"/>
    </xf>
    <xf numFmtId="165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49" fontId="10" fillId="0" borderId="0" xfId="0" applyNumberFormat="1" applyFont="1" applyBorder="1" applyAlignment="1">
      <alignment horizontal="left"/>
    </xf>
    <xf numFmtId="0" fontId="9" fillId="0" borderId="0" xfId="0" applyFont="1" applyFill="1" applyBorder="1"/>
    <xf numFmtId="0" fontId="14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3" fontId="12" fillId="0" borderId="9" xfId="0" applyNumberFormat="1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3" fontId="0" fillId="0" borderId="0" xfId="0" applyNumberFormat="1"/>
    <xf numFmtId="0" fontId="16" fillId="2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quotePrefix="1" applyFont="1" applyFill="1" applyBorder="1" applyAlignment="1">
      <alignment horizontal="left"/>
    </xf>
    <xf numFmtId="0" fontId="0" fillId="0" borderId="0" xfId="0" applyFill="1" applyBorder="1"/>
    <xf numFmtId="15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7" fillId="2" borderId="10" xfId="0" applyFont="1" applyFill="1" applyBorder="1" applyAlignment="1">
      <alignment horizontal="centerContinuous"/>
    </xf>
    <xf numFmtId="0" fontId="8" fillId="2" borderId="11" xfId="0" applyFont="1" applyFill="1" applyBorder="1" applyAlignment="1">
      <alignment horizontal="centerContinuous"/>
    </xf>
    <xf numFmtId="0" fontId="8" fillId="2" borderId="12" xfId="0" applyFont="1" applyFill="1" applyBorder="1" applyAlignment="1">
      <alignment horizontal="centerContinuous"/>
    </xf>
    <xf numFmtId="0" fontId="0" fillId="0" borderId="0" xfId="0" applyBorder="1"/>
    <xf numFmtId="49" fontId="10" fillId="0" borderId="1" xfId="0" quotePrefix="1" applyNumberFormat="1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0" xfId="0" quotePrefix="1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3" fontId="0" fillId="0" borderId="18" xfId="0" applyNumberFormat="1" applyBorder="1" applyAlignment="1">
      <alignment horizontal="center" vertical="center"/>
    </xf>
    <xf numFmtId="164" fontId="0" fillId="0" borderId="0" xfId="0" applyNumberFormat="1"/>
    <xf numFmtId="166" fontId="0" fillId="0" borderId="0" xfId="1" applyNumberFormat="1" applyFont="1"/>
    <xf numFmtId="0" fontId="2" fillId="0" borderId="0" xfId="0" applyFont="1"/>
    <xf numFmtId="0" fontId="15" fillId="0" borderId="0" xfId="0" applyFont="1"/>
    <xf numFmtId="164" fontId="5" fillId="0" borderId="0" xfId="0" applyNumberFormat="1" applyFont="1" applyBorder="1" applyAlignment="1">
      <alignment horizontal="right" vertical="center"/>
    </xf>
    <xf numFmtId="166" fontId="5" fillId="0" borderId="0" xfId="1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167" fontId="0" fillId="0" borderId="0" xfId="0" applyNumberFormat="1"/>
    <xf numFmtId="0" fontId="9" fillId="0" borderId="0" xfId="0" applyFont="1" applyFill="1" applyAlignment="1">
      <alignment horizontal="left" vertical="center"/>
    </xf>
    <xf numFmtId="164" fontId="12" fillId="0" borderId="21" xfId="0" applyNumberFormat="1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centerContinuous"/>
    </xf>
    <xf numFmtId="0" fontId="6" fillId="2" borderId="15" xfId="0" applyFont="1" applyFill="1" applyBorder="1" applyAlignment="1">
      <alignment horizontal="centerContinuous"/>
    </xf>
    <xf numFmtId="0" fontId="6" fillId="2" borderId="5" xfId="0" applyFont="1" applyFill="1" applyBorder="1" applyAlignment="1">
      <alignment horizontal="centerContinuous"/>
    </xf>
    <xf numFmtId="0" fontId="6" fillId="2" borderId="6" xfId="0" applyFont="1" applyFill="1" applyBorder="1" applyAlignment="1">
      <alignment horizontal="centerContinuous"/>
    </xf>
    <xf numFmtId="0" fontId="19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0" fillId="3" borderId="0" xfId="0" applyFill="1"/>
    <xf numFmtId="0" fontId="18" fillId="0" borderId="0" xfId="0" quotePrefix="1" applyFont="1" applyFill="1" applyBorder="1" applyAlignment="1">
      <alignment horizontal="left"/>
    </xf>
    <xf numFmtId="164" fontId="12" fillId="0" borderId="22" xfId="0" applyNumberFormat="1" applyFont="1" applyBorder="1" applyAlignment="1">
      <alignment horizontal="center"/>
    </xf>
    <xf numFmtId="14" fontId="0" fillId="0" borderId="0" xfId="0" applyNumberFormat="1"/>
    <xf numFmtId="0" fontId="20" fillId="0" borderId="0" xfId="2" applyNumberFormat="1" applyFont="1" applyFill="1" applyBorder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0" fillId="0" borderId="0" xfId="0" applyNumberFormat="1" applyAlignment="1">
      <alignment horizontal="center"/>
    </xf>
    <xf numFmtId="15" fontId="0" fillId="0" borderId="0" xfId="0" applyNumberFormat="1"/>
    <xf numFmtId="164" fontId="5" fillId="0" borderId="0" xfId="0" applyNumberFormat="1" applyFont="1" applyAlignment="1">
      <alignment horizontal="right"/>
    </xf>
    <xf numFmtId="166" fontId="5" fillId="0" borderId="0" xfId="1" applyNumberFormat="1" applyFont="1"/>
    <xf numFmtId="164" fontId="12" fillId="0" borderId="8" xfId="0" applyNumberFormat="1" applyFont="1" applyBorder="1" applyAlignment="1">
      <alignment horizontal="center"/>
    </xf>
    <xf numFmtId="2" fontId="6" fillId="2" borderId="5" xfId="0" applyNumberFormat="1" applyFont="1" applyFill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center" wrapText="1"/>
    </xf>
    <xf numFmtId="2" fontId="6" fillId="2" borderId="5" xfId="0" quotePrefix="1" applyNumberFormat="1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19" xfId="0" quotePrefix="1" applyFont="1" applyFill="1" applyBorder="1" applyAlignment="1">
      <alignment horizontal="center" wrapText="1"/>
    </xf>
  </cellXfs>
  <cellStyles count="3">
    <cellStyle name="Normal" xfId="0" builtinId="0"/>
    <cellStyle name="Normal 10" xfId="2"/>
    <cellStyle name="Percent" xfId="1" builtinId="5"/>
  </cellStyles>
  <dxfs count="6">
    <dxf>
      <fill>
        <patternFill>
          <bgColor theme="3" tint="0.79998168889431442"/>
        </patternFill>
      </fill>
    </dxf>
    <dxf>
      <fill>
        <patternFill>
          <bgColor indexed="43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22981366459629"/>
          <c:y val="0.14206642066420663"/>
          <c:w val="0.77018633540372672"/>
          <c:h val="0.7140221402214022"/>
        </c:manualLayout>
      </c:layout>
      <c:scatterChart>
        <c:scatterStyle val="smoothMarker"/>
        <c:varyColors val="0"/>
        <c:ser>
          <c:idx val="2"/>
          <c:order val="0"/>
          <c:tx>
            <c:strRef>
              <c:f>Table!$F$5:$F$7</c:f>
              <c:strCache>
                <c:ptCount val="3"/>
                <c:pt idx="0">
                  <c:v>Estimated Reference Load (MWh/hour)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Table!$E$8:$E$31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Table!$F$8:$F$31</c:f>
              <c:numCache>
                <c:formatCode>#,##0.0</c:formatCode>
                <c:ptCount val="24"/>
                <c:pt idx="0">
                  <c:v>51.785285949707031</c:v>
                </c:pt>
                <c:pt idx="1">
                  <c:v>50.3115234375</c:v>
                </c:pt>
                <c:pt idx="2">
                  <c:v>49.794261932373047</c:v>
                </c:pt>
                <c:pt idx="3">
                  <c:v>51.532554626464844</c:v>
                </c:pt>
                <c:pt idx="4">
                  <c:v>59.527713775634766</c:v>
                </c:pt>
                <c:pt idx="5">
                  <c:v>66.343955993652344</c:v>
                </c:pt>
                <c:pt idx="6">
                  <c:v>79.164131164550781</c:v>
                </c:pt>
                <c:pt idx="7">
                  <c:v>83.550804138183594</c:v>
                </c:pt>
                <c:pt idx="8">
                  <c:v>88.041488647460938</c:v>
                </c:pt>
                <c:pt idx="9">
                  <c:v>92.019287109375</c:v>
                </c:pt>
                <c:pt idx="10">
                  <c:v>98.232154846191406</c:v>
                </c:pt>
                <c:pt idx="11">
                  <c:v>100.29032897949219</c:v>
                </c:pt>
                <c:pt idx="12">
                  <c:v>101.66651916503906</c:v>
                </c:pt>
                <c:pt idx="13">
                  <c:v>102.47943115234375</c:v>
                </c:pt>
                <c:pt idx="14">
                  <c:v>102.1639404296875</c:v>
                </c:pt>
                <c:pt idx="15">
                  <c:v>100.9166259765625</c:v>
                </c:pt>
                <c:pt idx="16">
                  <c:v>99.407180786132813</c:v>
                </c:pt>
                <c:pt idx="17">
                  <c:v>97.21484375</c:v>
                </c:pt>
                <c:pt idx="18">
                  <c:v>94.9901123046875</c:v>
                </c:pt>
                <c:pt idx="19">
                  <c:v>94.580062866210938</c:v>
                </c:pt>
                <c:pt idx="20">
                  <c:v>92.568038940429687</c:v>
                </c:pt>
                <c:pt idx="21">
                  <c:v>82.719757080078125</c:v>
                </c:pt>
                <c:pt idx="22">
                  <c:v>66.226943969726563</c:v>
                </c:pt>
                <c:pt idx="23">
                  <c:v>57.513023376464844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Table!$G$5:$G$7</c:f>
              <c:strCache>
                <c:ptCount val="3"/>
                <c:pt idx="0">
                  <c:v>Observed Event Day Load (MWh/hour)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none"/>
          </c:marker>
          <c:xVal>
            <c:numRef>
              <c:f>Table!$E$8:$E$31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Table!$G$8:$G$31</c:f>
              <c:numCache>
                <c:formatCode>#,##0.0</c:formatCode>
                <c:ptCount val="24"/>
                <c:pt idx="0">
                  <c:v>49.691831350326538</c:v>
                </c:pt>
                <c:pt idx="1">
                  <c:v>48.703353047370911</c:v>
                </c:pt>
                <c:pt idx="2">
                  <c:v>48.579111576080322</c:v>
                </c:pt>
                <c:pt idx="3">
                  <c:v>50.777175188064575</c:v>
                </c:pt>
                <c:pt idx="4">
                  <c:v>59.162762224674225</c:v>
                </c:pt>
                <c:pt idx="5">
                  <c:v>66.493220135569572</c:v>
                </c:pt>
                <c:pt idx="6">
                  <c:v>80.234594464302063</c:v>
                </c:pt>
                <c:pt idx="7">
                  <c:v>84.581732869148254</c:v>
                </c:pt>
                <c:pt idx="8">
                  <c:v>88.886792480945587</c:v>
                </c:pt>
                <c:pt idx="9">
                  <c:v>93.033637285232544</c:v>
                </c:pt>
                <c:pt idx="10">
                  <c:v>99.097493648529053</c:v>
                </c:pt>
                <c:pt idx="11">
                  <c:v>99.95856961607933</c:v>
                </c:pt>
                <c:pt idx="12">
                  <c:v>100.50328171253204</c:v>
                </c:pt>
                <c:pt idx="13">
                  <c:v>101.51994872093201</c:v>
                </c:pt>
                <c:pt idx="14">
                  <c:v>99.064209699630737</c:v>
                </c:pt>
                <c:pt idx="15">
                  <c:v>90.180970191955566</c:v>
                </c:pt>
                <c:pt idx="16">
                  <c:v>89.557963371276855</c:v>
                </c:pt>
                <c:pt idx="17">
                  <c:v>87.507318496704102</c:v>
                </c:pt>
                <c:pt idx="18">
                  <c:v>86.535672187805176</c:v>
                </c:pt>
                <c:pt idx="19">
                  <c:v>93.939955413341522</c:v>
                </c:pt>
                <c:pt idx="20">
                  <c:v>92.820181369781494</c:v>
                </c:pt>
                <c:pt idx="21">
                  <c:v>82.606595940887928</c:v>
                </c:pt>
                <c:pt idx="22">
                  <c:v>66.239845542237163</c:v>
                </c:pt>
                <c:pt idx="23">
                  <c:v>57.953352749347687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443808"/>
        <c:axId val="562409792"/>
      </c:scatterChart>
      <c:valAx>
        <c:axId val="564443808"/>
        <c:scaling>
          <c:orientation val="minMax"/>
          <c:max val="2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050" b="1">
                    <a:latin typeface="Arial" panose="020B0604020202020204" pitchFamily="34" charset="0"/>
                    <a:cs typeface="Arial" panose="020B0604020202020204" pitchFamily="34" charset="0"/>
                  </a:rPr>
                  <a:t>Hour Ending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Franklin Gothic Demi Cond"/>
                <a:cs typeface="Arial" panose="020B0604020202020204" pitchFamily="34" charset="0"/>
              </a:defRPr>
            </a:pPr>
            <a:endParaRPr lang="en-US"/>
          </a:p>
        </c:txPr>
        <c:crossAx val="562409792"/>
        <c:crosses val="autoZero"/>
        <c:crossBetween val="midCat"/>
        <c:majorUnit val="1"/>
      </c:valAx>
      <c:valAx>
        <c:axId val="56240979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Load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Franklin Gothic Demi Cond"/>
                <a:cs typeface="Arial" panose="020B0604020202020204" pitchFamily="34" charset="0"/>
              </a:defRPr>
            </a:pPr>
            <a:endParaRPr lang="en-US"/>
          </a:p>
        </c:txPr>
        <c:crossAx val="5644438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77196328719781"/>
          <c:y val="2.3985964520392398E-2"/>
          <c:w val="0.64753574281475679"/>
          <c:h val="8.3028610785353951E-2"/>
        </c:manualLayout>
      </c:layout>
      <c:overlay val="0"/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Franklin Gothic Demi Cond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0C0C0"/>
    </a:solidFill>
    <a:ln w="3175">
      <a:solidFill>
        <a:srgbClr val="969696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661146</xdr:colOff>
      <xdr:row>34</xdr:row>
      <xdr:rowOff>214591</xdr:rowOff>
    </xdr:to>
    <xdr:graphicFrame macro="">
      <xdr:nvGraphicFramePr>
        <xdr:cNvPr id="11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table_for_PGE CBP_expost_public" growShrinkType="overwriteClear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zoomScale="85" zoomScaleNormal="85" workbookViewId="0"/>
  </sheetViews>
  <sheetFormatPr defaultRowHeight="12.75" x14ac:dyDescent="0.2"/>
  <cols>
    <col min="1" max="1" width="27" bestFit="1" customWidth="1"/>
    <col min="2" max="2" width="31.5703125" customWidth="1"/>
    <col min="3" max="3" width="24" customWidth="1"/>
    <col min="4" max="4" width="10.28515625" customWidth="1"/>
    <col min="5" max="5" width="17.85546875" customWidth="1"/>
    <col min="6" max="6" width="16.140625" customWidth="1"/>
    <col min="7" max="7" width="13.28515625" customWidth="1"/>
    <col min="8" max="8" width="13" customWidth="1"/>
    <col min="9" max="9" width="15.5703125" customWidth="1"/>
    <col min="10" max="14" width="11.42578125" customWidth="1"/>
    <col min="16" max="16" width="9.140625" customWidth="1"/>
  </cols>
  <sheetData>
    <row r="1" spans="1:17" ht="17.25" customHeight="1" thickBot="1" x14ac:dyDescent="0.3">
      <c r="A1" s="2"/>
      <c r="B1" s="2"/>
      <c r="C1" s="2"/>
      <c r="I1" s="3"/>
      <c r="J1" s="3"/>
      <c r="K1" s="45"/>
      <c r="L1" s="47"/>
    </row>
    <row r="2" spans="1:17" ht="17.25" customHeight="1" thickTop="1" thickBot="1" x14ac:dyDescent="0.3">
      <c r="A2" s="38" t="s">
        <v>19</v>
      </c>
      <c r="B2" s="7" t="s">
        <v>235</v>
      </c>
      <c r="C2" s="5"/>
      <c r="D2" s="5"/>
      <c r="F2" s="4" t="s">
        <v>200</v>
      </c>
      <c r="G2" s="40">
        <f>IF(pass=0,"n/a",DGET(data,"nominated",_xlnm.Criteria))</f>
        <v>230</v>
      </c>
      <c r="I2" s="44"/>
      <c r="J2" s="3"/>
      <c r="K2" s="45"/>
      <c r="L2" s="47"/>
    </row>
    <row r="3" spans="1:17" ht="17.25" customHeight="1" thickTop="1" thickBot="1" x14ac:dyDescent="0.3">
      <c r="A3" s="39" t="s">
        <v>10</v>
      </c>
      <c r="B3" s="35" t="s">
        <v>225</v>
      </c>
      <c r="C3" s="5"/>
      <c r="D3" s="5"/>
      <c r="F3" s="4" t="s">
        <v>199</v>
      </c>
      <c r="G3" s="40">
        <f>IF(pass=0,"n/a",DGET(data,"called",_xlnm.Criteria))</f>
        <v>230</v>
      </c>
      <c r="I3" s="59" t="s">
        <v>213</v>
      </c>
      <c r="J3" s="60" t="str">
        <f>IF(ISNA(VLOOKUP(date&amp;notice,Lookups!$A$32:$F$170,6,FALSE)),"n/a",VLOOKUP(date&amp;notice,Lookups!$A$32:$F$170,6,FALSE))</f>
        <v>Hours Ending 16 to 19</v>
      </c>
      <c r="K3" s="46"/>
    </row>
    <row r="4" spans="1:17" ht="17.25" customHeight="1" thickBot="1" x14ac:dyDescent="0.25">
      <c r="A4" s="38" t="s">
        <v>20</v>
      </c>
      <c r="B4" s="7" t="s">
        <v>3</v>
      </c>
      <c r="C4" s="5"/>
      <c r="D4" s="5"/>
    </row>
    <row r="5" spans="1:17" ht="17.25" customHeight="1" thickBot="1" x14ac:dyDescent="0.3">
      <c r="A5" s="38" t="s">
        <v>236</v>
      </c>
      <c r="B5" s="13" t="s">
        <v>2</v>
      </c>
      <c r="C5" s="5"/>
      <c r="D5" s="5"/>
      <c r="E5" s="76" t="s">
        <v>4</v>
      </c>
      <c r="F5" s="76" t="str">
        <f>"Estimated Reference Load ("&amp;IF(Result_type="Aggregate impact","MWh","kWh")&amp;"/hour)"</f>
        <v>Estimated Reference Load (MWh/hour)</v>
      </c>
      <c r="G5" s="76" t="str">
        <f>"Observed Event Day Load ("&amp;IF(Result_type="Aggregate Impact","MWh/hour)","kWh/hour)")</f>
        <v>Observed Event Day Load (MWh/hour)</v>
      </c>
      <c r="H5" s="76" t="str">
        <f>"Estimated Load Impact ("&amp;IF(Result_type="Aggregate Impact","MWh/hour)","kWh/hour)")</f>
        <v>Estimated Load Impact (MWh/hour)</v>
      </c>
      <c r="I5" s="79" t="s">
        <v>165</v>
      </c>
      <c r="J5" s="31"/>
      <c r="K5" s="32"/>
      <c r="L5" s="32"/>
      <c r="M5" s="32"/>
      <c r="N5" s="33"/>
    </row>
    <row r="6" spans="1:17" ht="17.25" customHeight="1" thickBot="1" x14ac:dyDescent="0.35">
      <c r="C6" s="5"/>
      <c r="D6" s="5"/>
      <c r="E6" s="77"/>
      <c r="F6" s="77"/>
      <c r="G6" s="77"/>
      <c r="H6" s="77"/>
      <c r="I6" s="77"/>
      <c r="J6" s="52" t="str">
        <f>"Uncertainty Adjusted Impact ("&amp;IF(Result_type="Aggregate Impact","MWh/hr)- Percentiles","kWh/hr)- Percentiles")</f>
        <v>Uncertainty Adjusted Impact (MWh/hr)- Percentiles</v>
      </c>
      <c r="K6" s="53"/>
      <c r="L6" s="53"/>
      <c r="M6" s="53"/>
      <c r="N6" s="54"/>
    </row>
    <row r="7" spans="1:17" ht="39" customHeight="1" thickBot="1" x14ac:dyDescent="0.25">
      <c r="A7" s="39" t="s">
        <v>18</v>
      </c>
      <c r="B7" s="36" t="s">
        <v>1</v>
      </c>
      <c r="C7" s="5"/>
      <c r="D7" s="5"/>
      <c r="E7" s="78"/>
      <c r="F7" s="78"/>
      <c r="G7" s="78"/>
      <c r="H7" s="78"/>
      <c r="I7" s="78"/>
      <c r="J7" s="8" t="s">
        <v>5</v>
      </c>
      <c r="K7" s="8" t="s">
        <v>6</v>
      </c>
      <c r="L7" s="8" t="s">
        <v>7</v>
      </c>
      <c r="M7" s="8" t="s">
        <v>8</v>
      </c>
      <c r="N7" s="9" t="s">
        <v>9</v>
      </c>
    </row>
    <row r="8" spans="1:17" ht="17.25" customHeight="1" thickBot="1" x14ac:dyDescent="0.25">
      <c r="A8" s="50" t="s">
        <v>193</v>
      </c>
      <c r="B8" s="13" t="s">
        <v>226</v>
      </c>
      <c r="C8" s="10"/>
      <c r="D8" s="10"/>
      <c r="E8" s="37">
        <v>1</v>
      </c>
      <c r="F8" s="51">
        <f>IF(Called=0,"n/a",DGET(data,"Ref_hr1",_xlnm.Criteria)/IF(Result_type="Aggregate Impact",1,Called/1000))</f>
        <v>51.785285949707031</v>
      </c>
      <c r="G8" s="51">
        <f t="shared" ref="G8:G31" si="0">IF(Called=0,"n/a",F8-H8)</f>
        <v>49.691831350326538</v>
      </c>
      <c r="H8" s="51">
        <f>IF(Called=0,"n/a",DGET(data,"Pctile50_hr1",_xlnm.Criteria)/IF(Result_type="Aggregate Impact",1,Called/1000))</f>
        <v>2.0934545993804932</v>
      </c>
      <c r="I8" s="51">
        <f>IF(Called=0,"n/a",DGET(data,"Temp_hr1",_xlnm.Criteria))</f>
        <v>73.898155212402344</v>
      </c>
      <c r="J8" s="51">
        <f>IF(Called=0,"n/a",DGET(data,"Pctile10_hr1",_xlnm.Criteria)/IF(Result_type="Aggregate Impact",1,Called/1000))</f>
        <v>0.36324462294578552</v>
      </c>
      <c r="K8" s="51">
        <f>IF(Called=0,"n/a",DGET(data,"Pctile30_hr1",_xlnm.Criteria)/IF(Result_type="Aggregate Impact",1,Called/1000))</f>
        <v>1.3854666948318481</v>
      </c>
      <c r="L8" s="51">
        <f>H8</f>
        <v>2.0934545993804932</v>
      </c>
      <c r="M8" s="51">
        <f>IF(Called=0,"n/a",DGET(data,"Pctile70_hr1",_xlnm.Criteria)/IF(Result_type="Aggregate Impact",1,Called/1000))</f>
        <v>2.8014423847198486</v>
      </c>
      <c r="N8" s="51">
        <f>IF(Called=0,"n/a",DGET(data,"Pctile90_hr1",_xlnm.Criteria)/IF(Result_type="Aggregate Impact",1,Called/1000))</f>
        <v>3.823664665222168</v>
      </c>
      <c r="Q8" s="41"/>
    </row>
    <row r="9" spans="1:17" ht="17.25" customHeight="1" x14ac:dyDescent="0.2">
      <c r="C9" s="12"/>
      <c r="D9" s="12"/>
      <c r="E9" s="37">
        <v>2</v>
      </c>
      <c r="F9" s="51">
        <f>IF(Called=0,"n/a",DGET(data,"Ref_hr2",_xlnm.Criteria)/IF(Result_type="Aggregate Impact",1,Called/1000))</f>
        <v>50.3115234375</v>
      </c>
      <c r="G9" s="51">
        <f t="shared" si="0"/>
        <v>48.703353047370911</v>
      </c>
      <c r="H9" s="51">
        <f>IF(Called=0,"n/a",DGET(data,"Pctile50_hr2",_xlnm.Criteria)/IF(Result_type="Aggregate Impact",1,Called/1000))</f>
        <v>1.6081703901290894</v>
      </c>
      <c r="I9" s="51">
        <f>IF(Called=0,"n/a",DGET(data,"Temp_hr2",_xlnm.Criteria))</f>
        <v>72.916297912597656</v>
      </c>
      <c r="J9" s="51">
        <f>IF(Called=0,"n/a",DGET(data,"Pctile10_hr2",_xlnm.Criteria)/IF(Result_type="Aggregate Impact",1,Called/1000))</f>
        <v>-7.8905865550041199E-2</v>
      </c>
      <c r="K9" s="51">
        <f>IF(Called=0,"n/a",DGET(data,"Pctile30_hr2",_xlnm.Criteria)/IF(Result_type="Aggregate Impact",1,Called/1000))</f>
        <v>0.91783243417739868</v>
      </c>
      <c r="L9" s="51">
        <f t="shared" ref="L9:L31" si="1">H9</f>
        <v>1.6081703901290894</v>
      </c>
      <c r="M9" s="51">
        <f>IF(Called=0,"n/a",DGET(data,"Pctile70_hr2",_xlnm.Criteria)/IF(Result_type="Aggregate Impact",1,Called/1000))</f>
        <v>2.2985084056854248</v>
      </c>
      <c r="N9" s="51">
        <f>IF(Called=0,"n/a",DGET(data,"Pctile90_hr2",_xlnm.Criteria)/IF(Result_type="Aggregate Impact",1,Called/1000))</f>
        <v>3.2952466011047363</v>
      </c>
      <c r="Q9" s="41"/>
    </row>
    <row r="10" spans="1:17" ht="17.25" customHeight="1" x14ac:dyDescent="0.2">
      <c r="C10" s="14"/>
      <c r="D10" s="14"/>
      <c r="E10" s="37">
        <v>3</v>
      </c>
      <c r="F10" s="51">
        <f>IF(Called=0,"n/a",DGET(data,"Ref_hr3",_xlnm.Criteria)/IF(Result_type="Aggregate Impact",1,Called/1000))</f>
        <v>49.794261932373047</v>
      </c>
      <c r="G10" s="51">
        <f t="shared" si="0"/>
        <v>48.579111576080322</v>
      </c>
      <c r="H10" s="51">
        <f>IF(Called=0,"n/a",DGET(data,"Pctile50_hr3",_xlnm.Criteria)/IF(Result_type="Aggregate Impact",1,Called/1000))</f>
        <v>1.2151503562927246</v>
      </c>
      <c r="I10" s="51">
        <f>IF(Called=0,"n/a",DGET(data,"Temp_hr3",_xlnm.Criteria))</f>
        <v>72.467155456542969</v>
      </c>
      <c r="J10" s="51">
        <f>IF(Called=0,"n/a",DGET(data,"Pctile10_hr3",_xlnm.Criteria)/IF(Result_type="Aggregate Impact",1,Called/1000))</f>
        <v>-0.44480565190315247</v>
      </c>
      <c r="K10" s="51">
        <f>IF(Called=0,"n/a",DGET(data,"Pctile30_hr3",_xlnm.Criteria)/IF(Result_type="Aggregate Impact",1,Called/1000))</f>
        <v>0.53590983152389526</v>
      </c>
      <c r="L10" s="51">
        <f t="shared" si="1"/>
        <v>1.2151503562927246</v>
      </c>
      <c r="M10" s="51">
        <f>IF(Called=0,"n/a",DGET(data,"Pctile70_hr3",_xlnm.Criteria)/IF(Result_type="Aggregate Impact",1,Called/1000))</f>
        <v>1.8943909406661987</v>
      </c>
      <c r="N10" s="51">
        <f>IF(Called=0,"n/a",DGET(data,"Pctile90_hr3",_xlnm.Criteria)/IF(Result_type="Aggregate Impact",1,Called/1000))</f>
        <v>2.8751063346862793</v>
      </c>
      <c r="Q10" s="41"/>
    </row>
    <row r="11" spans="1:17" ht="17.25" customHeight="1" x14ac:dyDescent="0.2">
      <c r="B11" s="57" t="str">
        <f>IF(pass=0,"Results are confidential for the selected LCA",IF(Called=0,"Results are not available for the selected LCA",""))</f>
        <v/>
      </c>
      <c r="C11" s="15"/>
      <c r="D11" s="15"/>
      <c r="E11" s="37">
        <v>4</v>
      </c>
      <c r="F11" s="51">
        <f>IF(Called=0,"n/a",DGET(data,"Ref_hr4",_xlnm.Criteria)/IF(Result_type="Aggregate Impact",1,Called/1000))</f>
        <v>51.532554626464844</v>
      </c>
      <c r="G11" s="51">
        <f t="shared" si="0"/>
        <v>50.777175188064575</v>
      </c>
      <c r="H11" s="51">
        <f>IF(Called=0,"n/a",DGET(data,"Pctile50_hr4",_xlnm.Criteria)/IF(Result_type="Aggregate Impact",1,Called/1000))</f>
        <v>0.75537943840026855</v>
      </c>
      <c r="I11" s="51">
        <f>IF(Called=0,"n/a",DGET(data,"Temp_hr4",_xlnm.Criteria))</f>
        <v>71.879646301269531</v>
      </c>
      <c r="J11" s="51">
        <f>IF(Called=0,"n/a",DGET(data,"Pctile10_hr4",_xlnm.Criteria)/IF(Result_type="Aggregate Impact",1,Called/1000))</f>
        <v>-0.92267131805419922</v>
      </c>
      <c r="K11" s="51">
        <f>IF(Called=0,"n/a",DGET(data,"Pctile30_hr4",_xlnm.Criteria)/IF(Result_type="Aggregate Impact",1,Called/1000))</f>
        <v>6.8734675645828247E-2</v>
      </c>
      <c r="L11" s="51">
        <f t="shared" si="1"/>
        <v>0.75537943840026855</v>
      </c>
      <c r="M11" s="51">
        <f>IF(Called=0,"n/a",DGET(data,"Pctile70_hr4",_xlnm.Criteria)/IF(Result_type="Aggregate Impact",1,Called/1000))</f>
        <v>1.4420242309570313</v>
      </c>
      <c r="N11" s="51">
        <f>IF(Called=0,"n/a",DGET(data,"Pctile90_hr4",_xlnm.Criteria)/IF(Result_type="Aggregate Impact",1,Called/1000))</f>
        <v>2.4334301948547363</v>
      </c>
      <c r="Q11" s="41"/>
    </row>
    <row r="12" spans="1:17" ht="17.25" customHeight="1" x14ac:dyDescent="0.2">
      <c r="C12" s="15"/>
      <c r="D12" s="15"/>
      <c r="E12" s="37">
        <v>5</v>
      </c>
      <c r="F12" s="51">
        <f>IF(Called=0,"n/a",DGET(data,"Ref_hr5",_xlnm.Criteria)/IF(Result_type="Aggregate Impact",1,Called/1000))</f>
        <v>59.527713775634766</v>
      </c>
      <c r="G12" s="51">
        <f t="shared" si="0"/>
        <v>59.162762224674225</v>
      </c>
      <c r="H12" s="51">
        <f>IF(Called=0,"n/a",DGET(data,"Pctile50_hr5",_xlnm.Criteria)/IF(Result_type="Aggregate Impact",1,Called/1000))</f>
        <v>0.36495155096054077</v>
      </c>
      <c r="I12" s="51">
        <f>IF(Called=0,"n/a",DGET(data,"Temp_hr5",_xlnm.Criteria))</f>
        <v>71.711380004882813</v>
      </c>
      <c r="J12" s="51">
        <f>IF(Called=0,"n/a",DGET(data,"Pctile10_hr5",_xlnm.Criteria)/IF(Result_type="Aggregate Impact",1,Called/1000))</f>
        <v>-1.2853511571884155</v>
      </c>
      <c r="K12" s="51">
        <f>IF(Called=0,"n/a",DGET(data,"Pctile30_hr5",_xlnm.Criteria)/IF(Result_type="Aggregate Impact",1,Called/1000))</f>
        <v>-0.31033897399902344</v>
      </c>
      <c r="L12" s="51">
        <f t="shared" si="1"/>
        <v>0.36495155096054077</v>
      </c>
      <c r="M12" s="51">
        <f>IF(Called=0,"n/a",DGET(data,"Pctile70_hr5",_xlnm.Criteria)/IF(Result_type="Aggregate Impact",1,Called/1000))</f>
        <v>1.040242075920105</v>
      </c>
      <c r="N12" s="51">
        <f>IF(Called=0,"n/a",DGET(data,"Pctile90_hr5",_xlnm.Criteria)/IF(Result_type="Aggregate Impact",1,Called/1000))</f>
        <v>2.0152542591094971</v>
      </c>
      <c r="Q12" s="41"/>
    </row>
    <row r="13" spans="1:17" ht="17.25" customHeight="1" x14ac:dyDescent="0.2">
      <c r="D13" s="5"/>
      <c r="E13" s="37">
        <v>6</v>
      </c>
      <c r="F13" s="51">
        <f>IF(Called=0,"n/a",DGET(data,"Ref_hr6",_xlnm.Criteria)/IF(Result_type="Aggregate Impact",1,Called/1000))</f>
        <v>66.343955993652344</v>
      </c>
      <c r="G13" s="51">
        <f t="shared" si="0"/>
        <v>66.493220135569572</v>
      </c>
      <c r="H13" s="51">
        <f>IF(Called=0,"n/a",DGET(data,"Pctile50_hr6",_xlnm.Criteria)/IF(Result_type="Aggregate Impact",1,Called/1000))</f>
        <v>-0.1492641419172287</v>
      </c>
      <c r="I13" s="51">
        <f>IF(Called=0,"n/a",DGET(data,"Temp_hr6",_xlnm.Criteria))</f>
        <v>71.507347106933594</v>
      </c>
      <c r="J13" s="51">
        <f>IF(Called=0,"n/a",DGET(data,"Pctile10_hr6",_xlnm.Criteria)/IF(Result_type="Aggregate Impact",1,Called/1000))</f>
        <v>-1.8314439058303833</v>
      </c>
      <c r="K13" s="51">
        <f>IF(Called=0,"n/a",DGET(data,"Pctile30_hr6",_xlnm.Criteria)/IF(Result_type="Aggregate Impact",1,Called/1000))</f>
        <v>-0.83759844303131104</v>
      </c>
      <c r="L13" s="51">
        <f t="shared" si="1"/>
        <v>-0.1492641419172287</v>
      </c>
      <c r="M13" s="51">
        <f>IF(Called=0,"n/a",DGET(data,"Pctile70_hr6",_xlnm.Criteria)/IF(Result_type="Aggregate Impact",1,Called/1000))</f>
        <v>0.53907018899917603</v>
      </c>
      <c r="N13" s="51">
        <f>IF(Called=0,"n/a",DGET(data,"Pctile90_hr6",_xlnm.Criteria)/IF(Result_type="Aggregate Impact",1,Called/1000))</f>
        <v>1.5329155921936035</v>
      </c>
      <c r="Q13" s="41"/>
    </row>
    <row r="14" spans="1:17" ht="16.5" x14ac:dyDescent="0.2">
      <c r="D14" s="5"/>
      <c r="E14" s="37">
        <v>7</v>
      </c>
      <c r="F14" s="51">
        <f>IF(Called=0,"n/a",DGET(data,"Ref_hr7",_xlnm.Criteria)/IF(Result_type="Aggregate Impact",1,Called/1000))</f>
        <v>79.164131164550781</v>
      </c>
      <c r="G14" s="51">
        <f t="shared" si="0"/>
        <v>80.234594464302063</v>
      </c>
      <c r="H14" s="51">
        <f>IF(Called=0,"n/a",DGET(data,"Pctile50_hr7",_xlnm.Criteria)/IF(Result_type="Aggregate Impact",1,Called/1000))</f>
        <v>-1.0704632997512817</v>
      </c>
      <c r="I14" s="51">
        <f>IF(Called=0,"n/a",DGET(data,"Temp_hr7",_xlnm.Criteria))</f>
        <v>73.248756408691406</v>
      </c>
      <c r="J14" s="51">
        <f>IF(Called=0,"n/a",DGET(data,"Pctile10_hr7",_xlnm.Criteria)/IF(Result_type="Aggregate Impact",1,Called/1000))</f>
        <v>-2.8478755950927734</v>
      </c>
      <c r="K14" s="51">
        <f>IF(Called=0,"n/a",DGET(data,"Pctile30_hr7",_xlnm.Criteria)/IF(Result_type="Aggregate Impact",1,Called/1000))</f>
        <v>-1.7977660894393921</v>
      </c>
      <c r="L14" s="51">
        <f t="shared" si="1"/>
        <v>-1.0704632997512817</v>
      </c>
      <c r="M14" s="51">
        <f>IF(Called=0,"n/a",DGET(data,"Pctile70_hr7",_xlnm.Criteria)/IF(Result_type="Aggregate Impact",1,Called/1000))</f>
        <v>-0.34316056966781616</v>
      </c>
      <c r="N14" s="51">
        <f>IF(Called=0,"n/a",DGET(data,"Pctile90_hr7",_xlnm.Criteria)/IF(Result_type="Aggregate Impact",1,Called/1000))</f>
        <v>0.70694905519485474</v>
      </c>
      <c r="Q14" s="41"/>
    </row>
    <row r="15" spans="1:17" ht="16.5" x14ac:dyDescent="0.2">
      <c r="A15" s="16"/>
      <c r="C15" s="5"/>
      <c r="D15" s="5"/>
      <c r="E15" s="37">
        <v>8</v>
      </c>
      <c r="F15" s="51">
        <f>IF(Called=0,"n/a",DGET(data,"Ref_hr8",_xlnm.Criteria)/IF(Result_type="Aggregate Impact",1,Called/1000))</f>
        <v>83.550804138183594</v>
      </c>
      <c r="G15" s="51">
        <f t="shared" si="0"/>
        <v>84.581732869148254</v>
      </c>
      <c r="H15" s="51">
        <f>IF(Called=0,"n/a",DGET(data,"Pctile50_hr8",_xlnm.Criteria)/IF(Result_type="Aggregate Impact",1,Called/1000))</f>
        <v>-1.0309287309646606</v>
      </c>
      <c r="I15" s="51">
        <f>IF(Called=0,"n/a",DGET(data,"Temp_hr8",_xlnm.Criteria))</f>
        <v>75.933067321777344</v>
      </c>
      <c r="J15" s="51">
        <f>IF(Called=0,"n/a",DGET(data,"Pctile10_hr8",_xlnm.Criteria)/IF(Result_type="Aggregate Impact",1,Called/1000))</f>
        <v>-2.7795462608337402</v>
      </c>
      <c r="K15" s="51">
        <f>IF(Called=0,"n/a",DGET(data,"Pctile30_hr8",_xlnm.Criteria)/IF(Result_type="Aggregate Impact",1,Called/1000))</f>
        <v>-1.7464487552642822</v>
      </c>
      <c r="L15" s="51">
        <f t="shared" si="1"/>
        <v>-1.0309287309646606</v>
      </c>
      <c r="M15" s="51">
        <f>IF(Called=0,"n/a",DGET(data,"Pctile70_hr8",_xlnm.Criteria)/IF(Result_type="Aggregate Impact",1,Called/1000))</f>
        <v>-0.31540864706039429</v>
      </c>
      <c r="N15" s="51">
        <f>IF(Called=0,"n/a",DGET(data,"Pctile90_hr8",_xlnm.Criteria)/IF(Result_type="Aggregate Impact",1,Called/1000))</f>
        <v>0.71768867969512939</v>
      </c>
      <c r="Q15" s="41"/>
    </row>
    <row r="16" spans="1:17" ht="16.5" x14ac:dyDescent="0.2">
      <c r="C16" s="5"/>
      <c r="D16" s="5"/>
      <c r="E16" s="37">
        <v>9</v>
      </c>
      <c r="F16" s="51">
        <f>IF(Called=0,"n/a",DGET(data,"Ref_hr9",_xlnm.Criteria)/IF(Result_type="Aggregate Impact",1,Called/1000))</f>
        <v>88.041488647460938</v>
      </c>
      <c r="G16" s="51">
        <f t="shared" si="0"/>
        <v>88.886792480945587</v>
      </c>
      <c r="H16" s="51">
        <f>IF(Called=0,"n/a",DGET(data,"Pctile50_hr9",_xlnm.Criteria)/IF(Result_type="Aggregate Impact",1,Called/1000))</f>
        <v>-0.84530383348464966</v>
      </c>
      <c r="I16" s="51">
        <f>IF(Called=0,"n/a",DGET(data,"Temp_hr9",_xlnm.Criteria))</f>
        <v>79.200408935546875</v>
      </c>
      <c r="J16" s="51">
        <f>IF(Called=0,"n/a",DGET(data,"Pctile10_hr9",_xlnm.Criteria)/IF(Result_type="Aggregate Impact",1,Called/1000))</f>
        <v>-2.5948069095611572</v>
      </c>
      <c r="K16" s="51">
        <f>IF(Called=0,"n/a",DGET(data,"Pctile30_hr9",_xlnm.Criteria)/IF(Result_type="Aggregate Impact",1,Called/1000))</f>
        <v>-1.5611863136291504</v>
      </c>
      <c r="L16" s="51">
        <f t="shared" si="1"/>
        <v>-0.84530383348464966</v>
      </c>
      <c r="M16" s="51">
        <f>IF(Called=0,"n/a",DGET(data,"Pctile70_hr9",_xlnm.Criteria)/IF(Result_type="Aggregate Impact",1,Called/1000))</f>
        <v>-0.12942136824131012</v>
      </c>
      <c r="N16" s="51">
        <f>IF(Called=0,"n/a",DGET(data,"Pctile90_hr9",_xlnm.Criteria)/IF(Result_type="Aggregate Impact",1,Called/1000))</f>
        <v>0.90419924259185791</v>
      </c>
      <c r="Q16" s="41"/>
    </row>
    <row r="17" spans="3:23" ht="16.5" x14ac:dyDescent="0.2">
      <c r="C17" s="5"/>
      <c r="D17" s="5"/>
      <c r="E17" s="37">
        <v>10</v>
      </c>
      <c r="F17" s="51">
        <f>IF(Called=0,"n/a",DGET(data,"Ref_hr10",_xlnm.Criteria)/IF(Result_type="Aggregate Impact",1,Called/1000))</f>
        <v>92.019287109375</v>
      </c>
      <c r="G17" s="51">
        <f t="shared" si="0"/>
        <v>93.033637285232544</v>
      </c>
      <c r="H17" s="51">
        <f>IF(Called=0,"n/a",DGET(data,"Pctile50_hr10",_xlnm.Criteria)/IF(Result_type="Aggregate Impact",1,Called/1000))</f>
        <v>-1.0143501758575439</v>
      </c>
      <c r="I17" s="51">
        <f>IF(Called=0,"n/a",DGET(data,"Temp_hr10",_xlnm.Criteria))</f>
        <v>82.097793579101563</v>
      </c>
      <c r="J17" s="51">
        <f>IF(Called=0,"n/a",DGET(data,"Pctile10_hr10",_xlnm.Criteria)/IF(Result_type="Aggregate Impact",1,Called/1000))</f>
        <v>-2.7996320724487305</v>
      </c>
      <c r="K17" s="51">
        <f>IF(Called=0,"n/a",DGET(data,"Pctile30_hr10",_xlnm.Criteria)/IF(Result_type="Aggregate Impact",1,Called/1000))</f>
        <v>-1.744873046875</v>
      </c>
      <c r="L17" s="51">
        <f t="shared" si="1"/>
        <v>-1.0143501758575439</v>
      </c>
      <c r="M17" s="51">
        <f>IF(Called=0,"n/a",DGET(data,"Pctile70_hr10",_xlnm.Criteria)/IF(Result_type="Aggregate Impact",1,Called/1000))</f>
        <v>-0.28382724523544312</v>
      </c>
      <c r="N17" s="51">
        <f>IF(Called=0,"n/a",DGET(data,"Pctile90_hr10",_xlnm.Criteria)/IF(Result_type="Aggregate Impact",1,Called/1000))</f>
        <v>0.77093183994293213</v>
      </c>
      <c r="Q17" s="41"/>
    </row>
    <row r="18" spans="3:23" ht="16.5" x14ac:dyDescent="0.2">
      <c r="C18" s="5"/>
      <c r="D18" s="5"/>
      <c r="E18" s="37">
        <v>11</v>
      </c>
      <c r="F18" s="51">
        <f>IF(Called=0,"n/a",DGET(data,"Ref_hr11",_xlnm.Criteria)/IF(Result_type="Aggregate Impact",1,Called/1000))</f>
        <v>98.232154846191406</v>
      </c>
      <c r="G18" s="51">
        <f t="shared" si="0"/>
        <v>99.097493648529053</v>
      </c>
      <c r="H18" s="51">
        <f>IF(Called=0,"n/a",DGET(data,"Pctile50_hr11",_xlnm.Criteria)/IF(Result_type="Aggregate Impact",1,Called/1000))</f>
        <v>-0.86533880233764648</v>
      </c>
      <c r="I18" s="51">
        <f>IF(Called=0,"n/a",DGET(data,"Temp_hr11",_xlnm.Criteria))</f>
        <v>84.043373107910156</v>
      </c>
      <c r="J18" s="51">
        <f>IF(Called=0,"n/a",DGET(data,"Pctile10_hr11",_xlnm.Criteria)/IF(Result_type="Aggregate Impact",1,Called/1000))</f>
        <v>-2.6279191970825195</v>
      </c>
      <c r="K18" s="51">
        <f>IF(Called=0,"n/a",DGET(data,"Pctile30_hr11",_xlnm.Criteria)/IF(Result_type="Aggregate Impact",1,Called/1000))</f>
        <v>-1.5865724086761475</v>
      </c>
      <c r="L18" s="51">
        <f t="shared" si="1"/>
        <v>-0.86533880233764648</v>
      </c>
      <c r="M18" s="51">
        <f>IF(Called=0,"n/a",DGET(data,"Pctile70_hr11",_xlnm.Criteria)/IF(Result_type="Aggregate Impact",1,Called/1000))</f>
        <v>-0.14410518109798431</v>
      </c>
      <c r="N18" s="51">
        <f>IF(Called=0,"n/a",DGET(data,"Pctile90_hr11",_xlnm.Criteria)/IF(Result_type="Aggregate Impact",1,Called/1000))</f>
        <v>0.89724159240722656</v>
      </c>
      <c r="Q18" s="41"/>
      <c r="S18" s="41"/>
      <c r="T18" s="41"/>
      <c r="U18" s="41"/>
      <c r="V18" s="41"/>
      <c r="W18" s="41"/>
    </row>
    <row r="19" spans="3:23" ht="16.5" x14ac:dyDescent="0.2">
      <c r="C19" s="5"/>
      <c r="D19" s="5"/>
      <c r="E19" s="37">
        <v>12</v>
      </c>
      <c r="F19" s="51">
        <f>IF(Called=0,"n/a",DGET(data,"Ref_hr12",_xlnm.Criteria)/IF(Result_type="Aggregate Impact",1,Called/1000))</f>
        <v>100.29032897949219</v>
      </c>
      <c r="G19" s="51">
        <f t="shared" si="0"/>
        <v>99.95856961607933</v>
      </c>
      <c r="H19" s="51">
        <f>IF(Called=0,"n/a",DGET(data,"Pctile50_hr12",_xlnm.Criteria)/IF(Result_type="Aggregate Impact",1,Called/1000))</f>
        <v>0.33175936341285706</v>
      </c>
      <c r="I19" s="51">
        <f>IF(Called=0,"n/a",DGET(data,"Temp_hr12",_xlnm.Criteria))</f>
        <v>85.450576782226562</v>
      </c>
      <c r="J19" s="51">
        <f>IF(Called=0,"n/a",DGET(data,"Pctile10_hr12",_xlnm.Criteria)/IF(Result_type="Aggregate Impact",1,Called/1000))</f>
        <v>-1.4686541557312012</v>
      </c>
      <c r="K19" s="51">
        <f>IF(Called=0,"n/a",DGET(data,"Pctile30_hr12",_xlnm.Criteria)/IF(Result_type="Aggregate Impact",1,Called/1000))</f>
        <v>-0.40495526790618896</v>
      </c>
      <c r="L19" s="51">
        <f t="shared" si="1"/>
        <v>0.33175936341285706</v>
      </c>
      <c r="M19" s="51">
        <f>IF(Called=0,"n/a",DGET(data,"Pctile70_hr12",_xlnm.Criteria)/IF(Result_type="Aggregate Impact",1,Called/1000))</f>
        <v>1.0684739351272583</v>
      </c>
      <c r="N19" s="51">
        <f>IF(Called=0,"n/a",DGET(data,"Pctile90_hr12",_xlnm.Criteria)/IF(Result_type="Aggregate Impact",1,Called/1000))</f>
        <v>2.1321728229522705</v>
      </c>
      <c r="Q19" s="41"/>
      <c r="S19" s="41"/>
      <c r="T19" s="41"/>
      <c r="U19" s="41"/>
      <c r="V19" s="41"/>
      <c r="W19" s="41"/>
    </row>
    <row r="20" spans="3:23" ht="16.5" x14ac:dyDescent="0.2">
      <c r="C20" s="5"/>
      <c r="D20" s="5"/>
      <c r="E20" s="37">
        <v>13</v>
      </c>
      <c r="F20" s="51">
        <f>IF(Called=0,"n/a",DGET(data,"Ref_hr13",_xlnm.Criteria)/IF(Result_type="Aggregate Impact",1,Called/1000))</f>
        <v>101.66651916503906</v>
      </c>
      <c r="G20" s="51">
        <f t="shared" si="0"/>
        <v>100.50328171253204</v>
      </c>
      <c r="H20" s="51">
        <f>IF(Called=0,"n/a",DGET(data,"Pctile50_hr13",_xlnm.Criteria)/IF(Result_type="Aggregate Impact",1,Called/1000))</f>
        <v>1.163237452507019</v>
      </c>
      <c r="I20" s="51">
        <f>IF(Called=0,"n/a",DGET(data,"Temp_hr13",_xlnm.Criteria))</f>
        <v>86.4429931640625</v>
      </c>
      <c r="J20" s="51">
        <f>IF(Called=0,"n/a",DGET(data,"Pctile10_hr13",_xlnm.Criteria)/IF(Result_type="Aggregate Impact",1,Called/1000))</f>
        <v>-0.6789587140083313</v>
      </c>
      <c r="K20" s="51">
        <f>IF(Called=0,"n/a",DGET(data,"Pctile30_hr13",_xlnm.Criteria)/IF(Result_type="Aggregate Impact",1,Called/1000))</f>
        <v>0.40942570567131042</v>
      </c>
      <c r="L20" s="51">
        <f t="shared" si="1"/>
        <v>1.163237452507019</v>
      </c>
      <c r="M20" s="51">
        <f>IF(Called=0,"n/a",DGET(data,"Pctile70_hr13",_xlnm.Criteria)/IF(Result_type="Aggregate Impact",1,Called/1000))</f>
        <v>1.9170491695404053</v>
      </c>
      <c r="N20" s="51">
        <f>IF(Called=0,"n/a",DGET(data,"Pctile90_hr13",_xlnm.Criteria)/IF(Result_type="Aggregate Impact",1,Called/1000))</f>
        <v>3.0054335594177246</v>
      </c>
      <c r="Q20" s="41"/>
      <c r="S20" s="41"/>
      <c r="T20" s="41"/>
      <c r="U20" s="41"/>
      <c r="V20" s="41"/>
      <c r="W20" s="41"/>
    </row>
    <row r="21" spans="3:23" ht="16.5" x14ac:dyDescent="0.2">
      <c r="C21" s="5"/>
      <c r="D21" s="5"/>
      <c r="E21" s="37">
        <v>14</v>
      </c>
      <c r="F21" s="51">
        <f>IF(Called=0,"n/a",DGET(data,"Ref_hr14",_xlnm.Criteria)/IF(Result_type="Aggregate Impact",1,Called/1000))</f>
        <v>102.47943115234375</v>
      </c>
      <c r="G21" s="51">
        <f t="shared" si="0"/>
        <v>101.51994872093201</v>
      </c>
      <c r="H21" s="51">
        <f>IF(Called=0,"n/a",DGET(data,"Pctile50_hr14",_xlnm.Criteria)/IF(Result_type="Aggregate Impact",1,Called/1000))</f>
        <v>0.95948243141174316</v>
      </c>
      <c r="I21" s="51">
        <f>IF(Called=0,"n/a",DGET(data,"Temp_hr14",_xlnm.Criteria))</f>
        <v>86.960800170898437</v>
      </c>
      <c r="J21" s="51">
        <f>IF(Called=0,"n/a",DGET(data,"Pctile10_hr14",_xlnm.Criteria)/IF(Result_type="Aggregate Impact",1,Called/1000))</f>
        <v>-0.87039303779602051</v>
      </c>
      <c r="K21" s="51">
        <f>IF(Called=0,"n/a",DGET(data,"Pctile30_hr14",_xlnm.Criteria)/IF(Result_type="Aggregate Impact",1,Called/1000))</f>
        <v>0.21071220934391022</v>
      </c>
      <c r="L21" s="51">
        <f t="shared" si="1"/>
        <v>0.95948243141174316</v>
      </c>
      <c r="M21" s="51">
        <f>IF(Called=0,"n/a",DGET(data,"Pctile70_hr14",_xlnm.Criteria)/IF(Result_type="Aggregate Impact",1,Called/1000))</f>
        <v>1.7082526683807373</v>
      </c>
      <c r="N21" s="51">
        <f>IF(Called=0,"n/a",DGET(data,"Pctile90_hr14",_xlnm.Criteria)/IF(Result_type="Aggregate Impact",1,Called/1000))</f>
        <v>2.7893579006195068</v>
      </c>
      <c r="Q21" s="41"/>
      <c r="S21" s="41"/>
      <c r="T21" s="41"/>
      <c r="U21" s="41"/>
      <c r="V21" s="41"/>
      <c r="W21" s="41"/>
    </row>
    <row r="22" spans="3:23" ht="16.5" x14ac:dyDescent="0.2">
      <c r="C22" s="5"/>
      <c r="D22" s="5"/>
      <c r="E22" s="37">
        <v>15</v>
      </c>
      <c r="F22" s="51">
        <f>IF(Called=0,"n/a",DGET(data,"Ref_hr15",_xlnm.Criteria)/IF(Result_type="Aggregate Impact",1,Called/1000))</f>
        <v>102.1639404296875</v>
      </c>
      <c r="G22" s="51">
        <f t="shared" si="0"/>
        <v>99.064209699630737</v>
      </c>
      <c r="H22" s="51">
        <f>IF(Called=0,"n/a",DGET(data,"Pctile50_hr15",_xlnm.Criteria)/IF(Result_type="Aggregate Impact",1,Called/1000))</f>
        <v>3.0997307300567627</v>
      </c>
      <c r="I22" s="51">
        <f>IF(Called=0,"n/a",DGET(data,"Temp_hr15",_xlnm.Criteria))</f>
        <v>87.504661560058594</v>
      </c>
      <c r="J22" s="51">
        <f>IF(Called=0,"n/a",DGET(data,"Pctile10_hr15",_xlnm.Criteria)/IF(Result_type="Aggregate Impact",1,Called/1000))</f>
        <v>1.257366418838501</v>
      </c>
      <c r="K22" s="51">
        <f>IF(Called=0,"n/a",DGET(data,"Pctile30_hr15",_xlnm.Criteria)/IF(Result_type="Aggregate Impact",1,Called/1000))</f>
        <v>2.3458502292633057</v>
      </c>
      <c r="L22" s="51">
        <f t="shared" si="1"/>
        <v>3.0997307300567627</v>
      </c>
      <c r="M22" s="51">
        <f>IF(Called=0,"n/a",DGET(data,"Pctile70_hr15",_xlnm.Criteria)/IF(Result_type="Aggregate Impact",1,Called/1000))</f>
        <v>3.8536112308502197</v>
      </c>
      <c r="N22" s="51">
        <f>IF(Called=0,"n/a",DGET(data,"Pctile90_hr15",_xlnm.Criteria)/IF(Result_type="Aggregate Impact",1,Called/1000))</f>
        <v>4.9420952796936035</v>
      </c>
      <c r="Q22" s="41"/>
      <c r="S22" s="41"/>
      <c r="T22" s="41"/>
      <c r="U22" s="41"/>
      <c r="V22" s="41"/>
      <c r="W22" s="41"/>
    </row>
    <row r="23" spans="3:23" ht="16.5" x14ac:dyDescent="0.2">
      <c r="C23" s="5"/>
      <c r="D23" s="5"/>
      <c r="E23" s="37">
        <v>16</v>
      </c>
      <c r="F23" s="51">
        <f>IF(Called=0,"n/a",DGET(data,"Ref_hr16",_xlnm.Criteria)/IF(Result_type="Aggregate Impact",1,Called/1000))</f>
        <v>100.9166259765625</v>
      </c>
      <c r="G23" s="51">
        <f t="shared" si="0"/>
        <v>90.180970191955566</v>
      </c>
      <c r="H23" s="51">
        <f>IF(Called=0,"n/a",DGET(data,"Pctile50_hr16",_xlnm.Criteria)/IF(Result_type="Aggregate Impact",1,Called/1000))</f>
        <v>10.735655784606934</v>
      </c>
      <c r="I23" s="51">
        <f>IF(Called=0,"n/a",DGET(data,"Temp_hr16",_xlnm.Criteria))</f>
        <v>87.088150024414063</v>
      </c>
      <c r="J23" s="51">
        <f>IF(Called=0,"n/a",DGET(data,"Pctile10_hr16",_xlnm.Criteria)/IF(Result_type="Aggregate Impact",1,Called/1000))</f>
        <v>8.8873748779296875</v>
      </c>
      <c r="K23" s="51">
        <f>IF(Called=0,"n/a",DGET(data,"Pctile30_hr16",_xlnm.Criteria)/IF(Result_type="Aggregate Impact",1,Called/1000))</f>
        <v>9.9793539047241211</v>
      </c>
      <c r="L23" s="51">
        <f t="shared" si="1"/>
        <v>10.735655784606934</v>
      </c>
      <c r="M23" s="51">
        <f>IF(Called=0,"n/a",DGET(data,"Pctile70_hr16",_xlnm.Criteria)/IF(Result_type="Aggregate Impact",1,Called/1000))</f>
        <v>11.491957664489746</v>
      </c>
      <c r="N23" s="51">
        <f>IF(Called=0,"n/a",DGET(data,"Pctile90_hr16",_xlnm.Criteria)/IF(Result_type="Aggregate Impact",1,Called/1000))</f>
        <v>12.58393669128418</v>
      </c>
      <c r="Q23" s="41"/>
      <c r="S23" s="41"/>
      <c r="T23" s="41"/>
      <c r="U23" s="41"/>
      <c r="V23" s="41"/>
      <c r="W23" s="41"/>
    </row>
    <row r="24" spans="3:23" ht="16.5" x14ac:dyDescent="0.2">
      <c r="C24" s="5"/>
      <c r="D24" s="5"/>
      <c r="E24" s="37">
        <v>17</v>
      </c>
      <c r="F24" s="51">
        <f>IF(Called=0,"n/a",DGET(data,"Ref_hr17",_xlnm.Criteria)/IF(Result_type="Aggregate Impact",1,Called/1000))</f>
        <v>99.407180786132813</v>
      </c>
      <c r="G24" s="51">
        <f t="shared" si="0"/>
        <v>89.557963371276855</v>
      </c>
      <c r="H24" s="51">
        <f>IF(Called=0,"n/a",DGET(data,"Pctile50_hr17",_xlnm.Criteria)/IF(Result_type="Aggregate Impact",1,Called/1000))</f>
        <v>9.849217414855957</v>
      </c>
      <c r="I24" s="51">
        <f>IF(Called=0,"n/a",DGET(data,"Temp_hr17",_xlnm.Criteria))</f>
        <v>85.43548583984375</v>
      </c>
      <c r="J24" s="51">
        <f>IF(Called=0,"n/a",DGET(data,"Pctile10_hr17",_xlnm.Criteria)/IF(Result_type="Aggregate Impact",1,Called/1000))</f>
        <v>7.9877772331237793</v>
      </c>
      <c r="K24" s="51">
        <f>IF(Called=0,"n/a",DGET(data,"Pctile30_hr17",_xlnm.Criteria)/IF(Result_type="Aggregate Impact",1,Called/1000))</f>
        <v>9.0875310897827148</v>
      </c>
      <c r="L24" s="51">
        <f t="shared" si="1"/>
        <v>9.849217414855957</v>
      </c>
      <c r="M24" s="51">
        <f>IF(Called=0,"n/a",DGET(data,"Pctile70_hr17",_xlnm.Criteria)/IF(Result_type="Aggregate Impact",1,Called/1000))</f>
        <v>10.610903739929199</v>
      </c>
      <c r="N24" s="51">
        <f>IF(Called=0,"n/a",DGET(data,"Pctile90_hr17",_xlnm.Criteria)/IF(Result_type="Aggregate Impact",1,Called/1000))</f>
        <v>11.710658073425293</v>
      </c>
      <c r="Q24" s="41"/>
      <c r="S24" s="41"/>
      <c r="T24" s="41"/>
      <c r="U24" s="41"/>
      <c r="V24" s="41"/>
      <c r="W24" s="41"/>
    </row>
    <row r="25" spans="3:23" ht="16.5" x14ac:dyDescent="0.2">
      <c r="C25" s="5"/>
      <c r="D25" s="5"/>
      <c r="E25" s="37">
        <v>18</v>
      </c>
      <c r="F25" s="51">
        <f>IF(Called=0,"n/a",DGET(data,"Ref_hr18",_xlnm.Criteria)/IF(Result_type="Aggregate Impact",1,Called/1000))</f>
        <v>97.21484375</v>
      </c>
      <c r="G25" s="51">
        <f t="shared" si="0"/>
        <v>87.507318496704102</v>
      </c>
      <c r="H25" s="51">
        <f>IF(Called=0,"n/a",DGET(data,"Pctile50_hr18",_xlnm.Criteria)/IF(Result_type="Aggregate Impact",1,Called/1000))</f>
        <v>9.7075252532958984</v>
      </c>
      <c r="I25" s="51">
        <f>IF(Called=0,"n/a",DGET(data,"Temp_hr18",_xlnm.Criteria))</f>
        <v>83.177940368652344</v>
      </c>
      <c r="J25" s="51">
        <f>IF(Called=0,"n/a",DGET(data,"Pctile10_hr18",_xlnm.Criteria)/IF(Result_type="Aggregate Impact",1,Called/1000))</f>
        <v>7.8491024971008301</v>
      </c>
      <c r="K25" s="51">
        <f>IF(Called=0,"n/a",DGET(data,"Pctile30_hr18",_xlnm.Criteria)/IF(Result_type="Aggregate Impact",1,Called/1000))</f>
        <v>8.9470739364624023</v>
      </c>
      <c r="L25" s="51">
        <f t="shared" si="1"/>
        <v>9.7075252532958984</v>
      </c>
      <c r="M25" s="51">
        <f>IF(Called=0,"n/a",DGET(data,"Pctile70_hr18",_xlnm.Criteria)/IF(Result_type="Aggregate Impact",1,Called/1000))</f>
        <v>10.467976570129395</v>
      </c>
      <c r="N25" s="51">
        <f>IF(Called=0,"n/a",DGET(data,"Pctile90_hr18",_xlnm.Criteria)/IF(Result_type="Aggregate Impact",1,Called/1000))</f>
        <v>11.565948486328125</v>
      </c>
      <c r="Q25" s="41"/>
      <c r="S25" s="41"/>
      <c r="T25" s="41"/>
      <c r="U25" s="41"/>
      <c r="V25" s="41"/>
      <c r="W25" s="41"/>
    </row>
    <row r="26" spans="3:23" ht="16.5" x14ac:dyDescent="0.2">
      <c r="C26" s="5"/>
      <c r="D26" s="5"/>
      <c r="E26" s="37">
        <v>19</v>
      </c>
      <c r="F26" s="51">
        <f>IF(Called=0,"n/a",DGET(data,"Ref_hr19",_xlnm.Criteria)/IF(Result_type="Aggregate Impact",1,Called/1000))</f>
        <v>94.9901123046875</v>
      </c>
      <c r="G26" s="51">
        <f t="shared" si="0"/>
        <v>86.535672187805176</v>
      </c>
      <c r="H26" s="51">
        <f>IF(Called=0,"n/a",DGET(data,"Pctile50_hr19",_xlnm.Criteria)/IF(Result_type="Aggregate Impact",1,Called/1000))</f>
        <v>8.4544401168823242</v>
      </c>
      <c r="I26" s="51">
        <f>IF(Called=0,"n/a",DGET(data,"Temp_hr19",_xlnm.Criteria))</f>
        <v>80.178199768066406</v>
      </c>
      <c r="J26" s="51">
        <f>IF(Called=0,"n/a",DGET(data,"Pctile10_hr19",_xlnm.Criteria)/IF(Result_type="Aggregate Impact",1,Called/1000))</f>
        <v>6.5842342376708984</v>
      </c>
      <c r="K26" s="51">
        <f>IF(Called=0,"n/a",DGET(data,"Pctile30_hr19",_xlnm.Criteria)/IF(Result_type="Aggregate Impact",1,Called/1000))</f>
        <v>7.6891670227050781</v>
      </c>
      <c r="L26" s="51">
        <f t="shared" si="1"/>
        <v>8.4544401168823242</v>
      </c>
      <c r="M26" s="51">
        <f>IF(Called=0,"n/a",DGET(data,"Pctile70_hr19",_xlnm.Criteria)/IF(Result_type="Aggregate Impact",1,Called/1000))</f>
        <v>9.2197132110595703</v>
      </c>
      <c r="N26" s="51">
        <f>IF(Called=0,"n/a",DGET(data,"Pctile90_hr19",_xlnm.Criteria)/IF(Result_type="Aggregate Impact",1,Called/1000))</f>
        <v>10.32464599609375</v>
      </c>
      <c r="Q26" s="41"/>
      <c r="S26" s="41"/>
      <c r="T26" s="41"/>
      <c r="U26" s="41"/>
      <c r="V26" s="41"/>
      <c r="W26" s="41"/>
    </row>
    <row r="27" spans="3:23" ht="16.5" x14ac:dyDescent="0.2">
      <c r="C27" s="5"/>
      <c r="D27" s="5"/>
      <c r="E27" s="37">
        <v>20</v>
      </c>
      <c r="F27" s="51">
        <f>IF(Called=0,"n/a",DGET(data,"Ref_hr20",_xlnm.Criteria)/IF(Result_type="Aggregate Impact",1,Called/1000))</f>
        <v>94.580062866210938</v>
      </c>
      <c r="G27" s="51">
        <f t="shared" si="0"/>
        <v>93.939955413341522</v>
      </c>
      <c r="H27" s="51">
        <f>IF(Called=0,"n/a",DGET(data,"Pctile50_hr20",_xlnm.Criteria)/IF(Result_type="Aggregate Impact",1,Called/1000))</f>
        <v>0.64010745286941528</v>
      </c>
      <c r="I27" s="51">
        <f>IF(Called=0,"n/a",DGET(data,"Temp_hr20",_xlnm.Criteria))</f>
        <v>79.087509155273438</v>
      </c>
      <c r="J27" s="51">
        <f>IF(Called=0,"n/a",DGET(data,"Pctile10_hr20",_xlnm.Criteria)/IF(Result_type="Aggregate Impact",1,Called/1000))</f>
        <v>-1.1929366588592529</v>
      </c>
      <c r="K27" s="51">
        <f>IF(Called=0,"n/a",DGET(data,"Pctile30_hr20",_xlnm.Criteria)/IF(Result_type="Aggregate Impact",1,Called/1000))</f>
        <v>-0.10995934903621674</v>
      </c>
      <c r="L27" s="51">
        <f t="shared" si="1"/>
        <v>0.64010745286941528</v>
      </c>
      <c r="M27" s="51">
        <f>IF(Called=0,"n/a",DGET(data,"Pctile70_hr20",_xlnm.Criteria)/IF(Result_type="Aggregate Impact",1,Called/1000))</f>
        <v>1.3901742696762085</v>
      </c>
      <c r="N27" s="51">
        <f>IF(Called=0,"n/a",DGET(data,"Pctile90_hr20",_xlnm.Criteria)/IF(Result_type="Aggregate Impact",1,Called/1000))</f>
        <v>2.473151683807373</v>
      </c>
      <c r="Q27" s="41"/>
      <c r="S27" s="41"/>
      <c r="T27" s="41"/>
      <c r="U27" s="41"/>
      <c r="V27" s="41"/>
      <c r="W27" s="41"/>
    </row>
    <row r="28" spans="3:23" ht="16.5" x14ac:dyDescent="0.2">
      <c r="C28" s="5"/>
      <c r="D28" s="5"/>
      <c r="E28" s="37">
        <v>21</v>
      </c>
      <c r="F28" s="51">
        <f>IF(Called=0,"n/a",DGET(data,"Ref_hr21",_xlnm.Criteria)/IF(Result_type="Aggregate Impact",1,Called/1000))</f>
        <v>92.568038940429687</v>
      </c>
      <c r="G28" s="51">
        <f t="shared" si="0"/>
        <v>92.820181369781494</v>
      </c>
      <c r="H28" s="51">
        <f>IF(Called=0,"n/a",DGET(data,"Pctile50_hr21",_xlnm.Criteria)/IF(Result_type="Aggregate Impact",1,Called/1000))</f>
        <v>-0.25214242935180664</v>
      </c>
      <c r="I28" s="51">
        <f>IF(Called=0,"n/a",DGET(data,"Temp_hr21",_xlnm.Criteria))</f>
        <v>77.808029174804687</v>
      </c>
      <c r="J28" s="51">
        <f>IF(Called=0,"n/a",DGET(data,"Pctile10_hr21",_xlnm.Criteria)/IF(Result_type="Aggregate Impact",1,Called/1000))</f>
        <v>-2.0221269130706787</v>
      </c>
      <c r="K28" s="51">
        <f>IF(Called=0,"n/a",DGET(data,"Pctile30_hr21",_xlnm.Criteria)/IF(Result_type="Aggregate Impact",1,Called/1000))</f>
        <v>-0.97640568017959595</v>
      </c>
      <c r="L28" s="51">
        <f t="shared" si="1"/>
        <v>-0.25214242935180664</v>
      </c>
      <c r="M28" s="51">
        <f>IF(Called=0,"n/a",DGET(data,"Pctile70_hr21",_xlnm.Criteria)/IF(Result_type="Aggregate Impact",1,Called/1000))</f>
        <v>0.47212085127830505</v>
      </c>
      <c r="N28" s="51">
        <f>IF(Called=0,"n/a",DGET(data,"Pctile90_hr21",_xlnm.Criteria)/IF(Result_type="Aggregate Impact",1,Called/1000))</f>
        <v>1.5178419351577759</v>
      </c>
      <c r="Q28" s="41"/>
      <c r="S28" s="41"/>
      <c r="T28" s="41"/>
      <c r="U28" s="41"/>
      <c r="V28" s="41"/>
      <c r="W28" s="41"/>
    </row>
    <row r="29" spans="3:23" ht="16.5" x14ac:dyDescent="0.2">
      <c r="C29" s="5"/>
      <c r="D29" s="5"/>
      <c r="E29" s="37">
        <v>22</v>
      </c>
      <c r="F29" s="51">
        <f>IF(Called=0,"n/a",DGET(data,"Ref_hr22",_xlnm.Criteria)/IF(Result_type="Aggregate Impact",1,Called/1000))</f>
        <v>82.719757080078125</v>
      </c>
      <c r="G29" s="51">
        <f t="shared" si="0"/>
        <v>82.606595940887928</v>
      </c>
      <c r="H29" s="51">
        <f>IF(Called=0,"n/a",DGET(data,"Pctile50_hr22",_xlnm.Criteria)/IF(Result_type="Aggregate Impact",1,Called/1000))</f>
        <v>0.11316113919019699</v>
      </c>
      <c r="I29" s="51">
        <f>IF(Called=0,"n/a",DGET(data,"Temp_hr22",_xlnm.Criteria))</f>
        <v>76.874099731445313</v>
      </c>
      <c r="J29" s="51">
        <f>IF(Called=0,"n/a",DGET(data,"Pctile10_hr22",_xlnm.Criteria)/IF(Result_type="Aggregate Impact",1,Called/1000))</f>
        <v>-1.7254389524459839</v>
      </c>
      <c r="K29" s="51">
        <f>IF(Called=0,"n/a",DGET(data,"Pctile30_hr22",_xlnm.Criteria)/IF(Result_type="Aggregate Impact",1,Called/1000))</f>
        <v>-0.63917911052703857</v>
      </c>
      <c r="L29" s="51">
        <f t="shared" si="1"/>
        <v>0.11316113919019699</v>
      </c>
      <c r="M29" s="51">
        <f>IF(Called=0,"n/a",DGET(data,"Pctile70_hr22",_xlnm.Criteria)/IF(Result_type="Aggregate Impact",1,Called/1000))</f>
        <v>0.86550134420394897</v>
      </c>
      <c r="N29" s="51">
        <f>IF(Called=0,"n/a",DGET(data,"Pctile90_hr22",_xlnm.Criteria)/IF(Result_type="Aggregate Impact",1,Called/1000))</f>
        <v>1.9517611265182495</v>
      </c>
      <c r="Q29" s="41"/>
    </row>
    <row r="30" spans="3:23" ht="16.5" x14ac:dyDescent="0.2">
      <c r="C30" s="5"/>
      <c r="D30" s="5"/>
      <c r="E30" s="37">
        <v>23</v>
      </c>
      <c r="F30" s="51">
        <f>IF(Called=0,"n/a",DGET(data,"Ref_hr23",_xlnm.Criteria)/IF(Result_type="Aggregate Impact",1,Called/1000))</f>
        <v>66.226943969726563</v>
      </c>
      <c r="G30" s="51">
        <f t="shared" si="0"/>
        <v>66.239845542237163</v>
      </c>
      <c r="H30" s="51">
        <f>IF(Called=0,"n/a",DGET(data,"Pctile50_hr23",_xlnm.Criteria)/IF(Result_type="Aggregate Impact",1,Called/1000))</f>
        <v>-1.290157251060009E-2</v>
      </c>
      <c r="I30" s="51">
        <f>IF(Called=0,"n/a",DGET(data,"Temp_hr23",_xlnm.Criteria))</f>
        <v>75.377632141113281</v>
      </c>
      <c r="J30" s="51">
        <f>IF(Called=0,"n/a",DGET(data,"Pctile10_hr23",_xlnm.Criteria)/IF(Result_type="Aggregate Impact",1,Called/1000))</f>
        <v>-1.9442698955535889</v>
      </c>
      <c r="K30" s="51">
        <f>IF(Called=0,"n/a",DGET(data,"Pctile30_hr23",_xlnm.Criteria)/IF(Result_type="Aggregate Impact",1,Called/1000))</f>
        <v>-0.80320179462432861</v>
      </c>
      <c r="L30" s="51">
        <f t="shared" si="1"/>
        <v>-1.290157251060009E-2</v>
      </c>
      <c r="M30" s="51">
        <f>IF(Called=0,"n/a",DGET(data,"Pctile70_hr23",_xlnm.Criteria)/IF(Result_type="Aggregate Impact",1,Called/1000))</f>
        <v>0.77739870548248291</v>
      </c>
      <c r="N30" s="51">
        <f>IF(Called=0,"n/a",DGET(data,"Pctile90_hr23",_xlnm.Criteria)/IF(Result_type="Aggregate Impact",1,Called/1000))</f>
        <v>1.9184666872024536</v>
      </c>
      <c r="Q30" s="41"/>
    </row>
    <row r="31" spans="3:23" ht="16.5" x14ac:dyDescent="0.2">
      <c r="C31" s="5"/>
      <c r="D31" s="5"/>
      <c r="E31" s="37">
        <v>24</v>
      </c>
      <c r="F31" s="51">
        <f>IF(Called=0,"n/a",DGET(data,"Ref_hr24",_xlnm.Criteria)/IF(Result_type="Aggregate Impact",1,Called/1000))</f>
        <v>57.513023376464844</v>
      </c>
      <c r="G31" s="51">
        <f t="shared" si="0"/>
        <v>57.953352749347687</v>
      </c>
      <c r="H31" s="51">
        <f>IF(Called=0,"n/a",DGET(data,"Pctile50_hr24",_xlnm.Criteria)/IF(Result_type="Aggregate Impact",1,Called/1000))</f>
        <v>-0.44032937288284302</v>
      </c>
      <c r="I31" s="51">
        <f>IF(Called=0,"n/a",DGET(data,"Temp_hr24",_xlnm.Criteria))</f>
        <v>74.128715515136719</v>
      </c>
      <c r="J31" s="51">
        <f>IF(Called=0,"n/a",DGET(data,"Pctile10_hr24",_xlnm.Criteria)/IF(Result_type="Aggregate Impact",1,Called/1000))</f>
        <v>-2.5756800174713135</v>
      </c>
      <c r="K31" s="51">
        <f>IF(Called=0,"n/a",DGET(data,"Pctile30_hr24",_xlnm.Criteria)/IF(Result_type="Aggregate Impact",1,Called/1000))</f>
        <v>-1.3140976428985596</v>
      </c>
      <c r="L31" s="51">
        <f t="shared" si="1"/>
        <v>-0.44032937288284302</v>
      </c>
      <c r="M31" s="51">
        <f>IF(Called=0,"n/a",DGET(data,"Pctile70_hr24",_xlnm.Criteria)/IF(Result_type="Aggregate Impact",1,Called/1000))</f>
        <v>0.43343883752822876</v>
      </c>
      <c r="N31" s="51">
        <f>IF(Called=0,"n/a",DGET(data,"Pctile90_hr24",_xlnm.Criteria)/IF(Result_type="Aggregate Impact",1,Called/1000))</f>
        <v>1.695021390914917</v>
      </c>
      <c r="Q31" s="41"/>
    </row>
    <row r="32" spans="3:23" ht="49.5" customHeight="1" thickBot="1" x14ac:dyDescent="0.35">
      <c r="C32" s="5"/>
      <c r="D32" s="5"/>
      <c r="E32" s="17"/>
      <c r="F32" s="73" t="str">
        <f>"Estimated Reference
Energy Use
("&amp;IF(Result_type="Aggregate Impact","MWh)","kWh)")</f>
        <v>Estimated Reference
Energy Use
(MWh)</v>
      </c>
      <c r="G32" s="73" t="str">
        <f>"Observed 
Event Day Energy Use ("&amp;IF(Result_type="Aggregate Impact","MWh)","kWh)")</f>
        <v>Observed 
Event Day Energy Use (MWh)</v>
      </c>
      <c r="H32" s="73" t="str">
        <f>"Estimated 
Change in Energy Use ("&amp;IF(Result_type="Aggregate Impact","MWh)","kWh)")</f>
        <v>Estimated 
Change in Energy Use (MWh)</v>
      </c>
      <c r="I32" s="75" t="s">
        <v>190</v>
      </c>
      <c r="J32" s="55" t="str">
        <f>"Uncertainty Adjusted Impact ("&amp;IF(Result_type="Aggregate Impact","MWh/hour) - Percentiles","kWh/hour) - Percentiles")</f>
        <v>Uncertainty Adjusted Impact (MWh/hour) - Percentiles</v>
      </c>
      <c r="K32" s="55"/>
      <c r="L32" s="55"/>
      <c r="M32" s="55"/>
      <c r="N32" s="56"/>
    </row>
    <row r="33" spans="3:17" ht="16.5" x14ac:dyDescent="0.3">
      <c r="C33" s="5"/>
      <c r="D33" s="5"/>
      <c r="E33" s="58" t="s">
        <v>211</v>
      </c>
      <c r="F33" s="74"/>
      <c r="G33" s="74"/>
      <c r="H33" s="74"/>
      <c r="I33" s="74"/>
      <c r="J33" s="18" t="s">
        <v>11</v>
      </c>
      <c r="K33" s="18" t="s">
        <v>12</v>
      </c>
      <c r="L33" s="18" t="s">
        <v>13</v>
      </c>
      <c r="M33" s="18" t="s">
        <v>14</v>
      </c>
      <c r="N33" s="19" t="s">
        <v>15</v>
      </c>
    </row>
    <row r="34" spans="3:17" ht="17.25" thickBot="1" x14ac:dyDescent="0.35">
      <c r="C34" s="5"/>
      <c r="D34" s="5"/>
      <c r="E34" s="20" t="s">
        <v>16</v>
      </c>
      <c r="F34" s="21">
        <f>IF(Called=0,"n/a",SUM(F8:F31))</f>
        <v>1963.0399703979492</v>
      </c>
      <c r="G34" s="22">
        <f>IF(Called=0,"n/a",SUM(G8:G31))</f>
        <v>1917.6295692827553</v>
      </c>
      <c r="H34" s="22">
        <f>IF(Called=0,"n/a",SUM(H8:H31))</f>
        <v>45.410401115193963</v>
      </c>
      <c r="I34" s="23">
        <f>IF(Called=0,"n/a",SUM(Lookups!J32:J55))</f>
        <v>112.66072082519531</v>
      </c>
      <c r="J34" s="23" t="s">
        <v>17</v>
      </c>
      <c r="K34" s="23" t="s">
        <v>17</v>
      </c>
      <c r="L34" s="23" t="s">
        <v>17</v>
      </c>
      <c r="M34" s="23" t="s">
        <v>17</v>
      </c>
      <c r="N34" s="63" t="s">
        <v>17</v>
      </c>
    </row>
    <row r="35" spans="3:17" ht="17.25" thickBot="1" x14ac:dyDescent="0.35">
      <c r="E35" s="20" t="s">
        <v>212</v>
      </c>
      <c r="F35" s="72">
        <f>IF(Called=0,"n/a",Lookups!L56)</f>
        <v>98.132190704345703</v>
      </c>
      <c r="G35" s="23">
        <f>IF(Called=0,"n/a",Lookups!M56)</f>
        <v>88.445481061935425</v>
      </c>
      <c r="H35" s="23">
        <f>IF(Called=0,"n/a",Lookups!N56)</f>
        <v>9.6867096424102783</v>
      </c>
      <c r="I35" s="23">
        <f>IF(Called=0,"n/a",Lookups!O56)</f>
        <v>35.879776000976562</v>
      </c>
      <c r="J35" s="23">
        <f>IF(Called=0,"n/a",Lookups!Z58)</f>
        <v>9.3602914101324579</v>
      </c>
      <c r="K35" s="23">
        <f>IF(Called=0,"n/a",Lookups!AA58)</f>
        <v>9.5531419476207198</v>
      </c>
      <c r="L35" s="23">
        <f>IF(Called=0,"n/a",Lookups!AB58)</f>
        <v>9.6867096424102783</v>
      </c>
      <c r="M35" s="23">
        <f>IF(Called=0,"n/a",Lookups!AC58)</f>
        <v>9.8202773371998369</v>
      </c>
      <c r="N35" s="63">
        <f>IF(Called=0,"n/a",Lookups!AD58)</f>
        <v>10.013127874688099</v>
      </c>
      <c r="Q35" s="49"/>
    </row>
    <row r="36" spans="3:17" ht="15" x14ac:dyDescent="0.25">
      <c r="E36" s="24"/>
      <c r="F36" s="41"/>
      <c r="G36" s="70" t="s">
        <v>264</v>
      </c>
      <c r="H36" s="71">
        <f>IF(Called=0,"n/a",H35/F35)</f>
        <v>9.8710826415712646E-2</v>
      </c>
      <c r="I36" s="41"/>
    </row>
    <row r="37" spans="3:17" x14ac:dyDescent="0.2">
      <c r="E37" s="24"/>
      <c r="F37" s="41"/>
      <c r="G37" s="41"/>
      <c r="H37" s="41"/>
      <c r="I37" s="42"/>
    </row>
    <row r="38" spans="3:17" x14ac:dyDescent="0.2">
      <c r="E38" s="24"/>
      <c r="F38" s="41"/>
      <c r="G38" s="41"/>
      <c r="H38" s="41"/>
      <c r="I38" s="41"/>
    </row>
    <row r="40" spans="3:17" x14ac:dyDescent="0.2">
      <c r="E40" s="24"/>
      <c r="F40" s="41"/>
      <c r="G40" s="41"/>
      <c r="H40" s="41"/>
      <c r="I40" s="42"/>
    </row>
  </sheetData>
  <mergeCells count="9">
    <mergeCell ref="F32:F33"/>
    <mergeCell ref="G32:G33"/>
    <mergeCell ref="H32:H33"/>
    <mergeCell ref="I32:I33"/>
    <mergeCell ref="E5:E7"/>
    <mergeCell ref="F5:F7"/>
    <mergeCell ref="G5:G7"/>
    <mergeCell ref="H5:H7"/>
    <mergeCell ref="I5:I7"/>
  </mergeCells>
  <phoneticPr fontId="3" type="noConversion"/>
  <conditionalFormatting sqref="A1:B1">
    <cfRule type="expression" dxfId="5" priority="45" stopIfTrue="1">
      <formula>$A$1&lt;&gt;""</formula>
    </cfRule>
  </conditionalFormatting>
  <conditionalFormatting sqref="C2">
    <cfRule type="expression" dxfId="4" priority="37">
      <formula>size_lca_flag=1</formula>
    </cfRule>
  </conditionalFormatting>
  <conditionalFormatting sqref="B7">
    <cfRule type="expression" dxfId="3" priority="27">
      <formula>Two_way_tab_flag=1</formula>
    </cfRule>
    <cfRule type="expression" dxfId="2" priority="28">
      <formula>size_lca_flag=1</formula>
    </cfRule>
  </conditionalFormatting>
  <conditionalFormatting sqref="C1">
    <cfRule type="expression" dxfId="1" priority="26" stopIfTrue="1">
      <formula>$A$1&lt;&gt;""</formula>
    </cfRule>
  </conditionalFormatting>
  <dataValidations count="4">
    <dataValidation type="list" allowBlank="1" showInputMessage="1" showErrorMessage="1" sqref="B7">
      <formula1>lca_list</formula1>
    </dataValidation>
    <dataValidation type="list" allowBlank="1" showInputMessage="1" showErrorMessage="1" sqref="B5">
      <formula1>date_list</formula1>
    </dataValidation>
    <dataValidation type="list" allowBlank="1" showInputMessage="1" showErrorMessage="1" sqref="B4">
      <formula1>Result_type_list</formula1>
    </dataValidation>
    <dataValidation type="list" allowBlank="1" showInputMessage="1" showErrorMessage="1" sqref="B8">
      <formula1>notice_list</formula1>
    </dataValidation>
  </dataValidations>
  <pageMargins left="0.75" right="0.75" top="1" bottom="1" header="0.5" footer="0.5"/>
  <pageSetup scale="54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7" id="{6677BB90-E7F0-4BA8-BD1A-FBF638B0022C}">
            <xm:f>AND($E8&gt;=VLOOKUP(date&amp;notice,Lookups!$A$32:$E$170,4,FALSE),$E8&lt;=VLOOKUP(date&amp;notice,Lookups!$A$32:$E$170,5,FALSE))</xm:f>
            <x14:dxf>
              <fill>
                <patternFill>
                  <bgColor theme="3" tint="0.79998168889431442"/>
                </patternFill>
              </fill>
            </x14:dxf>
          </x14:cfRule>
          <xm:sqref>E8:N31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6"/>
  <sheetViews>
    <sheetView topLeftCell="G7" zoomScale="85" zoomScaleNormal="85" workbookViewId="0">
      <selection activeCell="Z58" sqref="Z58:AD58"/>
    </sheetView>
  </sheetViews>
  <sheetFormatPr defaultRowHeight="12.75" x14ac:dyDescent="0.2"/>
  <cols>
    <col min="1" max="1" width="26.7109375" bestFit="1" customWidth="1"/>
    <col min="2" max="2" width="16" bestFit="1" customWidth="1"/>
    <col min="3" max="3" width="14.85546875" bestFit="1" customWidth="1"/>
    <col min="4" max="4" width="11.28515625" bestFit="1" customWidth="1"/>
    <col min="5" max="5" width="7.28515625" bestFit="1" customWidth="1"/>
    <col min="6" max="6" width="19.7109375" bestFit="1" customWidth="1"/>
    <col min="7" max="7" width="5.5703125" bestFit="1" customWidth="1"/>
    <col min="8" max="8" width="10.85546875" bestFit="1" customWidth="1"/>
    <col min="9" max="9" width="3" bestFit="1" customWidth="1"/>
    <col min="10" max="10" width="25.5703125" bestFit="1" customWidth="1"/>
    <col min="11" max="11" width="16" bestFit="1" customWidth="1"/>
    <col min="12" max="12" width="10.85546875" customWidth="1"/>
    <col min="13" max="13" width="11.28515625" bestFit="1" customWidth="1"/>
    <col min="14" max="14" width="5.7109375" bestFit="1" customWidth="1"/>
    <col min="15" max="15" width="5.140625" bestFit="1" customWidth="1"/>
    <col min="16" max="16" width="6.28515625" bestFit="1" customWidth="1"/>
    <col min="17" max="20" width="5.7109375" bestFit="1" customWidth="1"/>
    <col min="21" max="21" width="6.85546875" bestFit="1" customWidth="1"/>
  </cols>
  <sheetData>
    <row r="1" spans="1:27" x14ac:dyDescent="0.2">
      <c r="G1" s="1"/>
      <c r="H1" s="1"/>
      <c r="X1" t="s">
        <v>196</v>
      </c>
      <c r="Y1" s="43" t="s">
        <v>195</v>
      </c>
      <c r="Z1" t="s">
        <v>261</v>
      </c>
    </row>
    <row r="2" spans="1:27" x14ac:dyDescent="0.2">
      <c r="X2" s="69">
        <v>41676</v>
      </c>
      <c r="Y2" t="s">
        <v>226</v>
      </c>
      <c r="Z2" s="49">
        <v>0.18138019999999999</v>
      </c>
      <c r="AA2" s="49"/>
    </row>
    <row r="3" spans="1:27" ht="15" x14ac:dyDescent="0.25">
      <c r="A3" s="26"/>
      <c r="B3" s="25" t="s">
        <v>201</v>
      </c>
      <c r="C3" s="25" t="s">
        <v>0</v>
      </c>
      <c r="D3" s="25" t="s">
        <v>192</v>
      </c>
      <c r="J3" s="2" t="s">
        <v>202</v>
      </c>
      <c r="K3" s="11" t="s">
        <v>201</v>
      </c>
      <c r="L3" s="11" t="s">
        <v>0</v>
      </c>
      <c r="M3" s="11" t="s">
        <v>192</v>
      </c>
      <c r="O3" s="11"/>
      <c r="Q3" s="11"/>
      <c r="X3" s="69">
        <v>41774</v>
      </c>
      <c r="Y3" t="s">
        <v>226</v>
      </c>
      <c r="Z3" s="49">
        <v>0.25220589999999998</v>
      </c>
      <c r="AA3" s="49"/>
    </row>
    <row r="4" spans="1:27" x14ac:dyDescent="0.2">
      <c r="A4" s="28"/>
      <c r="B4" t="str">
        <f>date</f>
        <v>Typical Event Day</v>
      </c>
      <c r="C4" s="5" t="str">
        <f>lca</f>
        <v>All</v>
      </c>
      <c r="D4" s="5" t="str">
        <f>notice</f>
        <v>DA 1-4 Hour</v>
      </c>
      <c r="J4" t="s">
        <v>3</v>
      </c>
      <c r="K4" s="64">
        <v>41676</v>
      </c>
      <c r="L4" t="s">
        <v>1</v>
      </c>
      <c r="M4" t="s">
        <v>226</v>
      </c>
      <c r="Q4" s="43"/>
      <c r="X4" s="69">
        <v>41827</v>
      </c>
      <c r="Y4" t="s">
        <v>226</v>
      </c>
      <c r="Z4" s="49">
        <v>0.23238020000000001</v>
      </c>
      <c r="AA4" s="49"/>
    </row>
    <row r="5" spans="1:27" ht="13.5" x14ac:dyDescent="0.25">
      <c r="A5" s="26"/>
      <c r="B5" s="26"/>
      <c r="C5" s="26"/>
      <c r="D5" s="26"/>
      <c r="E5" s="26"/>
      <c r="F5" s="26"/>
      <c r="G5" s="27"/>
      <c r="H5" s="27"/>
      <c r="J5" s="1" t="s">
        <v>203</v>
      </c>
      <c r="K5" s="64">
        <v>41774</v>
      </c>
      <c r="L5" t="s">
        <v>231</v>
      </c>
      <c r="M5" t="s">
        <v>229</v>
      </c>
      <c r="Q5" s="43"/>
      <c r="X5" s="69">
        <v>41834</v>
      </c>
      <c r="Y5" t="s">
        <v>226</v>
      </c>
      <c r="Z5" s="49">
        <v>0.2013084</v>
      </c>
      <c r="AA5" s="49"/>
    </row>
    <row r="6" spans="1:27" x14ac:dyDescent="0.2">
      <c r="A6" s="28"/>
      <c r="B6" s="28"/>
      <c r="C6" s="29"/>
      <c r="D6" s="30"/>
      <c r="E6" s="28"/>
      <c r="F6" s="30"/>
      <c r="G6" s="30"/>
      <c r="H6" s="30"/>
      <c r="K6" s="64">
        <v>41823</v>
      </c>
      <c r="L6" t="s">
        <v>232</v>
      </c>
      <c r="M6" t="s">
        <v>230</v>
      </c>
      <c r="Q6" s="43"/>
      <c r="X6" s="69">
        <v>41835</v>
      </c>
      <c r="Y6" t="s">
        <v>226</v>
      </c>
      <c r="Z6" s="49">
        <v>0.25171120000000002</v>
      </c>
      <c r="AA6" s="49"/>
    </row>
    <row r="7" spans="1:27" ht="13.5" x14ac:dyDescent="0.25">
      <c r="A7" s="26"/>
      <c r="K7" s="64">
        <v>41827</v>
      </c>
      <c r="L7" t="s">
        <v>233</v>
      </c>
      <c r="M7" t="s">
        <v>227</v>
      </c>
      <c r="X7" s="69">
        <v>41852</v>
      </c>
      <c r="Y7" t="s">
        <v>226</v>
      </c>
      <c r="Z7" s="49">
        <v>0.1904004</v>
      </c>
      <c r="AA7" s="49"/>
    </row>
    <row r="8" spans="1:27" ht="13.5" x14ac:dyDescent="0.25">
      <c r="A8" s="27"/>
      <c r="C8" t="s">
        <v>207</v>
      </c>
      <c r="D8">
        <f>DGET(data,"_pass",_xlnm.Criteria)</f>
        <v>1</v>
      </c>
      <c r="K8" s="64">
        <v>41834</v>
      </c>
      <c r="M8" t="s">
        <v>228</v>
      </c>
      <c r="X8" s="69">
        <v>41897</v>
      </c>
      <c r="Y8" t="s">
        <v>226</v>
      </c>
      <c r="Z8" s="49">
        <v>0.1822676</v>
      </c>
      <c r="AA8" s="49"/>
    </row>
    <row r="9" spans="1:27" x14ac:dyDescent="0.2">
      <c r="A9" s="30"/>
      <c r="K9" s="64">
        <v>41835</v>
      </c>
      <c r="M9" s="34"/>
      <c r="X9" s="69">
        <v>41898</v>
      </c>
      <c r="Y9" t="s">
        <v>226</v>
      </c>
      <c r="Z9" s="49">
        <v>0.22595599999999999</v>
      </c>
      <c r="AA9" s="49"/>
    </row>
    <row r="10" spans="1:27" ht="13.5" x14ac:dyDescent="0.25">
      <c r="A10" s="27"/>
      <c r="K10" s="64">
        <v>41850</v>
      </c>
      <c r="M10" s="34"/>
      <c r="X10" s="69">
        <v>41899</v>
      </c>
      <c r="Y10" t="s">
        <v>226</v>
      </c>
      <c r="Z10" s="49">
        <v>0.21154249999999999</v>
      </c>
      <c r="AA10" s="49"/>
    </row>
    <row r="11" spans="1:27" x14ac:dyDescent="0.2">
      <c r="A11" s="30"/>
      <c r="C11" s="43"/>
      <c r="K11" s="64">
        <v>41851</v>
      </c>
      <c r="M11" s="34"/>
      <c r="X11" s="69">
        <v>41915</v>
      </c>
      <c r="Y11" t="s">
        <v>226</v>
      </c>
      <c r="Z11" s="49">
        <v>0.22861200000000001</v>
      </c>
      <c r="AA11" s="49"/>
    </row>
    <row r="12" spans="1:27" ht="13.5" x14ac:dyDescent="0.25">
      <c r="A12" s="27"/>
      <c r="K12" s="64">
        <v>41852</v>
      </c>
      <c r="X12" s="69">
        <v>41918</v>
      </c>
      <c r="Y12" t="s">
        <v>226</v>
      </c>
      <c r="Z12" s="49">
        <v>0.21166099999999999</v>
      </c>
      <c r="AA12" s="49"/>
    </row>
    <row r="13" spans="1:27" ht="13.5" x14ac:dyDescent="0.25">
      <c r="G13" s="62"/>
      <c r="H13" s="43"/>
      <c r="I13" s="43"/>
      <c r="J13" s="43"/>
      <c r="K13" s="64">
        <v>41862</v>
      </c>
      <c r="X13" s="69">
        <v>41925</v>
      </c>
      <c r="Y13" t="s">
        <v>226</v>
      </c>
      <c r="Z13" s="49">
        <v>0.24144969999999999</v>
      </c>
      <c r="AA13" s="49"/>
    </row>
    <row r="14" spans="1:27" x14ac:dyDescent="0.2">
      <c r="G14" s="30"/>
      <c r="K14" s="64">
        <v>41865</v>
      </c>
      <c r="X14" s="69">
        <v>41939</v>
      </c>
      <c r="Y14" t="s">
        <v>226</v>
      </c>
      <c r="Z14" s="49">
        <v>0.1721916</v>
      </c>
      <c r="AA14" s="49"/>
    </row>
    <row r="15" spans="1:27" ht="13.5" x14ac:dyDescent="0.25">
      <c r="G15" s="27"/>
      <c r="K15" s="64">
        <v>41879</v>
      </c>
      <c r="X15" s="69">
        <v>41941</v>
      </c>
      <c r="Y15" t="s">
        <v>226</v>
      </c>
      <c r="Z15" s="49">
        <v>0.151949</v>
      </c>
      <c r="AA15" s="49"/>
    </row>
    <row r="16" spans="1:27" x14ac:dyDescent="0.2">
      <c r="G16" s="30"/>
      <c r="K16" s="64">
        <v>41892</v>
      </c>
      <c r="X16" s="69">
        <v>41897</v>
      </c>
      <c r="Y16" t="s">
        <v>229</v>
      </c>
      <c r="Z16" s="49">
        <v>3.68565E-2</v>
      </c>
      <c r="AA16" s="49"/>
    </row>
    <row r="17" spans="1:27" ht="13.5" x14ac:dyDescent="0.25">
      <c r="G17" s="27"/>
      <c r="K17" s="64">
        <v>41893</v>
      </c>
      <c r="X17" s="69">
        <v>41898</v>
      </c>
      <c r="Y17" t="s">
        <v>229</v>
      </c>
      <c r="Z17" s="49">
        <v>3.6205399999999999E-2</v>
      </c>
      <c r="AA17" s="49"/>
    </row>
    <row r="18" spans="1:27" x14ac:dyDescent="0.2">
      <c r="G18" s="30"/>
      <c r="K18" s="64">
        <v>41894</v>
      </c>
      <c r="X18" s="69">
        <v>41899</v>
      </c>
      <c r="Y18" t="s">
        <v>229</v>
      </c>
      <c r="Z18" s="49">
        <v>4.1984899999999999E-2</v>
      </c>
      <c r="AA18" s="49"/>
    </row>
    <row r="19" spans="1:27" ht="13.5" x14ac:dyDescent="0.25">
      <c r="G19" s="27"/>
      <c r="K19" s="64">
        <v>41897</v>
      </c>
      <c r="Q19" s="34"/>
      <c r="X19" s="69">
        <v>41915</v>
      </c>
      <c r="Y19" t="s">
        <v>229</v>
      </c>
      <c r="Z19" s="49">
        <v>6.3847000000000001E-2</v>
      </c>
      <c r="AA19" s="49"/>
    </row>
    <row r="20" spans="1:27" x14ac:dyDescent="0.2">
      <c r="G20" s="30"/>
      <c r="K20" s="64">
        <v>41898</v>
      </c>
      <c r="Q20" s="34"/>
      <c r="X20" s="69">
        <v>41918</v>
      </c>
      <c r="Y20" t="s">
        <v>229</v>
      </c>
      <c r="Z20" s="49">
        <v>4.1498199999999999E-2</v>
      </c>
      <c r="AA20" s="49"/>
    </row>
    <row r="21" spans="1:27" ht="13.5" x14ac:dyDescent="0.25">
      <c r="G21" s="27"/>
      <c r="K21" s="64">
        <v>41899</v>
      </c>
      <c r="Q21" s="34"/>
      <c r="X21" s="69">
        <v>41925</v>
      </c>
      <c r="Y21" t="s">
        <v>229</v>
      </c>
      <c r="Z21" s="49">
        <v>3.7202499999999999E-2</v>
      </c>
      <c r="AA21" s="49"/>
    </row>
    <row r="22" spans="1:27" x14ac:dyDescent="0.2">
      <c r="G22" s="30"/>
      <c r="K22" s="64">
        <v>41915</v>
      </c>
      <c r="Q22" s="34"/>
      <c r="X22" s="69">
        <v>41676</v>
      </c>
      <c r="Y22" t="s">
        <v>227</v>
      </c>
      <c r="Z22" s="49">
        <v>3.5632200000000003E-2</v>
      </c>
      <c r="AA22" s="49"/>
    </row>
    <row r="23" spans="1:27" ht="13.5" x14ac:dyDescent="0.25">
      <c r="G23" s="27"/>
      <c r="K23" s="64">
        <v>41918</v>
      </c>
      <c r="Q23" s="34"/>
      <c r="X23" s="69">
        <v>41823</v>
      </c>
      <c r="Y23" t="s">
        <v>227</v>
      </c>
      <c r="Z23" s="49">
        <v>0.36851349999999999</v>
      </c>
      <c r="AA23" s="49"/>
    </row>
    <row r="24" spans="1:27" x14ac:dyDescent="0.2">
      <c r="G24" s="30"/>
      <c r="K24" s="64">
        <v>41919</v>
      </c>
      <c r="Q24" s="34"/>
      <c r="X24" s="69">
        <v>41850</v>
      </c>
      <c r="Y24" t="s">
        <v>227</v>
      </c>
      <c r="Z24" s="49">
        <v>0.54677469999999995</v>
      </c>
      <c r="AA24" s="49"/>
    </row>
    <row r="25" spans="1:27" ht="13.5" x14ac:dyDescent="0.25">
      <c r="G25" s="27"/>
      <c r="K25" s="64">
        <v>41925</v>
      </c>
      <c r="Q25" s="34"/>
      <c r="X25" s="69">
        <v>41851</v>
      </c>
      <c r="Y25" t="s">
        <v>227</v>
      </c>
      <c r="Z25" s="49">
        <v>0.54088040000000004</v>
      </c>
      <c r="AA25" s="49"/>
    </row>
    <row r="26" spans="1:27" x14ac:dyDescent="0.2">
      <c r="G26" s="30"/>
      <c r="H26" s="30"/>
      <c r="K26" s="64">
        <v>41939</v>
      </c>
      <c r="X26" s="69">
        <v>41862</v>
      </c>
      <c r="Y26" t="s">
        <v>227</v>
      </c>
      <c r="Z26" s="49">
        <v>0.37868360000000001</v>
      </c>
      <c r="AA26" s="49"/>
    </row>
    <row r="27" spans="1:27" ht="13.5" x14ac:dyDescent="0.25">
      <c r="G27" s="27"/>
      <c r="H27" s="27"/>
      <c r="K27" s="64">
        <v>41941</v>
      </c>
      <c r="X27" s="69">
        <v>41865</v>
      </c>
      <c r="Y27" t="s">
        <v>227</v>
      </c>
      <c r="Z27" s="49">
        <v>0.37468420000000002</v>
      </c>
      <c r="AA27" s="49"/>
    </row>
    <row r="28" spans="1:27" x14ac:dyDescent="0.2">
      <c r="G28" s="6"/>
      <c r="H28" s="6"/>
      <c r="K28" t="s">
        <v>2</v>
      </c>
      <c r="X28" s="69">
        <v>41879</v>
      </c>
      <c r="Y28" t="s">
        <v>227</v>
      </c>
      <c r="Z28" s="49">
        <v>0.40116279999999999</v>
      </c>
      <c r="AA28" s="49"/>
    </row>
    <row r="29" spans="1:27" x14ac:dyDescent="0.2">
      <c r="G29" s="6"/>
      <c r="H29" s="6"/>
      <c r="X29" s="69">
        <v>41892</v>
      </c>
      <c r="Y29" t="s">
        <v>227</v>
      </c>
      <c r="Z29" s="49">
        <v>0.32252510000000001</v>
      </c>
      <c r="AA29" s="49"/>
    </row>
    <row r="30" spans="1:27" x14ac:dyDescent="0.2">
      <c r="X30" s="69">
        <v>41893</v>
      </c>
      <c r="Y30" t="s">
        <v>227</v>
      </c>
      <c r="Z30" s="49">
        <v>0.41835899999999998</v>
      </c>
      <c r="AA30" s="49"/>
    </row>
    <row r="31" spans="1:27" x14ac:dyDescent="0.2">
      <c r="A31" s="43" t="s">
        <v>234</v>
      </c>
      <c r="B31" t="s">
        <v>196</v>
      </c>
      <c r="C31" t="s">
        <v>208</v>
      </c>
      <c r="D31" t="s">
        <v>209</v>
      </c>
      <c r="E31" t="s">
        <v>210</v>
      </c>
      <c r="J31" s="48" t="s">
        <v>191</v>
      </c>
      <c r="K31" s="43" t="s">
        <v>222</v>
      </c>
      <c r="L31" s="43" t="s">
        <v>214</v>
      </c>
      <c r="M31" s="43" t="s">
        <v>215</v>
      </c>
      <c r="N31" s="43" t="s">
        <v>216</v>
      </c>
      <c r="O31" s="43" t="s">
        <v>223</v>
      </c>
      <c r="P31" s="43" t="s">
        <v>217</v>
      </c>
      <c r="Q31" s="43" t="s">
        <v>218</v>
      </c>
      <c r="R31" s="43" t="s">
        <v>219</v>
      </c>
      <c r="S31" s="43" t="s">
        <v>220</v>
      </c>
      <c r="T31" s="43" t="s">
        <v>221</v>
      </c>
      <c r="U31" s="43" t="s">
        <v>224</v>
      </c>
      <c r="X31" s="69">
        <v>41894</v>
      </c>
      <c r="Y31" t="s">
        <v>227</v>
      </c>
      <c r="Z31" s="49">
        <v>0.39377050000000002</v>
      </c>
      <c r="AA31" s="49"/>
    </row>
    <row r="32" spans="1:27" x14ac:dyDescent="0.2">
      <c r="A32" t="str">
        <f t="shared" ref="A32:A95" si="0">B32&amp;C32</f>
        <v>41676DA 1-4 Hour</v>
      </c>
      <c r="B32" s="64">
        <v>41676</v>
      </c>
      <c r="C32" t="s">
        <v>226</v>
      </c>
      <c r="D32" s="68">
        <v>19</v>
      </c>
      <c r="E32" s="68">
        <v>19</v>
      </c>
      <c r="F32" t="str">
        <f>IF(D32="","","Hours Ending "&amp;D32&amp;" to "&amp;E32)</f>
        <v>Hours Ending 19 to 19</v>
      </c>
      <c r="I32">
        <v>1</v>
      </c>
      <c r="J32" s="49">
        <f>MAX(0,Table!I8-75)</f>
        <v>0</v>
      </c>
      <c r="K32" t="str">
        <f t="shared" ref="K32:K55" si="1">IF(AND(I32&gt;=VLOOKUP(date&amp;notice,$A$32:$D$170,4,FALSE),I32&lt;=VLOOKUP(date&amp;notice,$A$32:$E$170,5,FALSE)),1,"")</f>
        <v/>
      </c>
      <c r="L32" s="6" t="str">
        <f>IF($K32=1,Table!F8,"")</f>
        <v/>
      </c>
      <c r="M32" s="6" t="str">
        <f>IF($K32=1,Table!G8,"")</f>
        <v/>
      </c>
      <c r="N32" s="6" t="str">
        <f>IF($K32=1,Table!H8,"")</f>
        <v/>
      </c>
      <c r="O32" s="6" t="str">
        <f t="shared" ref="O32:O55" si="2">IF($K32=1,J32,"")</f>
        <v/>
      </c>
      <c r="P32" s="6" t="str">
        <f>IF($K32=1,Table!J8,"")</f>
        <v/>
      </c>
      <c r="Q32" s="6" t="str">
        <f>IF($K32=1,Table!K8,"")</f>
        <v/>
      </c>
      <c r="R32" s="6" t="str">
        <f>IF($K32=1,Table!L8,"")</f>
        <v/>
      </c>
      <c r="S32" s="6" t="str">
        <f>IF($K32=1,Table!M8,"")</f>
        <v/>
      </c>
      <c r="T32" s="6" t="str">
        <f>IF($K32=1,Table!N8,"")</f>
        <v/>
      </c>
      <c r="U32" s="41" t="str">
        <f>IF(K32=1,((Table!K8-Table!L8)/NORMSINV(0.3))^2,"")</f>
        <v/>
      </c>
      <c r="X32" s="69">
        <v>41897</v>
      </c>
      <c r="Y32" t="s">
        <v>227</v>
      </c>
      <c r="Z32" s="49">
        <v>0.40617950000000003</v>
      </c>
      <c r="AA32" s="49"/>
    </row>
    <row r="33" spans="1:27" x14ac:dyDescent="0.2">
      <c r="A33" t="str">
        <f t="shared" si="0"/>
        <v>41774DA 1-4 Hour</v>
      </c>
      <c r="B33" s="64">
        <v>41774</v>
      </c>
      <c r="C33" t="s">
        <v>226</v>
      </c>
      <c r="D33" s="68">
        <v>16</v>
      </c>
      <c r="E33" s="68">
        <v>18</v>
      </c>
      <c r="F33" t="str">
        <f t="shared" ref="F33:F96" si="3">IF(D33="","","Hours Ending "&amp;D33&amp;" to "&amp;E33)</f>
        <v>Hours Ending 16 to 18</v>
      </c>
      <c r="I33">
        <f>I32+1</f>
        <v>2</v>
      </c>
      <c r="J33" s="49">
        <f>MAX(0,Table!I9-75)</f>
        <v>0</v>
      </c>
      <c r="K33" t="str">
        <f t="shared" si="1"/>
        <v/>
      </c>
      <c r="L33" s="6" t="str">
        <f>IF($K33=1,Table!F9,"")</f>
        <v/>
      </c>
      <c r="M33" s="6" t="str">
        <f>IF($K33=1,Table!G9,"")</f>
        <v/>
      </c>
      <c r="N33" s="6" t="str">
        <f>IF($K33=1,Table!H9,"")</f>
        <v/>
      </c>
      <c r="O33" s="6" t="str">
        <f t="shared" si="2"/>
        <v/>
      </c>
      <c r="P33" s="6" t="str">
        <f>IF($K33=1,Table!J9,"")</f>
        <v/>
      </c>
      <c r="Q33" s="6" t="str">
        <f>IF($K33=1,Table!K9,"")</f>
        <v/>
      </c>
      <c r="R33" s="6" t="str">
        <f>IF($K33=1,Table!L9,"")</f>
        <v/>
      </c>
      <c r="S33" s="6" t="str">
        <f>IF($K33=1,Table!M9,"")</f>
        <v/>
      </c>
      <c r="T33" s="6" t="str">
        <f>IF($K33=1,Table!N9,"")</f>
        <v/>
      </c>
      <c r="U33" s="41" t="str">
        <f>IF(K33=1,((Table!K9-Table!L9)/NORMSINV(0.3))^2,"")</f>
        <v/>
      </c>
      <c r="X33" s="69">
        <v>41898</v>
      </c>
      <c r="Y33" t="s">
        <v>227</v>
      </c>
      <c r="Z33" s="49">
        <v>0.49324489999999999</v>
      </c>
      <c r="AA33" s="49"/>
    </row>
    <row r="34" spans="1:27" x14ac:dyDescent="0.2">
      <c r="A34" t="str">
        <f t="shared" si="0"/>
        <v>41823DA 1-4 Hour</v>
      </c>
      <c r="B34" s="64">
        <v>41823</v>
      </c>
      <c r="C34" t="s">
        <v>226</v>
      </c>
      <c r="D34" s="68"/>
      <c r="E34" s="68"/>
      <c r="F34" t="str">
        <f t="shared" si="3"/>
        <v/>
      </c>
      <c r="I34">
        <f t="shared" ref="I34:I55" si="4">I33+1</f>
        <v>3</v>
      </c>
      <c r="J34" s="49">
        <f>MAX(0,Table!I10-75)</f>
        <v>0</v>
      </c>
      <c r="K34" t="str">
        <f t="shared" si="1"/>
        <v/>
      </c>
      <c r="L34" s="6" t="str">
        <f>IF($K34=1,Table!F10,"")</f>
        <v/>
      </c>
      <c r="M34" s="6" t="str">
        <f>IF($K34=1,Table!G10,"")</f>
        <v/>
      </c>
      <c r="N34" s="6" t="str">
        <f>IF($K34=1,Table!H10,"")</f>
        <v/>
      </c>
      <c r="O34" s="6" t="str">
        <f t="shared" si="2"/>
        <v/>
      </c>
      <c r="P34" s="6" t="str">
        <f>IF($K34=1,Table!J10,"")</f>
        <v/>
      </c>
      <c r="Q34" s="6" t="str">
        <f>IF($K34=1,Table!K10,"")</f>
        <v/>
      </c>
      <c r="R34" s="6" t="str">
        <f>IF($K34=1,Table!L10,"")</f>
        <v/>
      </c>
      <c r="S34" s="6" t="str">
        <f>IF($K34=1,Table!M10,"")</f>
        <v/>
      </c>
      <c r="T34" s="6" t="str">
        <f>IF($K34=1,Table!N10,"")</f>
        <v/>
      </c>
      <c r="U34" s="41" t="str">
        <f>IF(K34=1,((Table!K10-Table!L10)/NORMSINV(0.3))^2,"")</f>
        <v/>
      </c>
      <c r="X34" s="69">
        <v>41918</v>
      </c>
      <c r="Y34" t="s">
        <v>227</v>
      </c>
      <c r="Z34" s="49">
        <v>0.3866831</v>
      </c>
      <c r="AA34" s="49"/>
    </row>
    <row r="35" spans="1:27" x14ac:dyDescent="0.2">
      <c r="A35" t="str">
        <f t="shared" si="0"/>
        <v>41827DA 1-4 Hour</v>
      </c>
      <c r="B35" s="64">
        <v>41827</v>
      </c>
      <c r="C35" t="s">
        <v>226</v>
      </c>
      <c r="D35" s="68">
        <v>16</v>
      </c>
      <c r="E35" s="68">
        <v>16</v>
      </c>
      <c r="F35" t="str">
        <f t="shared" si="3"/>
        <v>Hours Ending 16 to 16</v>
      </c>
      <c r="I35">
        <f t="shared" si="4"/>
        <v>4</v>
      </c>
      <c r="J35" s="49">
        <f>MAX(0,Table!I11-75)</f>
        <v>0</v>
      </c>
      <c r="K35" t="str">
        <f t="shared" si="1"/>
        <v/>
      </c>
      <c r="L35" s="6" t="str">
        <f>IF($K35=1,Table!F11,"")</f>
        <v/>
      </c>
      <c r="M35" s="6" t="str">
        <f>IF($K35=1,Table!G11,"")</f>
        <v/>
      </c>
      <c r="N35" s="6" t="str">
        <f>IF($K35=1,Table!H11,"")</f>
        <v/>
      </c>
      <c r="O35" s="6" t="str">
        <f t="shared" si="2"/>
        <v/>
      </c>
      <c r="P35" s="6" t="str">
        <f>IF($K35=1,Table!J11,"")</f>
        <v/>
      </c>
      <c r="Q35" s="6" t="str">
        <f>IF($K35=1,Table!K11,"")</f>
        <v/>
      </c>
      <c r="R35" s="6" t="str">
        <f>IF($K35=1,Table!L11,"")</f>
        <v/>
      </c>
      <c r="S35" s="6" t="str">
        <f>IF($K35=1,Table!M11,"")</f>
        <v/>
      </c>
      <c r="T35" s="6" t="str">
        <f>IF($K35=1,Table!N11,"")</f>
        <v/>
      </c>
      <c r="U35" s="41" t="str">
        <f>IF(K35=1,((Table!K11-Table!L11)/NORMSINV(0.3))^2,"")</f>
        <v/>
      </c>
      <c r="X35" s="69">
        <v>41919</v>
      </c>
      <c r="Y35" t="s">
        <v>227</v>
      </c>
      <c r="Z35" s="49">
        <v>0.34117330000000001</v>
      </c>
      <c r="AA35" s="49"/>
    </row>
    <row r="36" spans="1:27" x14ac:dyDescent="0.2">
      <c r="A36" t="str">
        <f t="shared" si="0"/>
        <v>41834DA 1-4 Hour</v>
      </c>
      <c r="B36" s="64">
        <v>41834</v>
      </c>
      <c r="C36" t="s">
        <v>226</v>
      </c>
      <c r="D36" s="68">
        <v>16</v>
      </c>
      <c r="E36" s="68">
        <v>19</v>
      </c>
      <c r="F36" t="str">
        <f t="shared" si="3"/>
        <v>Hours Ending 16 to 19</v>
      </c>
      <c r="I36">
        <f t="shared" si="4"/>
        <v>5</v>
      </c>
      <c r="J36" s="49">
        <f>MAX(0,Table!I12-75)</f>
        <v>0</v>
      </c>
      <c r="K36" t="str">
        <f t="shared" si="1"/>
        <v/>
      </c>
      <c r="L36" s="6" t="str">
        <f>IF($K36=1,Table!F12,"")</f>
        <v/>
      </c>
      <c r="M36" s="6" t="str">
        <f>IF($K36=1,Table!G12,"")</f>
        <v/>
      </c>
      <c r="N36" s="6" t="str">
        <f>IF($K36=1,Table!H12,"")</f>
        <v/>
      </c>
      <c r="O36" s="6" t="str">
        <f t="shared" si="2"/>
        <v/>
      </c>
      <c r="P36" s="6" t="str">
        <f>IF($K36=1,Table!J12,"")</f>
        <v/>
      </c>
      <c r="Q36" s="6" t="str">
        <f>IF($K36=1,Table!K12,"")</f>
        <v/>
      </c>
      <c r="R36" s="6" t="str">
        <f>IF($K36=1,Table!L12,"")</f>
        <v/>
      </c>
      <c r="S36" s="6" t="str">
        <f>IF($K36=1,Table!M12,"")</f>
        <v/>
      </c>
      <c r="T36" s="6" t="str">
        <f>IF($K36=1,Table!N12,"")</f>
        <v/>
      </c>
      <c r="U36" s="41" t="str">
        <f>IF(K36=1,((Table!K12-Table!L12)/NORMSINV(0.3))^2,"")</f>
        <v/>
      </c>
      <c r="X36" s="69">
        <v>41676</v>
      </c>
      <c r="Y36" t="s">
        <v>228</v>
      </c>
      <c r="Z36" s="49">
        <v>6.6340000000000001E-3</v>
      </c>
      <c r="AA36" s="49"/>
    </row>
    <row r="37" spans="1:27" x14ac:dyDescent="0.2">
      <c r="A37" t="str">
        <f t="shared" si="0"/>
        <v>41835DA 1-4 Hour</v>
      </c>
      <c r="B37" s="64">
        <v>41835</v>
      </c>
      <c r="C37" t="s">
        <v>226</v>
      </c>
      <c r="D37" s="68">
        <v>18</v>
      </c>
      <c r="E37" s="68">
        <v>18</v>
      </c>
      <c r="F37" t="str">
        <f t="shared" si="3"/>
        <v>Hours Ending 18 to 18</v>
      </c>
      <c r="I37">
        <f t="shared" si="4"/>
        <v>6</v>
      </c>
      <c r="J37" s="49">
        <f>MAX(0,Table!I13-75)</f>
        <v>0</v>
      </c>
      <c r="K37" t="str">
        <f t="shared" si="1"/>
        <v/>
      </c>
      <c r="L37" s="6" t="str">
        <f>IF($K37=1,Table!F13,"")</f>
        <v/>
      </c>
      <c r="M37" s="6" t="str">
        <f>IF($K37=1,Table!G13,"")</f>
        <v/>
      </c>
      <c r="N37" s="6" t="str">
        <f>IF($K37=1,Table!H13,"")</f>
        <v/>
      </c>
      <c r="O37" s="6" t="str">
        <f t="shared" si="2"/>
        <v/>
      </c>
      <c r="P37" s="6" t="str">
        <f>IF($K37=1,Table!J13,"")</f>
        <v/>
      </c>
      <c r="Q37" s="6" t="str">
        <f>IF($K37=1,Table!K13,"")</f>
        <v/>
      </c>
      <c r="R37" s="6" t="str">
        <f>IF($K37=1,Table!L13,"")</f>
        <v/>
      </c>
      <c r="S37" s="6" t="str">
        <f>IF($K37=1,Table!M13,"")</f>
        <v/>
      </c>
      <c r="T37" s="6" t="str">
        <f>IF($K37=1,Table!N13,"")</f>
        <v/>
      </c>
      <c r="U37" s="41" t="str">
        <f>IF(K37=1,((Table!K13-Table!L13)/NORMSINV(0.3))^2,"")</f>
        <v/>
      </c>
      <c r="X37" s="69">
        <v>41850</v>
      </c>
      <c r="Y37" t="s">
        <v>228</v>
      </c>
      <c r="Z37" s="49">
        <v>7.8059100000000006E-2</v>
      </c>
      <c r="AA37" s="49"/>
    </row>
    <row r="38" spans="1:27" x14ac:dyDescent="0.2">
      <c r="A38" t="str">
        <f t="shared" si="0"/>
        <v>41850DA 1-4 Hour</v>
      </c>
      <c r="B38" s="64">
        <v>41850</v>
      </c>
      <c r="C38" t="s">
        <v>226</v>
      </c>
      <c r="D38" s="68"/>
      <c r="E38" s="68"/>
      <c r="F38" t="str">
        <f t="shared" si="3"/>
        <v/>
      </c>
      <c r="I38">
        <f t="shared" si="4"/>
        <v>7</v>
      </c>
      <c r="J38" s="49">
        <f>MAX(0,Table!I14-75)</f>
        <v>0</v>
      </c>
      <c r="K38" t="str">
        <f t="shared" si="1"/>
        <v/>
      </c>
      <c r="L38" s="6" t="str">
        <f>IF($K38=1,Table!F14,"")</f>
        <v/>
      </c>
      <c r="M38" s="6" t="str">
        <f>IF($K38=1,Table!G14,"")</f>
        <v/>
      </c>
      <c r="N38" s="6" t="str">
        <f>IF($K38=1,Table!H14,"")</f>
        <v/>
      </c>
      <c r="O38" s="6" t="str">
        <f t="shared" si="2"/>
        <v/>
      </c>
      <c r="P38" s="6" t="str">
        <f>IF($K38=1,Table!J14,"")</f>
        <v/>
      </c>
      <c r="Q38" s="6" t="str">
        <f>IF($K38=1,Table!K14,"")</f>
        <v/>
      </c>
      <c r="R38" s="6" t="str">
        <f>IF($K38=1,Table!L14,"")</f>
        <v/>
      </c>
      <c r="S38" s="6" t="str">
        <f>IF($K38=1,Table!M14,"")</f>
        <v/>
      </c>
      <c r="T38" s="6" t="str">
        <f>IF($K38=1,Table!N14,"")</f>
        <v/>
      </c>
      <c r="U38" s="41" t="str">
        <f>IF(K38=1,((Table!K14-Table!L14)/NORMSINV(0.3))^2,"")</f>
        <v/>
      </c>
      <c r="X38" s="69">
        <v>41851</v>
      </c>
      <c r="Y38" t="s">
        <v>228</v>
      </c>
      <c r="Z38" s="49">
        <v>7.4321700000000004E-2</v>
      </c>
      <c r="AA38" s="49"/>
    </row>
    <row r="39" spans="1:27" x14ac:dyDescent="0.2">
      <c r="A39" t="str">
        <f t="shared" si="0"/>
        <v>41851DA 1-4 Hour</v>
      </c>
      <c r="B39" s="64">
        <v>41851</v>
      </c>
      <c r="C39" t="s">
        <v>226</v>
      </c>
      <c r="D39" s="68"/>
      <c r="E39" s="68"/>
      <c r="F39" t="str">
        <f t="shared" si="3"/>
        <v/>
      </c>
      <c r="I39">
        <f t="shared" si="4"/>
        <v>8</v>
      </c>
      <c r="J39" s="49">
        <f>MAX(0,Table!I15-75)</f>
        <v>0.93306732177734375</v>
      </c>
      <c r="K39" t="str">
        <f t="shared" si="1"/>
        <v/>
      </c>
      <c r="L39" s="6" t="str">
        <f>IF($K39=1,Table!F15,"")</f>
        <v/>
      </c>
      <c r="M39" s="6" t="str">
        <f>IF($K39=1,Table!G15,"")</f>
        <v/>
      </c>
      <c r="N39" s="6" t="str">
        <f>IF($K39=1,Table!H15,"")</f>
        <v/>
      </c>
      <c r="O39" s="6" t="str">
        <f t="shared" si="2"/>
        <v/>
      </c>
      <c r="P39" s="6" t="str">
        <f>IF($K39=1,Table!J15,"")</f>
        <v/>
      </c>
      <c r="Q39" s="6" t="str">
        <f>IF($K39=1,Table!K15,"")</f>
        <v/>
      </c>
      <c r="R39" s="6" t="str">
        <f>IF($K39=1,Table!L15,"")</f>
        <v/>
      </c>
      <c r="S39" s="6" t="str">
        <f>IF($K39=1,Table!M15,"")</f>
        <v/>
      </c>
      <c r="T39" s="6" t="str">
        <f>IF($K39=1,Table!N15,"")</f>
        <v/>
      </c>
      <c r="U39" s="41" t="str">
        <f>IF(K39=1,((Table!K15-Table!L15)/NORMSINV(0.3))^2,"")</f>
        <v/>
      </c>
      <c r="X39" s="69">
        <v>41862</v>
      </c>
      <c r="Y39" t="s">
        <v>228</v>
      </c>
      <c r="Z39" s="49">
        <v>7.7755000000000005E-2</v>
      </c>
      <c r="AA39" s="49"/>
    </row>
    <row r="40" spans="1:27" x14ac:dyDescent="0.2">
      <c r="A40" t="str">
        <f t="shared" si="0"/>
        <v>41852DA 1-4 Hour</v>
      </c>
      <c r="B40" s="64">
        <v>41852</v>
      </c>
      <c r="C40" t="s">
        <v>226</v>
      </c>
      <c r="D40" s="68">
        <v>18</v>
      </c>
      <c r="E40" s="68">
        <v>18</v>
      </c>
      <c r="F40" t="str">
        <f t="shared" si="3"/>
        <v>Hours Ending 18 to 18</v>
      </c>
      <c r="I40">
        <f t="shared" si="4"/>
        <v>9</v>
      </c>
      <c r="J40" s="49">
        <f>MAX(0,Table!I16-75)</f>
        <v>4.200408935546875</v>
      </c>
      <c r="K40" t="str">
        <f t="shared" si="1"/>
        <v/>
      </c>
      <c r="L40" s="6" t="str">
        <f>IF($K40=1,Table!F16,"")</f>
        <v/>
      </c>
      <c r="M40" s="6" t="str">
        <f>IF($K40=1,Table!G16,"")</f>
        <v/>
      </c>
      <c r="N40" s="6" t="str">
        <f>IF($K40=1,Table!H16,"")</f>
        <v/>
      </c>
      <c r="O40" s="6" t="str">
        <f t="shared" si="2"/>
        <v/>
      </c>
      <c r="P40" s="6" t="str">
        <f>IF($K40=1,Table!J16,"")</f>
        <v/>
      </c>
      <c r="Q40" s="6" t="str">
        <f>IF($K40=1,Table!K16,"")</f>
        <v/>
      </c>
      <c r="R40" s="6" t="str">
        <f>IF($K40=1,Table!L16,"")</f>
        <v/>
      </c>
      <c r="S40" s="6" t="str">
        <f>IF($K40=1,Table!M16,"")</f>
        <v/>
      </c>
      <c r="T40" s="6" t="str">
        <f>IF($K40=1,Table!N16,"")</f>
        <v/>
      </c>
      <c r="U40" s="41" t="str">
        <f>IF(K40=1,((Table!K16-Table!L16)/NORMSINV(0.3))^2,"")</f>
        <v/>
      </c>
      <c r="X40" s="69">
        <v>41865</v>
      </c>
      <c r="Y40" t="s">
        <v>228</v>
      </c>
      <c r="Z40" s="49">
        <v>7.3316900000000004E-2</v>
      </c>
      <c r="AA40" s="49"/>
    </row>
    <row r="41" spans="1:27" x14ac:dyDescent="0.2">
      <c r="A41" t="str">
        <f t="shared" si="0"/>
        <v>41862DA 1-4 Hour</v>
      </c>
      <c r="B41" s="64">
        <v>41862</v>
      </c>
      <c r="C41" t="s">
        <v>226</v>
      </c>
      <c r="D41" s="68"/>
      <c r="E41" s="68"/>
      <c r="F41" t="str">
        <f t="shared" si="3"/>
        <v/>
      </c>
      <c r="I41">
        <f t="shared" si="4"/>
        <v>10</v>
      </c>
      <c r="J41" s="49">
        <f>MAX(0,Table!I17-75)</f>
        <v>7.0977935791015625</v>
      </c>
      <c r="K41" t="str">
        <f t="shared" si="1"/>
        <v/>
      </c>
      <c r="L41" s="6" t="str">
        <f>IF($K41=1,Table!F17,"")</f>
        <v/>
      </c>
      <c r="M41" s="6" t="str">
        <f>IF($K41=1,Table!G17,"")</f>
        <v/>
      </c>
      <c r="N41" s="6" t="str">
        <f>IF($K41=1,Table!H17,"")</f>
        <v/>
      </c>
      <c r="O41" s="6" t="str">
        <f t="shared" si="2"/>
        <v/>
      </c>
      <c r="P41" s="6" t="str">
        <f>IF($K41=1,Table!J17,"")</f>
        <v/>
      </c>
      <c r="Q41" s="6" t="str">
        <f>IF($K41=1,Table!K17,"")</f>
        <v/>
      </c>
      <c r="R41" s="6" t="str">
        <f>IF($K41=1,Table!L17,"")</f>
        <v/>
      </c>
      <c r="S41" s="6" t="str">
        <f>IF($K41=1,Table!M17,"")</f>
        <v/>
      </c>
      <c r="T41" s="6" t="str">
        <f>IF($K41=1,Table!N17,"")</f>
        <v/>
      </c>
      <c r="U41" s="41" t="str">
        <f>IF(K41=1,((Table!K17-Table!L17)/NORMSINV(0.3))^2,"")</f>
        <v/>
      </c>
      <c r="X41" s="69">
        <v>41879</v>
      </c>
      <c r="Y41" t="s">
        <v>228</v>
      </c>
      <c r="Z41" s="49">
        <v>9.1322600000000004E-2</v>
      </c>
      <c r="AA41" s="49"/>
    </row>
    <row r="42" spans="1:27" x14ac:dyDescent="0.2">
      <c r="A42" t="str">
        <f t="shared" si="0"/>
        <v>41865DA 1-4 Hour</v>
      </c>
      <c r="B42" s="64">
        <v>41865</v>
      </c>
      <c r="C42" t="s">
        <v>226</v>
      </c>
      <c r="D42" s="68"/>
      <c r="E42" s="68"/>
      <c r="F42" t="str">
        <f t="shared" si="3"/>
        <v/>
      </c>
      <c r="I42">
        <f t="shared" si="4"/>
        <v>11</v>
      </c>
      <c r="J42" s="49">
        <f>MAX(0,Table!I18-75)</f>
        <v>9.0433731079101562</v>
      </c>
      <c r="K42" t="str">
        <f t="shared" si="1"/>
        <v/>
      </c>
      <c r="L42" s="6" t="str">
        <f>IF($K42=1,Table!F18,"")</f>
        <v/>
      </c>
      <c r="M42" s="6" t="str">
        <f>IF($K42=1,Table!G18,"")</f>
        <v/>
      </c>
      <c r="N42" s="6" t="str">
        <f>IF($K42=1,Table!H18,"")</f>
        <v/>
      </c>
      <c r="O42" s="6" t="str">
        <f t="shared" si="2"/>
        <v/>
      </c>
      <c r="P42" s="6" t="str">
        <f>IF($K42=1,Table!J18,"")</f>
        <v/>
      </c>
      <c r="Q42" s="6" t="str">
        <f>IF($K42=1,Table!K18,"")</f>
        <v/>
      </c>
      <c r="R42" s="6" t="str">
        <f>IF($K42=1,Table!L18,"")</f>
        <v/>
      </c>
      <c r="S42" s="6" t="str">
        <f>IF($K42=1,Table!M18,"")</f>
        <v/>
      </c>
      <c r="T42" s="6" t="str">
        <f>IF($K42=1,Table!N18,"")</f>
        <v/>
      </c>
      <c r="U42" s="41" t="str">
        <f>IF(K42=1,((Table!K18-Table!L18)/NORMSINV(0.3))^2,"")</f>
        <v/>
      </c>
      <c r="X42" s="69">
        <v>41892</v>
      </c>
      <c r="Y42" t="s">
        <v>228</v>
      </c>
      <c r="Z42" s="49">
        <v>0.1120138</v>
      </c>
      <c r="AA42" s="49"/>
    </row>
    <row r="43" spans="1:27" x14ac:dyDescent="0.2">
      <c r="A43" t="str">
        <f t="shared" si="0"/>
        <v>41879DA 1-4 Hour</v>
      </c>
      <c r="B43" s="64">
        <v>41879</v>
      </c>
      <c r="C43" t="s">
        <v>226</v>
      </c>
      <c r="D43" s="68"/>
      <c r="E43" s="68"/>
      <c r="F43" t="str">
        <f t="shared" si="3"/>
        <v/>
      </c>
      <c r="I43">
        <f t="shared" si="4"/>
        <v>12</v>
      </c>
      <c r="J43" s="49">
        <f>MAX(0,Table!I19-75)</f>
        <v>10.450576782226562</v>
      </c>
      <c r="K43" t="str">
        <f t="shared" si="1"/>
        <v/>
      </c>
      <c r="L43" s="6" t="str">
        <f>IF($K43=1,Table!F19,"")</f>
        <v/>
      </c>
      <c r="M43" s="6" t="str">
        <f>IF($K43=1,Table!G19,"")</f>
        <v/>
      </c>
      <c r="N43" s="6" t="str">
        <f>IF($K43=1,Table!H19,"")</f>
        <v/>
      </c>
      <c r="O43" s="6" t="str">
        <f t="shared" si="2"/>
        <v/>
      </c>
      <c r="P43" s="6" t="str">
        <f>IF($K43=1,Table!J19,"")</f>
        <v/>
      </c>
      <c r="Q43" s="6" t="str">
        <f>IF($K43=1,Table!K19,"")</f>
        <v/>
      </c>
      <c r="R43" s="6" t="str">
        <f>IF($K43=1,Table!L19,"")</f>
        <v/>
      </c>
      <c r="S43" s="6" t="str">
        <f>IF($K43=1,Table!M19,"")</f>
        <v/>
      </c>
      <c r="T43" s="6" t="str">
        <f>IF($K43=1,Table!N19,"")</f>
        <v/>
      </c>
      <c r="U43" s="41" t="str">
        <f>IF(K43=1,((Table!K19-Table!L19)/NORMSINV(0.3))^2,"")</f>
        <v/>
      </c>
      <c r="X43" s="69">
        <v>41893</v>
      </c>
      <c r="Y43" t="s">
        <v>228</v>
      </c>
      <c r="Z43" s="49">
        <v>7.5976600000000005E-2</v>
      </c>
      <c r="AA43" s="49"/>
    </row>
    <row r="44" spans="1:27" x14ac:dyDescent="0.2">
      <c r="A44" t="str">
        <f t="shared" si="0"/>
        <v>41892DA 1-4 Hour</v>
      </c>
      <c r="B44" s="64">
        <v>41892</v>
      </c>
      <c r="C44" t="s">
        <v>226</v>
      </c>
      <c r="D44" s="68"/>
      <c r="E44" s="68"/>
      <c r="F44" t="str">
        <f t="shared" si="3"/>
        <v/>
      </c>
      <c r="I44">
        <f t="shared" si="4"/>
        <v>13</v>
      </c>
      <c r="J44" s="49">
        <f>MAX(0,Table!I20-75)</f>
        <v>11.4429931640625</v>
      </c>
      <c r="K44" t="str">
        <f t="shared" si="1"/>
        <v/>
      </c>
      <c r="L44" s="6" t="str">
        <f>IF($K44=1,Table!F20,"")</f>
        <v/>
      </c>
      <c r="M44" s="6" t="str">
        <f>IF($K44=1,Table!G20,"")</f>
        <v/>
      </c>
      <c r="N44" s="6" t="str">
        <f>IF($K44=1,Table!H20,"")</f>
        <v/>
      </c>
      <c r="O44" s="6" t="str">
        <f t="shared" si="2"/>
        <v/>
      </c>
      <c r="P44" s="6" t="str">
        <f>IF($K44=1,Table!J20,"")</f>
        <v/>
      </c>
      <c r="Q44" s="6" t="str">
        <f>IF($K44=1,Table!K20,"")</f>
        <v/>
      </c>
      <c r="R44" s="6" t="str">
        <f>IF($K44=1,Table!L20,"")</f>
        <v/>
      </c>
      <c r="S44" s="6" t="str">
        <f>IF($K44=1,Table!M20,"")</f>
        <v/>
      </c>
      <c r="T44" s="6" t="str">
        <f>IF($K44=1,Table!N20,"")</f>
        <v/>
      </c>
      <c r="U44" s="41" t="str">
        <f>IF(K44=1,((Table!K20-Table!L20)/NORMSINV(0.3))^2,"")</f>
        <v/>
      </c>
      <c r="X44" s="69">
        <v>41894</v>
      </c>
      <c r="Y44" t="s">
        <v>228</v>
      </c>
      <c r="Z44" s="49">
        <v>7.8840800000000003E-2</v>
      </c>
      <c r="AA44" s="49"/>
    </row>
    <row r="45" spans="1:27" x14ac:dyDescent="0.2">
      <c r="A45" t="str">
        <f t="shared" si="0"/>
        <v>41893DA 1-4 Hour</v>
      </c>
      <c r="B45" s="64">
        <v>41893</v>
      </c>
      <c r="C45" t="s">
        <v>226</v>
      </c>
      <c r="D45" s="68"/>
      <c r="E45" s="68"/>
      <c r="F45" t="str">
        <f t="shared" si="3"/>
        <v/>
      </c>
      <c r="I45">
        <f t="shared" si="4"/>
        <v>14</v>
      </c>
      <c r="J45" s="49">
        <f>MAX(0,Table!I21-75)</f>
        <v>11.960800170898438</v>
      </c>
      <c r="K45" t="str">
        <f t="shared" si="1"/>
        <v/>
      </c>
      <c r="L45" s="6" t="str">
        <f>IF($K45=1,Table!F21,"")</f>
        <v/>
      </c>
      <c r="M45" s="6" t="str">
        <f>IF($K45=1,Table!G21,"")</f>
        <v/>
      </c>
      <c r="N45" s="6" t="str">
        <f>IF($K45=1,Table!H21,"")</f>
        <v/>
      </c>
      <c r="O45" s="6" t="str">
        <f t="shared" si="2"/>
        <v/>
      </c>
      <c r="P45" s="6" t="str">
        <f>IF($K45=1,Table!J21,"")</f>
        <v/>
      </c>
      <c r="Q45" s="6" t="str">
        <f>IF($K45=1,Table!K21,"")</f>
        <v/>
      </c>
      <c r="R45" s="6" t="str">
        <f>IF($K45=1,Table!L21,"")</f>
        <v/>
      </c>
      <c r="S45" s="6" t="str">
        <f>IF($K45=1,Table!M21,"")</f>
        <v/>
      </c>
      <c r="T45" s="6" t="str">
        <f>IF($K45=1,Table!N21,"")</f>
        <v/>
      </c>
      <c r="U45" s="41" t="str">
        <f>IF(K45=1,((Table!K21-Table!L21)/NORMSINV(0.3))^2,"")</f>
        <v/>
      </c>
      <c r="X45" s="69">
        <v>41897</v>
      </c>
      <c r="Y45" t="s">
        <v>228</v>
      </c>
      <c r="Z45" s="49">
        <v>7.6244599999999996E-2</v>
      </c>
      <c r="AA45" s="49"/>
    </row>
    <row r="46" spans="1:27" x14ac:dyDescent="0.2">
      <c r="A46" t="str">
        <f t="shared" si="0"/>
        <v>41894DA 1-4 Hour</v>
      </c>
      <c r="B46" s="64">
        <v>41894</v>
      </c>
      <c r="C46" t="s">
        <v>226</v>
      </c>
      <c r="D46" s="68"/>
      <c r="E46" s="68"/>
      <c r="F46" t="str">
        <f t="shared" si="3"/>
        <v/>
      </c>
      <c r="I46">
        <f t="shared" si="4"/>
        <v>15</v>
      </c>
      <c r="J46" s="49">
        <f>MAX(0,Table!I22-75)</f>
        <v>12.504661560058594</v>
      </c>
      <c r="K46" t="str">
        <f t="shared" si="1"/>
        <v/>
      </c>
      <c r="L46" s="6" t="str">
        <f>IF($K46=1,Table!F22,"")</f>
        <v/>
      </c>
      <c r="M46" s="6" t="str">
        <f>IF($K46=1,Table!G22,"")</f>
        <v/>
      </c>
      <c r="N46" s="6" t="str">
        <f>IF($K46=1,Table!H22,"")</f>
        <v/>
      </c>
      <c r="O46" s="6" t="str">
        <f t="shared" si="2"/>
        <v/>
      </c>
      <c r="P46" s="6" t="str">
        <f>IF($K46=1,Table!J22,"")</f>
        <v/>
      </c>
      <c r="Q46" s="6" t="str">
        <f>IF($K46=1,Table!K22,"")</f>
        <v/>
      </c>
      <c r="R46" s="6" t="str">
        <f>IF($K46=1,Table!L22,"")</f>
        <v/>
      </c>
      <c r="S46" s="6" t="str">
        <f>IF($K46=1,Table!M22,"")</f>
        <v/>
      </c>
      <c r="T46" s="6" t="str">
        <f>IF($K46=1,Table!N22,"")</f>
        <v/>
      </c>
      <c r="U46" s="41" t="str">
        <f>IF(K46=1,((Table!K22-Table!L22)/NORMSINV(0.3))^2,"")</f>
        <v/>
      </c>
      <c r="X46" s="69">
        <v>41898</v>
      </c>
      <c r="Y46" t="s">
        <v>228</v>
      </c>
      <c r="Z46" s="49">
        <v>8.3447199999999999E-2</v>
      </c>
      <c r="AA46" s="49"/>
    </row>
    <row r="47" spans="1:27" x14ac:dyDescent="0.2">
      <c r="A47" t="str">
        <f t="shared" si="0"/>
        <v>41897DA 1-4 Hour</v>
      </c>
      <c r="B47" s="64">
        <v>41897</v>
      </c>
      <c r="C47" t="s">
        <v>226</v>
      </c>
      <c r="D47" s="68">
        <v>16</v>
      </c>
      <c r="E47" s="68">
        <v>19</v>
      </c>
      <c r="F47" t="str">
        <f t="shared" si="3"/>
        <v>Hours Ending 16 to 19</v>
      </c>
      <c r="I47">
        <f t="shared" si="4"/>
        <v>16</v>
      </c>
      <c r="J47" s="49">
        <f>MAX(0,Table!I23-75)</f>
        <v>12.088150024414063</v>
      </c>
      <c r="K47">
        <f t="shared" si="1"/>
        <v>1</v>
      </c>
      <c r="L47" s="6">
        <f>IF($K47=1,Table!F23,"")</f>
        <v>100.9166259765625</v>
      </c>
      <c r="M47" s="6">
        <f>IF($K47=1,Table!G23,"")</f>
        <v>90.180970191955566</v>
      </c>
      <c r="N47" s="6">
        <f>IF($K47=1,Table!H23,"")</f>
        <v>10.735655784606934</v>
      </c>
      <c r="O47" s="6">
        <f t="shared" si="2"/>
        <v>12.088150024414063</v>
      </c>
      <c r="P47" s="6">
        <f>IF($K47=1,Table!J23,"")</f>
        <v>8.8873748779296875</v>
      </c>
      <c r="Q47" s="6">
        <f>IF($K47=1,Table!K23,"")</f>
        <v>9.9793539047241211</v>
      </c>
      <c r="R47" s="6">
        <f>IF($K47=1,Table!L23,"")</f>
        <v>10.735655784606934</v>
      </c>
      <c r="S47" s="6">
        <f>IF($K47=1,Table!M23,"")</f>
        <v>11.491957664489746</v>
      </c>
      <c r="T47" s="6">
        <f>IF($K47=1,Table!N23,"")</f>
        <v>12.58393669128418</v>
      </c>
      <c r="U47" s="41">
        <f>IF(K47=1,((Table!K23-Table!L23)/NORMSINV(0.3))^2,"")</f>
        <v>2.080003877290884</v>
      </c>
      <c r="X47" s="69">
        <v>41918</v>
      </c>
      <c r="Y47" t="s">
        <v>228</v>
      </c>
      <c r="Z47" s="49">
        <v>7.0120299999999997E-2</v>
      </c>
      <c r="AA47" s="49"/>
    </row>
    <row r="48" spans="1:27" x14ac:dyDescent="0.2">
      <c r="A48" t="str">
        <f t="shared" si="0"/>
        <v>41898DA 1-4 Hour</v>
      </c>
      <c r="B48" s="64">
        <v>41898</v>
      </c>
      <c r="C48" t="s">
        <v>226</v>
      </c>
      <c r="D48" s="68">
        <v>16</v>
      </c>
      <c r="E48" s="68">
        <v>19</v>
      </c>
      <c r="F48" t="str">
        <f t="shared" si="3"/>
        <v>Hours Ending 16 to 19</v>
      </c>
      <c r="I48">
        <f t="shared" si="4"/>
        <v>17</v>
      </c>
      <c r="J48" s="49">
        <f>MAX(0,Table!I24-75)</f>
        <v>10.43548583984375</v>
      </c>
      <c r="K48">
        <f t="shared" si="1"/>
        <v>1</v>
      </c>
      <c r="L48" s="6">
        <f>IF($K48=1,Table!F24,"")</f>
        <v>99.407180786132813</v>
      </c>
      <c r="M48" s="6">
        <f>IF($K48=1,Table!G24,"")</f>
        <v>89.557963371276855</v>
      </c>
      <c r="N48" s="6">
        <f>IF($K48=1,Table!H24,"")</f>
        <v>9.849217414855957</v>
      </c>
      <c r="O48" s="6">
        <f t="shared" si="2"/>
        <v>10.43548583984375</v>
      </c>
      <c r="P48" s="6">
        <f>IF($K48=1,Table!J24,"")</f>
        <v>7.9877772331237793</v>
      </c>
      <c r="Q48" s="6">
        <f>IF($K48=1,Table!K24,"")</f>
        <v>9.0875310897827148</v>
      </c>
      <c r="R48" s="6">
        <f>IF($K48=1,Table!L24,"")</f>
        <v>9.849217414855957</v>
      </c>
      <c r="S48" s="6">
        <f>IF($K48=1,Table!M24,"")</f>
        <v>10.610903739929199</v>
      </c>
      <c r="T48" s="6">
        <f>IF($K48=1,Table!N24,"")</f>
        <v>11.710658073425293</v>
      </c>
      <c r="U48" s="41">
        <f>IF(K48=1,((Table!K24-Table!L24)/NORMSINV(0.3))^2,"")</f>
        <v>2.1097262271761736</v>
      </c>
      <c r="X48" s="69">
        <v>41919</v>
      </c>
      <c r="Y48" t="s">
        <v>228</v>
      </c>
      <c r="Z48" s="49">
        <v>7.6106599999999996E-2</v>
      </c>
      <c r="AA48" s="49"/>
    </row>
    <row r="49" spans="1:30" x14ac:dyDescent="0.2">
      <c r="A49" t="str">
        <f t="shared" si="0"/>
        <v>41899DA 1-4 Hour</v>
      </c>
      <c r="B49" s="64">
        <v>41899</v>
      </c>
      <c r="C49" t="s">
        <v>226</v>
      </c>
      <c r="D49" s="68">
        <v>16</v>
      </c>
      <c r="E49" s="68">
        <v>18</v>
      </c>
      <c r="F49" t="str">
        <f t="shared" si="3"/>
        <v>Hours Ending 16 to 18</v>
      </c>
      <c r="I49">
        <f t="shared" si="4"/>
        <v>18</v>
      </c>
      <c r="J49" s="49">
        <f>MAX(0,Table!I25-75)</f>
        <v>8.1779403686523437</v>
      </c>
      <c r="K49">
        <f t="shared" si="1"/>
        <v>1</v>
      </c>
      <c r="L49" s="6">
        <f>IF($K49=1,Table!F25,"")</f>
        <v>97.21484375</v>
      </c>
      <c r="M49" s="6">
        <f>IF($K49=1,Table!G25,"")</f>
        <v>87.507318496704102</v>
      </c>
      <c r="N49" s="6">
        <f>IF($K49=1,Table!H25,"")</f>
        <v>9.7075252532958984</v>
      </c>
      <c r="O49" s="6">
        <f t="shared" si="2"/>
        <v>8.1779403686523437</v>
      </c>
      <c r="P49" s="6">
        <f>IF($K49=1,Table!J25,"")</f>
        <v>7.8491024971008301</v>
      </c>
      <c r="Q49" s="6">
        <f>IF($K49=1,Table!K25,"")</f>
        <v>8.9470739364624023</v>
      </c>
      <c r="R49" s="6">
        <f>IF($K49=1,Table!L25,"")</f>
        <v>9.7075252532958984</v>
      </c>
      <c r="S49" s="6">
        <f>IF($K49=1,Table!M25,"")</f>
        <v>10.467976570129395</v>
      </c>
      <c r="T49" s="6">
        <f>IF($K49=1,Table!N25,"")</f>
        <v>11.565948486328125</v>
      </c>
      <c r="U49" s="41">
        <f>IF(K49=1,((Table!K25-Table!L25)/NORMSINV(0.3))^2,"")</f>
        <v>2.1028902978211885</v>
      </c>
      <c r="X49" t="s">
        <v>2</v>
      </c>
      <c r="Y49" t="s">
        <v>226</v>
      </c>
      <c r="Z49" s="49">
        <v>0.25470549999999997</v>
      </c>
    </row>
    <row r="50" spans="1:30" x14ac:dyDescent="0.2">
      <c r="A50" t="str">
        <f t="shared" si="0"/>
        <v>41915DA 1-4 Hour</v>
      </c>
      <c r="B50" s="64">
        <v>41915</v>
      </c>
      <c r="C50" t="s">
        <v>226</v>
      </c>
      <c r="D50" s="68">
        <v>18</v>
      </c>
      <c r="E50" s="68">
        <v>19</v>
      </c>
      <c r="F50" t="str">
        <f t="shared" si="3"/>
        <v>Hours Ending 18 to 19</v>
      </c>
      <c r="I50">
        <f t="shared" si="4"/>
        <v>19</v>
      </c>
      <c r="J50" s="49">
        <f>MAX(0,Table!I26-75)</f>
        <v>5.1781997680664062</v>
      </c>
      <c r="K50">
        <f t="shared" si="1"/>
        <v>1</v>
      </c>
      <c r="L50" s="6">
        <f>IF($K50=1,Table!F26,"")</f>
        <v>94.9901123046875</v>
      </c>
      <c r="M50" s="6">
        <f>IF($K50=1,Table!G26,"")</f>
        <v>86.535672187805176</v>
      </c>
      <c r="N50" s="6">
        <f>IF($K50=1,Table!H26,"")</f>
        <v>8.4544401168823242</v>
      </c>
      <c r="O50" s="6">
        <f t="shared" si="2"/>
        <v>5.1781997680664062</v>
      </c>
      <c r="P50" s="6">
        <f>IF($K50=1,Table!J26,"")</f>
        <v>6.5842342376708984</v>
      </c>
      <c r="Q50" s="6">
        <f>IF($K50=1,Table!K26,"")</f>
        <v>7.6891670227050781</v>
      </c>
      <c r="R50" s="6">
        <f>IF($K50=1,Table!L26,"")</f>
        <v>8.4544401168823242</v>
      </c>
      <c r="S50" s="6">
        <f>IF($K50=1,Table!M26,"")</f>
        <v>9.2197132110595703</v>
      </c>
      <c r="T50" s="6">
        <f>IF($K50=1,Table!N26,"")</f>
        <v>10.32464599609375</v>
      </c>
      <c r="U50" s="41">
        <f>IF(K50=1,((Table!K26-Table!L26)/NORMSINV(0.3))^2,"")</f>
        <v>2.1296423456102151</v>
      </c>
      <c r="X50" t="s">
        <v>2</v>
      </c>
      <c r="Y50" s="43" t="s">
        <v>229</v>
      </c>
      <c r="Z50" s="49">
        <v>4.0919999999999998E-2</v>
      </c>
      <c r="AB50" s="43" t="s">
        <v>196</v>
      </c>
      <c r="AC50" s="43" t="s">
        <v>195</v>
      </c>
    </row>
    <row r="51" spans="1:30" x14ac:dyDescent="0.2">
      <c r="A51" t="str">
        <f t="shared" si="0"/>
        <v>41918DA 1-4 Hour</v>
      </c>
      <c r="B51" s="64">
        <v>41918</v>
      </c>
      <c r="C51" t="s">
        <v>226</v>
      </c>
      <c r="D51" s="68">
        <v>17</v>
      </c>
      <c r="E51" s="68">
        <v>19</v>
      </c>
      <c r="F51" t="str">
        <f t="shared" si="3"/>
        <v>Hours Ending 17 to 19</v>
      </c>
      <c r="I51">
        <f t="shared" si="4"/>
        <v>20</v>
      </c>
      <c r="J51" s="49">
        <f>MAX(0,Table!I27-75)</f>
        <v>4.0875091552734375</v>
      </c>
      <c r="K51" t="str">
        <f t="shared" si="1"/>
        <v/>
      </c>
      <c r="L51" s="6" t="str">
        <f>IF($K51=1,Table!F27,"")</f>
        <v/>
      </c>
      <c r="M51" s="6" t="str">
        <f>IF($K51=1,Table!G27,"")</f>
        <v/>
      </c>
      <c r="N51" s="6" t="str">
        <f>IF($K51=1,Table!H27,"")</f>
        <v/>
      </c>
      <c r="O51" s="6" t="str">
        <f t="shared" si="2"/>
        <v/>
      </c>
      <c r="P51" s="6" t="str">
        <f>IF($K51=1,Table!J27,"")</f>
        <v/>
      </c>
      <c r="Q51" s="6" t="str">
        <f>IF($K51=1,Table!K27,"")</f>
        <v/>
      </c>
      <c r="R51" s="6" t="str">
        <f>IF($K51=1,Table!L27,"")</f>
        <v/>
      </c>
      <c r="S51" s="6" t="str">
        <f>IF($K51=1,Table!M27,"")</f>
        <v/>
      </c>
      <c r="T51" s="6" t="str">
        <f>IF($K51=1,Table!N27,"")</f>
        <v/>
      </c>
      <c r="U51" s="41" t="str">
        <f>IF(K51=1,((Table!K27-Table!L27)/NORMSINV(0.3))^2,"")</f>
        <v/>
      </c>
      <c r="X51" t="s">
        <v>2</v>
      </c>
      <c r="Y51" t="s">
        <v>227</v>
      </c>
      <c r="Z51" s="49">
        <v>0.45952419999999999</v>
      </c>
      <c r="AB51" s="69" t="str">
        <f>date</f>
        <v>Typical Event Day</v>
      </c>
      <c r="AC51" t="str">
        <f>notice</f>
        <v>DA 1-4 Hour</v>
      </c>
    </row>
    <row r="52" spans="1:30" x14ac:dyDescent="0.2">
      <c r="A52" t="str">
        <f t="shared" si="0"/>
        <v>41919DA 1-4 Hour</v>
      </c>
      <c r="B52" s="64">
        <v>41919</v>
      </c>
      <c r="C52" t="s">
        <v>226</v>
      </c>
      <c r="F52" t="str">
        <f t="shared" si="3"/>
        <v/>
      </c>
      <c r="I52">
        <f t="shared" si="4"/>
        <v>21</v>
      </c>
      <c r="J52" s="49">
        <f>MAX(0,Table!I28-75)</f>
        <v>2.8080291748046875</v>
      </c>
      <c r="K52" t="str">
        <f t="shared" si="1"/>
        <v/>
      </c>
      <c r="L52" s="6" t="str">
        <f>IF($K52=1,Table!F28,"")</f>
        <v/>
      </c>
      <c r="M52" s="6" t="str">
        <f>IF($K52=1,Table!G28,"")</f>
        <v/>
      </c>
      <c r="N52" s="6" t="str">
        <f>IF($K52=1,Table!H28,"")</f>
        <v/>
      </c>
      <c r="O52" s="6" t="str">
        <f t="shared" si="2"/>
        <v/>
      </c>
      <c r="P52" s="6" t="str">
        <f>IF($K52=1,Table!J28,"")</f>
        <v/>
      </c>
      <c r="Q52" s="6" t="str">
        <f>IF($K52=1,Table!K28,"")</f>
        <v/>
      </c>
      <c r="R52" s="6" t="str">
        <f>IF($K52=1,Table!L28,"")</f>
        <v/>
      </c>
      <c r="S52" s="6" t="str">
        <f>IF($K52=1,Table!M28,"")</f>
        <v/>
      </c>
      <c r="T52" s="6" t="str">
        <f>IF($K52=1,Table!N28,"")</f>
        <v/>
      </c>
      <c r="U52" s="41" t="str">
        <f>IF(K52=1,((Table!K28-Table!L28)/NORMSINV(0.3))^2,"")</f>
        <v/>
      </c>
      <c r="X52" t="s">
        <v>2</v>
      </c>
      <c r="Y52" t="s">
        <v>228</v>
      </c>
      <c r="Z52" s="49">
        <v>5.8519799999999997E-2</v>
      </c>
    </row>
    <row r="53" spans="1:30" x14ac:dyDescent="0.2">
      <c r="A53" t="str">
        <f t="shared" si="0"/>
        <v>41925DA 1-4 Hour</v>
      </c>
      <c r="B53" s="64">
        <v>41925</v>
      </c>
      <c r="C53" t="s">
        <v>226</v>
      </c>
      <c r="D53" s="68">
        <v>18</v>
      </c>
      <c r="E53" s="68">
        <v>19</v>
      </c>
      <c r="F53" t="str">
        <f t="shared" si="3"/>
        <v>Hours Ending 18 to 19</v>
      </c>
      <c r="I53">
        <f t="shared" si="4"/>
        <v>22</v>
      </c>
      <c r="J53" s="49">
        <f>MAX(0,Table!I29-75)</f>
        <v>1.8740997314453125</v>
      </c>
      <c r="K53" t="str">
        <f t="shared" si="1"/>
        <v/>
      </c>
      <c r="L53" s="6" t="str">
        <f>IF($K53=1,Table!F29,"")</f>
        <v/>
      </c>
      <c r="M53" s="6" t="str">
        <f>IF($K53=1,Table!G29,"")</f>
        <v/>
      </c>
      <c r="N53" s="6" t="str">
        <f>IF($K53=1,Table!H29,"")</f>
        <v/>
      </c>
      <c r="O53" s="6" t="str">
        <f t="shared" si="2"/>
        <v/>
      </c>
      <c r="P53" s="6" t="str">
        <f>IF($K53=1,Table!J29,"")</f>
        <v/>
      </c>
      <c r="Q53" s="6" t="str">
        <f>IF($K53=1,Table!K29,"")</f>
        <v/>
      </c>
      <c r="R53" s="6" t="str">
        <f>IF($K53=1,Table!L29,"")</f>
        <v/>
      </c>
      <c r="S53" s="6" t="str">
        <f>IF($K53=1,Table!M29,"")</f>
        <v/>
      </c>
      <c r="T53" s="6" t="str">
        <f>IF($K53=1,Table!N29,"")</f>
        <v/>
      </c>
      <c r="U53" s="41" t="str">
        <f>IF(K53=1,((Table!K29-Table!L29)/NORMSINV(0.3))^2,"")</f>
        <v/>
      </c>
    </row>
    <row r="54" spans="1:30" x14ac:dyDescent="0.2">
      <c r="A54" t="str">
        <f t="shared" si="0"/>
        <v>41939DA 1-4 Hour</v>
      </c>
      <c r="B54" s="64">
        <v>41939</v>
      </c>
      <c r="C54" t="s">
        <v>226</v>
      </c>
      <c r="D54" s="68">
        <v>19</v>
      </c>
      <c r="E54" s="68">
        <v>19</v>
      </c>
      <c r="F54" t="str">
        <f t="shared" si="3"/>
        <v>Hours Ending 19 to 19</v>
      </c>
      <c r="I54">
        <f t="shared" si="4"/>
        <v>23</v>
      </c>
      <c r="J54" s="49">
        <f>MAX(0,Table!I30-75)</f>
        <v>0.37763214111328125</v>
      </c>
      <c r="K54" t="str">
        <f t="shared" si="1"/>
        <v/>
      </c>
      <c r="L54" s="6" t="str">
        <f>IF($K54=1,Table!F30,"")</f>
        <v/>
      </c>
      <c r="M54" s="6" t="str">
        <f>IF($K54=1,Table!G30,"")</f>
        <v/>
      </c>
      <c r="N54" s="6" t="str">
        <f>IF($K54=1,Table!H30,"")</f>
        <v/>
      </c>
      <c r="O54" s="6" t="str">
        <f t="shared" si="2"/>
        <v/>
      </c>
      <c r="P54" s="6" t="str">
        <f>IF($K54=1,Table!J30,"")</f>
        <v/>
      </c>
      <c r="Q54" s="6" t="str">
        <f>IF($K54=1,Table!K30,"")</f>
        <v/>
      </c>
      <c r="R54" s="6" t="str">
        <f>IF($K54=1,Table!L30,"")</f>
        <v/>
      </c>
      <c r="S54" s="6" t="str">
        <f>IF($K54=1,Table!M30,"")</f>
        <v/>
      </c>
      <c r="T54" s="6" t="str">
        <f>IF($K54=1,Table!N30,"")</f>
        <v/>
      </c>
      <c r="U54" s="41" t="str">
        <f>IF(K54=1,((Table!K30-Table!L30)/NORMSINV(0.3))^2,"")</f>
        <v/>
      </c>
      <c r="Y54" s="43" t="s">
        <v>262</v>
      </c>
      <c r="Z54">
        <f>DGET(X1:Z52,"_se_evt",AB50:AC51)/IF(Result_type="Aggregate Impact",1,Called/1000)</f>
        <v>0.25470549999999997</v>
      </c>
    </row>
    <row r="55" spans="1:30" x14ac:dyDescent="0.2">
      <c r="A55" t="str">
        <f t="shared" si="0"/>
        <v>41941DA 1-4 Hour</v>
      </c>
      <c r="B55" s="64">
        <v>41941</v>
      </c>
      <c r="C55" t="s">
        <v>226</v>
      </c>
      <c r="D55" s="68">
        <v>19</v>
      </c>
      <c r="E55" s="68">
        <v>19</v>
      </c>
      <c r="F55" t="str">
        <f t="shared" si="3"/>
        <v>Hours Ending 19 to 19</v>
      </c>
      <c r="I55">
        <f t="shared" si="4"/>
        <v>24</v>
      </c>
      <c r="J55" s="49">
        <f>MAX(0,Table!I31-75)</f>
        <v>0</v>
      </c>
      <c r="K55" t="str">
        <f t="shared" si="1"/>
        <v/>
      </c>
      <c r="L55" s="6" t="str">
        <f>IF($K55=1,Table!F31,"")</f>
        <v/>
      </c>
      <c r="M55" s="6" t="str">
        <f>IF($K55=1,Table!G31,"")</f>
        <v/>
      </c>
      <c r="N55" s="6" t="str">
        <f>IF($K55=1,Table!H31,"")</f>
        <v/>
      </c>
      <c r="O55" s="6" t="str">
        <f t="shared" si="2"/>
        <v/>
      </c>
      <c r="P55" s="6" t="str">
        <f>IF($K55=1,Table!J31,"")</f>
        <v/>
      </c>
      <c r="Q55" s="6" t="str">
        <f>IF($K55=1,Table!K31,"")</f>
        <v/>
      </c>
      <c r="R55" s="6" t="str">
        <f>IF($K55=1,Table!L31,"")</f>
        <v/>
      </c>
      <c r="S55" s="6" t="str">
        <f>IF($K55=1,Table!M31,"")</f>
        <v/>
      </c>
      <c r="T55" s="6" t="str">
        <f>IF($K55=1,Table!N31,"")</f>
        <v/>
      </c>
      <c r="U55" s="41" t="str">
        <f>IF(K55=1,((Table!K31-Table!L31)/NORMSINV(0.3))^2,"")</f>
        <v/>
      </c>
      <c r="Y55" s="43" t="s">
        <v>263</v>
      </c>
      <c r="Z55">
        <f>IF(AND(lca="All"),1,0)</f>
        <v>1</v>
      </c>
    </row>
    <row r="56" spans="1:30" x14ac:dyDescent="0.2">
      <c r="A56" t="str">
        <f t="shared" si="0"/>
        <v>41676DA 2-6 Hour</v>
      </c>
      <c r="B56" s="64">
        <v>41676</v>
      </c>
      <c r="C56" t="s">
        <v>229</v>
      </c>
      <c r="D56" s="68"/>
      <c r="E56" s="68"/>
      <c r="F56" t="str">
        <f t="shared" si="3"/>
        <v/>
      </c>
      <c r="L56">
        <f>AVERAGE(L32:L55)</f>
        <v>98.132190704345703</v>
      </c>
      <c r="M56">
        <f>AVERAGE(M32:M55)</f>
        <v>88.445481061935425</v>
      </c>
      <c r="N56">
        <f>AVERAGE(N32:N55)</f>
        <v>9.6867096424102783</v>
      </c>
      <c r="O56" s="6">
        <f>SUM(O32:O55)</f>
        <v>35.879776000976562</v>
      </c>
      <c r="P56">
        <f>NORMINV(0.1,$N56,$U56)</f>
        <v>8.7569076186298851</v>
      </c>
      <c r="Q56">
        <f>NORMINV(0.3,$N56,$U56)</f>
        <v>9.3062421910048343</v>
      </c>
      <c r="R56">
        <f>NORMINV(0.5,$N56,$U56)</f>
        <v>9.6867096424102783</v>
      </c>
      <c r="S56">
        <f>NORMINV(0.7,$N56,$U56)</f>
        <v>10.067177093815722</v>
      </c>
      <c r="T56">
        <f>NORMINV(0.9,$N56,$U56)</f>
        <v>10.616511666190672</v>
      </c>
      <c r="U56" s="49">
        <f>SQRT((1/SUM(K32:K55)^2*SUM(U32:U55)))</f>
        <v>0.72552837418232918</v>
      </c>
    </row>
    <row r="57" spans="1:30" x14ac:dyDescent="0.2">
      <c r="A57" t="str">
        <f t="shared" si="0"/>
        <v>41774DA 2-6 Hour</v>
      </c>
      <c r="B57" s="64">
        <v>41774</v>
      </c>
      <c r="C57" t="s">
        <v>229</v>
      </c>
      <c r="D57" s="68"/>
      <c r="E57" s="68"/>
      <c r="F57" t="str">
        <f t="shared" si="3"/>
        <v/>
      </c>
      <c r="Z57">
        <v>0.1</v>
      </c>
      <c r="AA57">
        <v>0.3</v>
      </c>
      <c r="AB57">
        <v>0.5</v>
      </c>
      <c r="AC57">
        <v>0.7</v>
      </c>
      <c r="AD57">
        <v>0.9</v>
      </c>
    </row>
    <row r="58" spans="1:30" x14ac:dyDescent="0.2">
      <c r="A58" t="str">
        <f t="shared" si="0"/>
        <v>41823DA 2-6 Hour</v>
      </c>
      <c r="B58" s="64">
        <v>41823</v>
      </c>
      <c r="C58" t="s">
        <v>229</v>
      </c>
      <c r="D58" s="68"/>
      <c r="E58" s="68"/>
      <c r="F58" t="str">
        <f t="shared" si="3"/>
        <v/>
      </c>
      <c r="Z58" s="49">
        <f>IF($Z$55=0,"n/a",NORMINV(Z57,Table!$H$35,Lookups!$Z$54))</f>
        <v>9.3602914101324579</v>
      </c>
      <c r="AA58" s="49">
        <f>IF($Z$55=0,"n/a",NORMINV(AA57,Table!$H$35,Lookups!$Z$54))</f>
        <v>9.5531419476207198</v>
      </c>
      <c r="AB58" s="49">
        <f>IF($Z$55=0,"n/a",NORMINV(AB57,Table!$H$35,Lookups!$Z$54))</f>
        <v>9.6867096424102783</v>
      </c>
      <c r="AC58" s="49">
        <f>IF($Z$55=0,"n/a",NORMINV(AC57,Table!$H$35,Lookups!$Z$54))</f>
        <v>9.8202773371998369</v>
      </c>
      <c r="AD58" s="49">
        <f>IF($Z$55=0,"n/a",NORMINV(AD57,Table!$H$35,Lookups!$Z$54))</f>
        <v>10.013127874688099</v>
      </c>
    </row>
    <row r="59" spans="1:30" x14ac:dyDescent="0.2">
      <c r="A59" t="str">
        <f t="shared" si="0"/>
        <v>41827DA 2-6 Hour</v>
      </c>
      <c r="B59" s="64">
        <v>41827</v>
      </c>
      <c r="C59" t="s">
        <v>229</v>
      </c>
      <c r="D59" s="68"/>
      <c r="E59" s="68"/>
      <c r="F59" t="str">
        <f t="shared" si="3"/>
        <v/>
      </c>
    </row>
    <row r="60" spans="1:30" x14ac:dyDescent="0.2">
      <c r="A60" t="str">
        <f t="shared" si="0"/>
        <v>41834DA 2-6 Hour</v>
      </c>
      <c r="B60" s="64">
        <v>41834</v>
      </c>
      <c r="C60" t="s">
        <v>229</v>
      </c>
      <c r="D60" s="68"/>
      <c r="E60" s="68"/>
      <c r="F60" t="str">
        <f t="shared" si="3"/>
        <v/>
      </c>
    </row>
    <row r="61" spans="1:30" x14ac:dyDescent="0.2">
      <c r="A61" t="str">
        <f t="shared" si="0"/>
        <v>41835DA 2-6 Hour</v>
      </c>
      <c r="B61" s="64">
        <v>41835</v>
      </c>
      <c r="C61" t="s">
        <v>229</v>
      </c>
      <c r="D61" s="68"/>
      <c r="E61" s="68"/>
      <c r="F61" t="str">
        <f t="shared" si="3"/>
        <v/>
      </c>
    </row>
    <row r="62" spans="1:30" x14ac:dyDescent="0.2">
      <c r="A62" t="str">
        <f t="shared" si="0"/>
        <v>41850DA 2-6 Hour</v>
      </c>
      <c r="B62" s="64">
        <v>41850</v>
      </c>
      <c r="C62" t="s">
        <v>229</v>
      </c>
      <c r="D62" s="68"/>
      <c r="E62" s="68"/>
      <c r="F62" t="str">
        <f t="shared" si="3"/>
        <v/>
      </c>
    </row>
    <row r="63" spans="1:30" x14ac:dyDescent="0.2">
      <c r="A63" t="str">
        <f t="shared" si="0"/>
        <v>41851DA 2-6 Hour</v>
      </c>
      <c r="B63" s="64">
        <v>41851</v>
      </c>
      <c r="C63" t="s">
        <v>229</v>
      </c>
      <c r="D63" s="68"/>
      <c r="E63" s="68"/>
      <c r="F63" t="str">
        <f t="shared" si="3"/>
        <v/>
      </c>
    </row>
    <row r="64" spans="1:30" x14ac:dyDescent="0.2">
      <c r="A64" t="str">
        <f t="shared" si="0"/>
        <v>41852DA 2-6 Hour</v>
      </c>
      <c r="B64" s="64">
        <v>41852</v>
      </c>
      <c r="C64" t="s">
        <v>229</v>
      </c>
      <c r="D64" s="68"/>
      <c r="E64" s="68"/>
      <c r="F64" t="str">
        <f t="shared" si="3"/>
        <v/>
      </c>
    </row>
    <row r="65" spans="1:6" x14ac:dyDescent="0.2">
      <c r="A65" t="str">
        <f t="shared" si="0"/>
        <v>41862DA 2-6 Hour</v>
      </c>
      <c r="B65" s="64">
        <v>41862</v>
      </c>
      <c r="C65" t="s">
        <v>229</v>
      </c>
      <c r="D65" s="68"/>
      <c r="E65" s="68"/>
      <c r="F65" t="str">
        <f t="shared" si="3"/>
        <v/>
      </c>
    </row>
    <row r="66" spans="1:6" x14ac:dyDescent="0.2">
      <c r="A66" t="str">
        <f t="shared" si="0"/>
        <v>41865DA 2-6 Hour</v>
      </c>
      <c r="B66" s="64">
        <v>41865</v>
      </c>
      <c r="C66" t="s">
        <v>229</v>
      </c>
      <c r="D66" s="65"/>
      <c r="E66" s="65"/>
      <c r="F66" t="str">
        <f t="shared" si="3"/>
        <v/>
      </c>
    </row>
    <row r="67" spans="1:6" x14ac:dyDescent="0.2">
      <c r="A67" t="str">
        <f t="shared" si="0"/>
        <v>41879DA 2-6 Hour</v>
      </c>
      <c r="B67" s="64">
        <v>41879</v>
      </c>
      <c r="C67" t="s">
        <v>229</v>
      </c>
      <c r="D67" s="68"/>
      <c r="E67" s="68"/>
      <c r="F67" t="str">
        <f t="shared" si="3"/>
        <v/>
      </c>
    </row>
    <row r="68" spans="1:6" x14ac:dyDescent="0.2">
      <c r="A68" t="str">
        <f t="shared" si="0"/>
        <v>41892DA 2-6 Hour</v>
      </c>
      <c r="B68" s="64">
        <v>41892</v>
      </c>
      <c r="C68" t="s">
        <v>229</v>
      </c>
      <c r="D68" s="68"/>
      <c r="E68" s="68"/>
      <c r="F68" t="str">
        <f t="shared" si="3"/>
        <v/>
      </c>
    </row>
    <row r="69" spans="1:6" x14ac:dyDescent="0.2">
      <c r="A69" t="str">
        <f t="shared" si="0"/>
        <v>41893DA 2-6 Hour</v>
      </c>
      <c r="B69" s="64">
        <v>41893</v>
      </c>
      <c r="C69" t="s">
        <v>229</v>
      </c>
      <c r="D69" s="68"/>
      <c r="E69" s="68"/>
      <c r="F69" t="str">
        <f t="shared" si="3"/>
        <v/>
      </c>
    </row>
    <row r="70" spans="1:6" x14ac:dyDescent="0.2">
      <c r="A70" t="str">
        <f t="shared" si="0"/>
        <v>41894DA 2-6 Hour</v>
      </c>
      <c r="B70" s="64">
        <v>41894</v>
      </c>
      <c r="C70" t="s">
        <v>229</v>
      </c>
      <c r="D70" s="68"/>
      <c r="E70" s="68"/>
      <c r="F70" t="str">
        <f t="shared" si="3"/>
        <v/>
      </c>
    </row>
    <row r="71" spans="1:6" x14ac:dyDescent="0.2">
      <c r="A71" t="str">
        <f t="shared" si="0"/>
        <v>41897DA 2-6 Hour</v>
      </c>
      <c r="B71" s="64">
        <v>41897</v>
      </c>
      <c r="C71" t="s">
        <v>229</v>
      </c>
      <c r="D71" s="68">
        <v>16</v>
      </c>
      <c r="E71" s="68">
        <v>19</v>
      </c>
      <c r="F71" t="str">
        <f t="shared" si="3"/>
        <v>Hours Ending 16 to 19</v>
      </c>
    </row>
    <row r="72" spans="1:6" x14ac:dyDescent="0.2">
      <c r="A72" t="str">
        <f t="shared" si="0"/>
        <v>41898DA 2-6 Hour</v>
      </c>
      <c r="B72" s="64">
        <v>41898</v>
      </c>
      <c r="C72" t="s">
        <v>229</v>
      </c>
      <c r="D72" s="68">
        <v>16</v>
      </c>
      <c r="E72" s="68">
        <v>19</v>
      </c>
      <c r="F72" t="str">
        <f t="shared" si="3"/>
        <v>Hours Ending 16 to 19</v>
      </c>
    </row>
    <row r="73" spans="1:6" x14ac:dyDescent="0.2">
      <c r="A73" t="str">
        <f t="shared" si="0"/>
        <v>41899DA 2-6 Hour</v>
      </c>
      <c r="B73" s="64">
        <v>41899</v>
      </c>
      <c r="C73" t="s">
        <v>229</v>
      </c>
      <c r="D73" s="68">
        <v>16</v>
      </c>
      <c r="E73" s="68">
        <v>18</v>
      </c>
      <c r="F73" t="str">
        <f t="shared" si="3"/>
        <v>Hours Ending 16 to 18</v>
      </c>
    </row>
    <row r="74" spans="1:6" x14ac:dyDescent="0.2">
      <c r="A74" t="str">
        <f t="shared" si="0"/>
        <v>41915DA 2-6 Hour</v>
      </c>
      <c r="B74" s="64">
        <v>41915</v>
      </c>
      <c r="C74" t="s">
        <v>229</v>
      </c>
      <c r="D74" s="68">
        <v>18</v>
      </c>
      <c r="E74" s="68">
        <v>19</v>
      </c>
      <c r="F74" t="str">
        <f t="shared" si="3"/>
        <v>Hours Ending 18 to 19</v>
      </c>
    </row>
    <row r="75" spans="1:6" x14ac:dyDescent="0.2">
      <c r="A75" t="str">
        <f t="shared" si="0"/>
        <v>41918DA 2-6 Hour</v>
      </c>
      <c r="B75" s="64">
        <v>41918</v>
      </c>
      <c r="C75" t="s">
        <v>229</v>
      </c>
      <c r="D75" s="68">
        <v>17</v>
      </c>
      <c r="E75" s="68">
        <v>19</v>
      </c>
      <c r="F75" t="str">
        <f t="shared" si="3"/>
        <v>Hours Ending 17 to 19</v>
      </c>
    </row>
    <row r="76" spans="1:6" x14ac:dyDescent="0.2">
      <c r="A76" t="str">
        <f t="shared" si="0"/>
        <v>41919DA 2-6 Hour</v>
      </c>
      <c r="B76" s="64">
        <v>41919</v>
      </c>
      <c r="C76" t="s">
        <v>229</v>
      </c>
      <c r="F76" t="str">
        <f t="shared" si="3"/>
        <v/>
      </c>
    </row>
    <row r="77" spans="1:6" x14ac:dyDescent="0.2">
      <c r="A77" t="str">
        <f t="shared" si="0"/>
        <v>41925DA 2-6 Hour</v>
      </c>
      <c r="B77" s="64">
        <v>41925</v>
      </c>
      <c r="C77" t="s">
        <v>229</v>
      </c>
      <c r="D77" s="68">
        <v>18</v>
      </c>
      <c r="E77" s="68">
        <v>19</v>
      </c>
      <c r="F77" t="str">
        <f t="shared" si="3"/>
        <v>Hours Ending 18 to 19</v>
      </c>
    </row>
    <row r="78" spans="1:6" x14ac:dyDescent="0.2">
      <c r="A78" t="str">
        <f t="shared" si="0"/>
        <v>41939DA 2-6 Hour</v>
      </c>
      <c r="B78" s="64">
        <v>41939</v>
      </c>
      <c r="C78" t="s">
        <v>229</v>
      </c>
      <c r="F78" t="str">
        <f t="shared" si="3"/>
        <v/>
      </c>
    </row>
    <row r="79" spans="1:6" x14ac:dyDescent="0.2">
      <c r="A79" t="str">
        <f t="shared" si="0"/>
        <v>41941DA 2-6 Hour</v>
      </c>
      <c r="B79" s="64">
        <v>41941</v>
      </c>
      <c r="C79" t="s">
        <v>229</v>
      </c>
      <c r="F79" t="str">
        <f t="shared" si="3"/>
        <v/>
      </c>
    </row>
    <row r="80" spans="1:6" x14ac:dyDescent="0.2">
      <c r="A80" t="str">
        <f t="shared" si="0"/>
        <v>41676DA 4-8 Hour</v>
      </c>
      <c r="B80" s="64">
        <v>41676</v>
      </c>
      <c r="C80" t="s">
        <v>230</v>
      </c>
      <c r="D80" s="68"/>
      <c r="E80" s="68"/>
      <c r="F80" t="str">
        <f t="shared" si="3"/>
        <v/>
      </c>
    </row>
    <row r="81" spans="1:6" x14ac:dyDescent="0.2">
      <c r="A81" t="str">
        <f t="shared" si="0"/>
        <v>41774DA 4-8 Hour</v>
      </c>
      <c r="B81" s="64">
        <v>41774</v>
      </c>
      <c r="C81" t="s">
        <v>230</v>
      </c>
      <c r="D81" s="68"/>
      <c r="E81" s="68"/>
      <c r="F81" t="str">
        <f t="shared" si="3"/>
        <v/>
      </c>
    </row>
    <row r="82" spans="1:6" x14ac:dyDescent="0.2">
      <c r="A82" t="str">
        <f t="shared" si="0"/>
        <v>41823DA 4-8 Hour</v>
      </c>
      <c r="B82" s="64">
        <v>41823</v>
      </c>
      <c r="C82" t="s">
        <v>230</v>
      </c>
      <c r="D82" s="68"/>
      <c r="E82" s="68"/>
      <c r="F82" t="str">
        <f t="shared" si="3"/>
        <v/>
      </c>
    </row>
    <row r="83" spans="1:6" x14ac:dyDescent="0.2">
      <c r="A83" t="str">
        <f t="shared" si="0"/>
        <v>41827DA 4-8 Hour</v>
      </c>
      <c r="B83" s="64">
        <v>41827</v>
      </c>
      <c r="C83" t="s">
        <v>230</v>
      </c>
      <c r="D83" s="68"/>
      <c r="E83" s="68"/>
      <c r="F83" t="str">
        <f t="shared" si="3"/>
        <v/>
      </c>
    </row>
    <row r="84" spans="1:6" x14ac:dyDescent="0.2">
      <c r="A84" t="str">
        <f t="shared" si="0"/>
        <v>41834DA 4-8 Hour</v>
      </c>
      <c r="B84" s="64">
        <v>41834</v>
      </c>
      <c r="C84" t="s">
        <v>230</v>
      </c>
      <c r="D84" s="68"/>
      <c r="E84" s="68"/>
      <c r="F84" t="str">
        <f t="shared" si="3"/>
        <v/>
      </c>
    </row>
    <row r="85" spans="1:6" x14ac:dyDescent="0.2">
      <c r="A85" t="str">
        <f t="shared" si="0"/>
        <v>41835DA 4-8 Hour</v>
      </c>
      <c r="B85" s="64">
        <v>41835</v>
      </c>
      <c r="C85" t="s">
        <v>230</v>
      </c>
      <c r="D85" s="68"/>
      <c r="E85" s="68"/>
      <c r="F85" t="str">
        <f t="shared" si="3"/>
        <v/>
      </c>
    </row>
    <row r="86" spans="1:6" x14ac:dyDescent="0.2">
      <c r="A86" t="str">
        <f t="shared" si="0"/>
        <v>41850DA 4-8 Hour</v>
      </c>
      <c r="B86" s="64">
        <v>41850</v>
      </c>
      <c r="C86" t="s">
        <v>230</v>
      </c>
      <c r="D86" s="68"/>
      <c r="E86" s="68"/>
      <c r="F86" t="str">
        <f t="shared" si="3"/>
        <v/>
      </c>
    </row>
    <row r="87" spans="1:6" x14ac:dyDescent="0.2">
      <c r="A87" t="str">
        <f t="shared" si="0"/>
        <v>41851DA 4-8 Hour</v>
      </c>
      <c r="B87" s="64">
        <v>41851</v>
      </c>
      <c r="C87" t="s">
        <v>230</v>
      </c>
      <c r="D87" s="68"/>
      <c r="E87" s="68"/>
      <c r="F87" t="str">
        <f t="shared" si="3"/>
        <v/>
      </c>
    </row>
    <row r="88" spans="1:6" x14ac:dyDescent="0.2">
      <c r="A88" t="str">
        <f t="shared" si="0"/>
        <v>41852DA 4-8 Hour</v>
      </c>
      <c r="B88" s="64">
        <v>41852</v>
      </c>
      <c r="C88" t="s">
        <v>230</v>
      </c>
      <c r="D88" s="68"/>
      <c r="E88" s="68"/>
      <c r="F88" t="str">
        <f t="shared" si="3"/>
        <v/>
      </c>
    </row>
    <row r="89" spans="1:6" x14ac:dyDescent="0.2">
      <c r="A89" t="str">
        <f t="shared" si="0"/>
        <v>41862DA 4-8 Hour</v>
      </c>
      <c r="B89" s="64">
        <v>41862</v>
      </c>
      <c r="C89" t="s">
        <v>230</v>
      </c>
      <c r="D89" s="68"/>
      <c r="E89" s="68"/>
      <c r="F89" t="str">
        <f t="shared" si="3"/>
        <v/>
      </c>
    </row>
    <row r="90" spans="1:6" x14ac:dyDescent="0.2">
      <c r="A90" t="str">
        <f t="shared" si="0"/>
        <v>41865DA 4-8 Hour</v>
      </c>
      <c r="B90" s="64">
        <v>41865</v>
      </c>
      <c r="C90" t="s">
        <v>230</v>
      </c>
      <c r="D90" s="68"/>
      <c r="E90" s="68"/>
      <c r="F90" t="str">
        <f t="shared" si="3"/>
        <v/>
      </c>
    </row>
    <row r="91" spans="1:6" x14ac:dyDescent="0.2">
      <c r="A91" t="str">
        <f t="shared" si="0"/>
        <v>41879DA 4-8 Hour</v>
      </c>
      <c r="B91" s="64">
        <v>41879</v>
      </c>
      <c r="C91" t="s">
        <v>230</v>
      </c>
      <c r="D91" s="68"/>
      <c r="E91" s="68"/>
      <c r="F91" t="str">
        <f t="shared" si="3"/>
        <v/>
      </c>
    </row>
    <row r="92" spans="1:6" x14ac:dyDescent="0.2">
      <c r="A92" t="str">
        <f t="shared" si="0"/>
        <v>41892DA 4-8 Hour</v>
      </c>
      <c r="B92" s="64">
        <v>41892</v>
      </c>
      <c r="C92" t="s">
        <v>230</v>
      </c>
      <c r="D92" s="68"/>
      <c r="E92" s="68"/>
      <c r="F92" t="str">
        <f t="shared" si="3"/>
        <v/>
      </c>
    </row>
    <row r="93" spans="1:6" x14ac:dyDescent="0.2">
      <c r="A93" t="str">
        <f t="shared" si="0"/>
        <v>41893DA 4-8 Hour</v>
      </c>
      <c r="B93" s="64">
        <v>41893</v>
      </c>
      <c r="C93" t="s">
        <v>230</v>
      </c>
      <c r="D93" s="68"/>
      <c r="E93" s="68"/>
      <c r="F93" t="str">
        <f t="shared" si="3"/>
        <v/>
      </c>
    </row>
    <row r="94" spans="1:6" x14ac:dyDescent="0.2">
      <c r="A94" t="str">
        <f t="shared" si="0"/>
        <v>41894DA 4-8 Hour</v>
      </c>
      <c r="B94" s="64">
        <v>41894</v>
      </c>
      <c r="C94" t="s">
        <v>230</v>
      </c>
      <c r="D94" s="68"/>
      <c r="E94" s="68"/>
      <c r="F94" t="str">
        <f t="shared" si="3"/>
        <v/>
      </c>
    </row>
    <row r="95" spans="1:6" x14ac:dyDescent="0.2">
      <c r="A95" t="str">
        <f t="shared" si="0"/>
        <v>41897DA 4-8 Hour</v>
      </c>
      <c r="B95" s="64">
        <v>41897</v>
      </c>
      <c r="C95" t="s">
        <v>230</v>
      </c>
      <c r="D95" s="65"/>
      <c r="E95" s="65"/>
      <c r="F95" t="str">
        <f t="shared" si="3"/>
        <v/>
      </c>
    </row>
    <row r="96" spans="1:6" x14ac:dyDescent="0.2">
      <c r="A96" t="str">
        <f t="shared" ref="A96:A156" si="5">B96&amp;C96</f>
        <v>41898DA 4-8 Hour</v>
      </c>
      <c r="B96" s="64">
        <v>41898</v>
      </c>
      <c r="C96" t="s">
        <v>230</v>
      </c>
      <c r="D96" s="68"/>
      <c r="E96" s="68"/>
      <c r="F96" t="str">
        <f t="shared" si="3"/>
        <v/>
      </c>
    </row>
    <row r="97" spans="1:6" x14ac:dyDescent="0.2">
      <c r="A97" t="str">
        <f t="shared" si="5"/>
        <v>41899DA 4-8 Hour</v>
      </c>
      <c r="B97" s="64">
        <v>41899</v>
      </c>
      <c r="C97" t="s">
        <v>230</v>
      </c>
      <c r="D97" s="68"/>
      <c r="E97" s="68"/>
      <c r="F97" t="str">
        <f t="shared" ref="F97:F156" si="6">IF(D97="","","Hours Ending "&amp;D97&amp;" to "&amp;E97)</f>
        <v/>
      </c>
    </row>
    <row r="98" spans="1:6" x14ac:dyDescent="0.2">
      <c r="A98" t="str">
        <f t="shared" si="5"/>
        <v>41915DA 4-8 Hour</v>
      </c>
      <c r="B98" s="64">
        <v>41915</v>
      </c>
      <c r="C98" t="s">
        <v>230</v>
      </c>
      <c r="F98" t="str">
        <f t="shared" si="6"/>
        <v/>
      </c>
    </row>
    <row r="99" spans="1:6" x14ac:dyDescent="0.2">
      <c r="A99" t="str">
        <f t="shared" si="5"/>
        <v>41918DA 4-8 Hour</v>
      </c>
      <c r="B99" s="64">
        <v>41918</v>
      </c>
      <c r="C99" t="s">
        <v>230</v>
      </c>
      <c r="F99" t="str">
        <f t="shared" si="6"/>
        <v/>
      </c>
    </row>
    <row r="100" spans="1:6" x14ac:dyDescent="0.2">
      <c r="A100" t="str">
        <f t="shared" si="5"/>
        <v>41919DA 4-8 Hour</v>
      </c>
      <c r="B100" s="64">
        <v>41919</v>
      </c>
      <c r="C100" t="s">
        <v>230</v>
      </c>
      <c r="F100" t="str">
        <f t="shared" si="6"/>
        <v/>
      </c>
    </row>
    <row r="101" spans="1:6" x14ac:dyDescent="0.2">
      <c r="A101" t="str">
        <f t="shared" si="5"/>
        <v>41925DA 4-8 Hour</v>
      </c>
      <c r="B101" s="64">
        <v>41925</v>
      </c>
      <c r="C101" t="s">
        <v>230</v>
      </c>
      <c r="F101" t="str">
        <f t="shared" si="6"/>
        <v/>
      </c>
    </row>
    <row r="102" spans="1:6" x14ac:dyDescent="0.2">
      <c r="A102" t="str">
        <f t="shared" si="5"/>
        <v>41939DA 4-8 Hour</v>
      </c>
      <c r="B102" s="64">
        <v>41939</v>
      </c>
      <c r="C102" t="s">
        <v>230</v>
      </c>
      <c r="F102" t="str">
        <f t="shared" si="6"/>
        <v/>
      </c>
    </row>
    <row r="103" spans="1:6" x14ac:dyDescent="0.2">
      <c r="A103" t="str">
        <f t="shared" si="5"/>
        <v>41941DA 4-8 Hour</v>
      </c>
      <c r="B103" s="64">
        <v>41941</v>
      </c>
      <c r="C103" t="s">
        <v>230</v>
      </c>
      <c r="F103" t="str">
        <f t="shared" si="6"/>
        <v/>
      </c>
    </row>
    <row r="104" spans="1:6" x14ac:dyDescent="0.2">
      <c r="A104" t="str">
        <f t="shared" si="5"/>
        <v>41676DO 1-4 Hour</v>
      </c>
      <c r="B104" s="64">
        <v>41676</v>
      </c>
      <c r="C104" t="s">
        <v>227</v>
      </c>
      <c r="D104" s="68">
        <v>16</v>
      </c>
      <c r="E104" s="68">
        <v>19</v>
      </c>
      <c r="F104" t="str">
        <f t="shared" si="6"/>
        <v>Hours Ending 16 to 19</v>
      </c>
    </row>
    <row r="105" spans="1:6" x14ac:dyDescent="0.2">
      <c r="A105" t="str">
        <f t="shared" si="5"/>
        <v>41774DO 1-4 Hour</v>
      </c>
      <c r="B105" s="64">
        <v>41774</v>
      </c>
      <c r="C105" t="s">
        <v>227</v>
      </c>
      <c r="D105" s="68"/>
      <c r="E105" s="68"/>
      <c r="F105" t="str">
        <f t="shared" si="6"/>
        <v/>
      </c>
    </row>
    <row r="106" spans="1:6" x14ac:dyDescent="0.2">
      <c r="A106" t="str">
        <f t="shared" si="5"/>
        <v>41823DO 1-4 Hour</v>
      </c>
      <c r="B106" s="64">
        <v>41823</v>
      </c>
      <c r="C106" t="s">
        <v>227</v>
      </c>
      <c r="D106" s="68">
        <v>16</v>
      </c>
      <c r="E106" s="68">
        <v>17</v>
      </c>
      <c r="F106" t="str">
        <f t="shared" si="6"/>
        <v>Hours Ending 16 to 17</v>
      </c>
    </row>
    <row r="107" spans="1:6" x14ac:dyDescent="0.2">
      <c r="A107" t="str">
        <f t="shared" si="5"/>
        <v>41827DO 1-4 Hour</v>
      </c>
      <c r="B107" s="64">
        <v>41827</v>
      </c>
      <c r="C107" t="s">
        <v>227</v>
      </c>
      <c r="D107" s="68"/>
      <c r="E107" s="68"/>
      <c r="F107" t="str">
        <f t="shared" si="6"/>
        <v/>
      </c>
    </row>
    <row r="108" spans="1:6" x14ac:dyDescent="0.2">
      <c r="A108" t="str">
        <f t="shared" si="5"/>
        <v>41834DO 1-4 Hour</v>
      </c>
      <c r="B108" s="64">
        <v>41834</v>
      </c>
      <c r="C108" t="s">
        <v>227</v>
      </c>
      <c r="D108" s="68"/>
      <c r="E108" s="68"/>
      <c r="F108" t="str">
        <f t="shared" si="6"/>
        <v/>
      </c>
    </row>
    <row r="109" spans="1:6" x14ac:dyDescent="0.2">
      <c r="A109" t="str">
        <f t="shared" si="5"/>
        <v>41835DO 1-4 Hour</v>
      </c>
      <c r="B109" s="64">
        <v>41835</v>
      </c>
      <c r="C109" t="s">
        <v>227</v>
      </c>
      <c r="F109" t="str">
        <f t="shared" si="6"/>
        <v/>
      </c>
    </row>
    <row r="110" spans="1:6" x14ac:dyDescent="0.2">
      <c r="A110" t="str">
        <f t="shared" si="5"/>
        <v>41850DO 1-4 Hour</v>
      </c>
      <c r="B110" s="64">
        <v>41850</v>
      </c>
      <c r="C110" t="s">
        <v>227</v>
      </c>
      <c r="D110" s="68">
        <v>16</v>
      </c>
      <c r="E110" s="68">
        <v>19</v>
      </c>
      <c r="F110" t="str">
        <f t="shared" si="6"/>
        <v>Hours Ending 16 to 19</v>
      </c>
    </row>
    <row r="111" spans="1:6" x14ac:dyDescent="0.2">
      <c r="A111" t="str">
        <f t="shared" si="5"/>
        <v>41851DO 1-4 Hour</v>
      </c>
      <c r="B111" s="64">
        <v>41851</v>
      </c>
      <c r="C111" t="s">
        <v>227</v>
      </c>
      <c r="D111" s="68">
        <v>16</v>
      </c>
      <c r="E111" s="68">
        <v>19</v>
      </c>
      <c r="F111" t="str">
        <f t="shared" si="6"/>
        <v>Hours Ending 16 to 19</v>
      </c>
    </row>
    <row r="112" spans="1:6" x14ac:dyDescent="0.2">
      <c r="A112" t="str">
        <f t="shared" si="5"/>
        <v>41852DO 1-4 Hour</v>
      </c>
      <c r="B112" s="64">
        <v>41852</v>
      </c>
      <c r="C112" t="s">
        <v>227</v>
      </c>
      <c r="D112" s="65"/>
      <c r="E112" s="65"/>
      <c r="F112" t="str">
        <f t="shared" si="6"/>
        <v/>
      </c>
    </row>
    <row r="113" spans="1:6" x14ac:dyDescent="0.2">
      <c r="A113" t="str">
        <f t="shared" si="5"/>
        <v>41862DO 1-4 Hour</v>
      </c>
      <c r="B113" s="64">
        <v>41862</v>
      </c>
      <c r="C113" t="s">
        <v>227</v>
      </c>
      <c r="D113" s="68">
        <v>15</v>
      </c>
      <c r="E113" s="68">
        <v>18</v>
      </c>
      <c r="F113" t="str">
        <f t="shared" si="6"/>
        <v>Hours Ending 15 to 18</v>
      </c>
    </row>
    <row r="114" spans="1:6" x14ac:dyDescent="0.2">
      <c r="A114" t="str">
        <f t="shared" si="5"/>
        <v>41865DO 1-4 Hour</v>
      </c>
      <c r="B114" s="64">
        <v>41865</v>
      </c>
      <c r="C114" t="s">
        <v>227</v>
      </c>
      <c r="D114" s="68">
        <v>17</v>
      </c>
      <c r="E114" s="68">
        <v>19</v>
      </c>
      <c r="F114" t="str">
        <f t="shared" si="6"/>
        <v>Hours Ending 17 to 19</v>
      </c>
    </row>
    <row r="115" spans="1:6" x14ac:dyDescent="0.2">
      <c r="A115" t="str">
        <f t="shared" si="5"/>
        <v>41879DO 1-4 Hour</v>
      </c>
      <c r="B115" s="64">
        <v>41879</v>
      </c>
      <c r="C115" t="s">
        <v>227</v>
      </c>
      <c r="D115" s="68">
        <v>16</v>
      </c>
      <c r="E115" s="68">
        <v>19</v>
      </c>
      <c r="F115" t="str">
        <f t="shared" si="6"/>
        <v>Hours Ending 16 to 19</v>
      </c>
    </row>
    <row r="116" spans="1:6" x14ac:dyDescent="0.2">
      <c r="A116" t="str">
        <f t="shared" si="5"/>
        <v>41892DO 1-4 Hour</v>
      </c>
      <c r="B116" s="64">
        <v>41892</v>
      </c>
      <c r="C116" t="s">
        <v>227</v>
      </c>
      <c r="D116" s="68">
        <v>17</v>
      </c>
      <c r="E116" s="68">
        <v>19</v>
      </c>
      <c r="F116" t="str">
        <f t="shared" si="6"/>
        <v>Hours Ending 17 to 19</v>
      </c>
    </row>
    <row r="117" spans="1:6" x14ac:dyDescent="0.2">
      <c r="A117" t="str">
        <f t="shared" si="5"/>
        <v>41893DO 1-4 Hour</v>
      </c>
      <c r="B117" s="64">
        <v>41893</v>
      </c>
      <c r="C117" s="67" t="s">
        <v>227</v>
      </c>
      <c r="D117" s="68">
        <v>16</v>
      </c>
      <c r="E117" s="68">
        <v>19</v>
      </c>
      <c r="F117" t="str">
        <f t="shared" si="6"/>
        <v>Hours Ending 16 to 19</v>
      </c>
    </row>
    <row r="118" spans="1:6" x14ac:dyDescent="0.2">
      <c r="A118" t="str">
        <f t="shared" si="5"/>
        <v>41894DO 1-4 Hour</v>
      </c>
      <c r="B118" s="64">
        <v>41894</v>
      </c>
      <c r="C118" s="67" t="s">
        <v>227</v>
      </c>
      <c r="D118" s="68">
        <v>14</v>
      </c>
      <c r="E118" s="68">
        <v>17</v>
      </c>
      <c r="F118" t="str">
        <f t="shared" si="6"/>
        <v>Hours Ending 14 to 17</v>
      </c>
    </row>
    <row r="119" spans="1:6" x14ac:dyDescent="0.2">
      <c r="A119" t="str">
        <f t="shared" si="5"/>
        <v>41897DO 1-4 Hour</v>
      </c>
      <c r="B119" s="64">
        <v>41897</v>
      </c>
      <c r="C119" s="67" t="s">
        <v>227</v>
      </c>
      <c r="D119" s="68">
        <v>16</v>
      </c>
      <c r="E119" s="68">
        <v>19</v>
      </c>
      <c r="F119" t="str">
        <f t="shared" si="6"/>
        <v>Hours Ending 16 to 19</v>
      </c>
    </row>
    <row r="120" spans="1:6" x14ac:dyDescent="0.2">
      <c r="A120" t="str">
        <f t="shared" si="5"/>
        <v>41898DO 1-4 Hour</v>
      </c>
      <c r="B120" s="64">
        <v>41898</v>
      </c>
      <c r="C120" s="67" t="s">
        <v>227</v>
      </c>
      <c r="D120" s="68">
        <v>16</v>
      </c>
      <c r="E120" s="68">
        <v>19</v>
      </c>
      <c r="F120" t="str">
        <f t="shared" si="6"/>
        <v>Hours Ending 16 to 19</v>
      </c>
    </row>
    <row r="121" spans="1:6" x14ac:dyDescent="0.2">
      <c r="A121" t="str">
        <f t="shared" si="5"/>
        <v>41899DO 1-4 Hour</v>
      </c>
      <c r="B121" s="64">
        <v>41899</v>
      </c>
      <c r="C121" s="67" t="s">
        <v>227</v>
      </c>
      <c r="D121" s="68"/>
      <c r="E121" s="68"/>
      <c r="F121" t="str">
        <f t="shared" si="6"/>
        <v/>
      </c>
    </row>
    <row r="122" spans="1:6" x14ac:dyDescent="0.2">
      <c r="A122" t="str">
        <f t="shared" si="5"/>
        <v>41915DO 1-4 Hour</v>
      </c>
      <c r="B122" s="64">
        <v>41915</v>
      </c>
      <c r="C122" s="67" t="s">
        <v>227</v>
      </c>
      <c r="F122" t="str">
        <f t="shared" si="6"/>
        <v/>
      </c>
    </row>
    <row r="123" spans="1:6" x14ac:dyDescent="0.2">
      <c r="A123" t="str">
        <f t="shared" si="5"/>
        <v>41918DO 1-4 Hour</v>
      </c>
      <c r="B123" s="64">
        <v>41918</v>
      </c>
      <c r="C123" s="67" t="s">
        <v>227</v>
      </c>
      <c r="D123" s="68">
        <v>16</v>
      </c>
      <c r="E123" s="68">
        <v>19</v>
      </c>
      <c r="F123" t="str">
        <f t="shared" si="6"/>
        <v>Hours Ending 16 to 19</v>
      </c>
    </row>
    <row r="124" spans="1:6" x14ac:dyDescent="0.2">
      <c r="A124" t="str">
        <f t="shared" si="5"/>
        <v>41919DO 1-4 Hour</v>
      </c>
      <c r="B124" s="64">
        <v>41919</v>
      </c>
      <c r="C124" s="67" t="s">
        <v>227</v>
      </c>
      <c r="D124" s="68">
        <v>16</v>
      </c>
      <c r="E124" s="68">
        <v>19</v>
      </c>
      <c r="F124" t="str">
        <f t="shared" si="6"/>
        <v>Hours Ending 16 to 19</v>
      </c>
    </row>
    <row r="125" spans="1:6" x14ac:dyDescent="0.2">
      <c r="A125" t="str">
        <f t="shared" si="5"/>
        <v>41925DO 1-4 Hour</v>
      </c>
      <c r="B125" s="64">
        <v>41925</v>
      </c>
      <c r="C125" s="67" t="s">
        <v>227</v>
      </c>
      <c r="F125" t="str">
        <f t="shared" si="6"/>
        <v/>
      </c>
    </row>
    <row r="126" spans="1:6" x14ac:dyDescent="0.2">
      <c r="A126" t="str">
        <f t="shared" si="5"/>
        <v>41939DO 1-4 Hour</v>
      </c>
      <c r="B126" s="64">
        <v>41939</v>
      </c>
      <c r="C126" s="67" t="s">
        <v>227</v>
      </c>
      <c r="F126" t="str">
        <f t="shared" si="6"/>
        <v/>
      </c>
    </row>
    <row r="127" spans="1:6" x14ac:dyDescent="0.2">
      <c r="A127" t="str">
        <f t="shared" si="5"/>
        <v>41941DO 1-4 Hour</v>
      </c>
      <c r="B127" s="64">
        <v>41941</v>
      </c>
      <c r="C127" s="67" t="s">
        <v>227</v>
      </c>
      <c r="F127" t="str">
        <f t="shared" si="6"/>
        <v/>
      </c>
    </row>
    <row r="128" spans="1:6" x14ac:dyDescent="0.2">
      <c r="A128" t="str">
        <f t="shared" si="5"/>
        <v>41676DO 2-6 Hour</v>
      </c>
      <c r="B128" s="64">
        <v>41676</v>
      </c>
      <c r="C128" s="67" t="s">
        <v>228</v>
      </c>
      <c r="D128" s="68">
        <v>16</v>
      </c>
      <c r="E128" s="68">
        <v>19</v>
      </c>
      <c r="F128" t="str">
        <f t="shared" si="6"/>
        <v>Hours Ending 16 to 19</v>
      </c>
    </row>
    <row r="129" spans="1:6" x14ac:dyDescent="0.2">
      <c r="A129" t="str">
        <f t="shared" si="5"/>
        <v>41774DO 2-6 Hour</v>
      </c>
      <c r="B129" s="64">
        <v>41774</v>
      </c>
      <c r="C129" s="67" t="s">
        <v>228</v>
      </c>
      <c r="D129" s="68"/>
      <c r="E129" s="68"/>
      <c r="F129" t="str">
        <f t="shared" si="6"/>
        <v/>
      </c>
    </row>
    <row r="130" spans="1:6" x14ac:dyDescent="0.2">
      <c r="A130" t="str">
        <f t="shared" si="5"/>
        <v>41823DO 2-6 Hour</v>
      </c>
      <c r="B130" s="64">
        <v>41823</v>
      </c>
      <c r="C130" s="67" t="s">
        <v>228</v>
      </c>
      <c r="D130" s="68"/>
      <c r="E130" s="68"/>
      <c r="F130" t="str">
        <f t="shared" si="6"/>
        <v/>
      </c>
    </row>
    <row r="131" spans="1:6" x14ac:dyDescent="0.2">
      <c r="A131" t="str">
        <f t="shared" si="5"/>
        <v>41827DO 2-6 Hour</v>
      </c>
      <c r="B131" s="64">
        <v>41827</v>
      </c>
      <c r="C131" s="67" t="s">
        <v>228</v>
      </c>
      <c r="D131" s="68"/>
      <c r="E131" s="68"/>
      <c r="F131" t="str">
        <f t="shared" si="6"/>
        <v/>
      </c>
    </row>
    <row r="132" spans="1:6" x14ac:dyDescent="0.2">
      <c r="A132" t="str">
        <f t="shared" si="5"/>
        <v>41834DO 2-6 Hour</v>
      </c>
      <c r="B132" s="64">
        <v>41834</v>
      </c>
      <c r="C132" s="67" t="s">
        <v>228</v>
      </c>
      <c r="D132" s="68"/>
      <c r="E132" s="68"/>
      <c r="F132" t="str">
        <f t="shared" si="6"/>
        <v/>
      </c>
    </row>
    <row r="133" spans="1:6" x14ac:dyDescent="0.2">
      <c r="A133" t="str">
        <f t="shared" si="5"/>
        <v>41835DO 2-6 Hour</v>
      </c>
      <c r="B133" s="64">
        <v>41835</v>
      </c>
      <c r="C133" s="67" t="s">
        <v>228</v>
      </c>
      <c r="D133" s="68"/>
      <c r="E133" s="68"/>
      <c r="F133" t="str">
        <f t="shared" si="6"/>
        <v/>
      </c>
    </row>
    <row r="134" spans="1:6" x14ac:dyDescent="0.2">
      <c r="A134" t="str">
        <f t="shared" si="5"/>
        <v>41850DO 2-6 Hour</v>
      </c>
      <c r="B134" s="64">
        <v>41850</v>
      </c>
      <c r="C134" s="67" t="s">
        <v>228</v>
      </c>
      <c r="D134" s="68">
        <v>16</v>
      </c>
      <c r="E134" s="68">
        <v>19</v>
      </c>
      <c r="F134" t="str">
        <f t="shared" si="6"/>
        <v>Hours Ending 16 to 19</v>
      </c>
    </row>
    <row r="135" spans="1:6" x14ac:dyDescent="0.2">
      <c r="A135" t="str">
        <f t="shared" si="5"/>
        <v>41851DO 2-6 Hour</v>
      </c>
      <c r="B135" s="64">
        <v>41851</v>
      </c>
      <c r="C135" s="67" t="s">
        <v>228</v>
      </c>
      <c r="D135" s="68">
        <v>15</v>
      </c>
      <c r="E135" s="68">
        <v>19</v>
      </c>
      <c r="F135" t="str">
        <f t="shared" si="6"/>
        <v>Hours Ending 15 to 19</v>
      </c>
    </row>
    <row r="136" spans="1:6" x14ac:dyDescent="0.2">
      <c r="A136" t="str">
        <f t="shared" si="5"/>
        <v>41852DO 2-6 Hour</v>
      </c>
      <c r="B136" s="64">
        <v>41852</v>
      </c>
      <c r="C136" s="67" t="s">
        <v>228</v>
      </c>
      <c r="D136" s="68"/>
      <c r="E136" s="68"/>
      <c r="F136" t="str">
        <f t="shared" si="6"/>
        <v/>
      </c>
    </row>
    <row r="137" spans="1:6" x14ac:dyDescent="0.2">
      <c r="A137" t="str">
        <f t="shared" si="5"/>
        <v>41862DO 2-6 Hour</v>
      </c>
      <c r="B137" s="64">
        <v>41862</v>
      </c>
      <c r="C137" s="67" t="s">
        <v>228</v>
      </c>
      <c r="D137" s="68">
        <v>15</v>
      </c>
      <c r="E137" s="68">
        <v>19</v>
      </c>
      <c r="F137" t="str">
        <f t="shared" si="6"/>
        <v>Hours Ending 15 to 19</v>
      </c>
    </row>
    <row r="138" spans="1:6" x14ac:dyDescent="0.2">
      <c r="A138" t="str">
        <f t="shared" si="5"/>
        <v>41865DO 2-6 Hour</v>
      </c>
      <c r="B138" s="64">
        <v>41865</v>
      </c>
      <c r="C138" s="67" t="s">
        <v>228</v>
      </c>
      <c r="D138" s="68">
        <v>17</v>
      </c>
      <c r="E138" s="68">
        <v>19</v>
      </c>
      <c r="F138" t="str">
        <f t="shared" si="6"/>
        <v>Hours Ending 17 to 19</v>
      </c>
    </row>
    <row r="139" spans="1:6" x14ac:dyDescent="0.2">
      <c r="A139" t="str">
        <f t="shared" si="5"/>
        <v>41879DO 2-6 Hour</v>
      </c>
      <c r="B139" s="64">
        <v>41879</v>
      </c>
      <c r="C139" s="67" t="s">
        <v>228</v>
      </c>
      <c r="D139" s="68">
        <v>16</v>
      </c>
      <c r="E139" s="68">
        <v>19</v>
      </c>
      <c r="F139" t="str">
        <f t="shared" si="6"/>
        <v>Hours Ending 16 to 19</v>
      </c>
    </row>
    <row r="140" spans="1:6" x14ac:dyDescent="0.2">
      <c r="A140" t="str">
        <f t="shared" si="5"/>
        <v>41892DO 2-6 Hour</v>
      </c>
      <c r="B140" s="64">
        <v>41892</v>
      </c>
      <c r="C140" s="67" t="s">
        <v>228</v>
      </c>
      <c r="D140" s="68">
        <v>17</v>
      </c>
      <c r="E140" s="68">
        <v>19</v>
      </c>
      <c r="F140" t="str">
        <f t="shared" si="6"/>
        <v>Hours Ending 17 to 19</v>
      </c>
    </row>
    <row r="141" spans="1:6" x14ac:dyDescent="0.2">
      <c r="A141" t="str">
        <f t="shared" si="5"/>
        <v>41893DO 2-6 Hour</v>
      </c>
      <c r="B141" s="64">
        <v>41893</v>
      </c>
      <c r="C141" s="67" t="s">
        <v>228</v>
      </c>
      <c r="D141" s="68">
        <v>15</v>
      </c>
      <c r="E141" s="68">
        <v>19</v>
      </c>
      <c r="F141" t="str">
        <f t="shared" si="6"/>
        <v>Hours Ending 15 to 19</v>
      </c>
    </row>
    <row r="142" spans="1:6" x14ac:dyDescent="0.2">
      <c r="A142" t="str">
        <f t="shared" si="5"/>
        <v>41894DO 2-6 Hour</v>
      </c>
      <c r="B142" s="64">
        <v>41894</v>
      </c>
      <c r="C142" s="67" t="s">
        <v>228</v>
      </c>
      <c r="D142" s="68">
        <v>13</v>
      </c>
      <c r="E142" s="68">
        <v>18</v>
      </c>
      <c r="F142" t="str">
        <f t="shared" si="6"/>
        <v>Hours Ending 13 to 18</v>
      </c>
    </row>
    <row r="143" spans="1:6" x14ac:dyDescent="0.2">
      <c r="A143" t="str">
        <f t="shared" si="5"/>
        <v>41897DO 2-6 Hour</v>
      </c>
      <c r="B143" s="64">
        <v>41897</v>
      </c>
      <c r="C143" s="67" t="s">
        <v>228</v>
      </c>
      <c r="D143" s="68">
        <v>16</v>
      </c>
      <c r="E143" s="68">
        <v>19</v>
      </c>
      <c r="F143" t="str">
        <f t="shared" si="6"/>
        <v>Hours Ending 16 to 19</v>
      </c>
    </row>
    <row r="144" spans="1:6" x14ac:dyDescent="0.2">
      <c r="A144" t="str">
        <f t="shared" si="5"/>
        <v>41898DO 2-6 Hour</v>
      </c>
      <c r="B144" s="64">
        <v>41898</v>
      </c>
      <c r="C144" s="67" t="s">
        <v>228</v>
      </c>
      <c r="D144" s="68">
        <v>15</v>
      </c>
      <c r="E144" s="68">
        <v>19</v>
      </c>
      <c r="F144" t="str">
        <f t="shared" si="6"/>
        <v>Hours Ending 15 to 19</v>
      </c>
    </row>
    <row r="145" spans="1:6" x14ac:dyDescent="0.2">
      <c r="A145" t="str">
        <f t="shared" si="5"/>
        <v>41899DO 2-6 Hour</v>
      </c>
      <c r="B145" s="64">
        <v>41899</v>
      </c>
      <c r="C145" s="67" t="s">
        <v>228</v>
      </c>
      <c r="D145" s="68"/>
      <c r="E145" s="68"/>
      <c r="F145" t="str">
        <f t="shared" si="6"/>
        <v/>
      </c>
    </row>
    <row r="146" spans="1:6" x14ac:dyDescent="0.2">
      <c r="A146" t="str">
        <f t="shared" si="5"/>
        <v>41915DO 2-6 Hour</v>
      </c>
      <c r="B146" s="64">
        <v>41915</v>
      </c>
      <c r="C146" s="67" t="s">
        <v>228</v>
      </c>
      <c r="D146" s="68"/>
      <c r="E146" s="68"/>
      <c r="F146" t="str">
        <f t="shared" si="6"/>
        <v/>
      </c>
    </row>
    <row r="147" spans="1:6" x14ac:dyDescent="0.2">
      <c r="A147" t="str">
        <f t="shared" si="5"/>
        <v>41918DO 2-6 Hour</v>
      </c>
      <c r="B147" s="64">
        <v>41918</v>
      </c>
      <c r="C147" s="67" t="s">
        <v>228</v>
      </c>
      <c r="D147" s="68">
        <v>15</v>
      </c>
      <c r="E147" s="68">
        <v>19</v>
      </c>
      <c r="F147" t="str">
        <f t="shared" si="6"/>
        <v>Hours Ending 15 to 19</v>
      </c>
    </row>
    <row r="148" spans="1:6" x14ac:dyDescent="0.2">
      <c r="A148" t="str">
        <f t="shared" si="5"/>
        <v>41919DO 2-6 Hour</v>
      </c>
      <c r="B148" s="64">
        <v>41919</v>
      </c>
      <c r="C148" s="67" t="s">
        <v>228</v>
      </c>
      <c r="D148" s="68">
        <v>15</v>
      </c>
      <c r="E148" s="68">
        <v>19</v>
      </c>
      <c r="F148" t="str">
        <f t="shared" si="6"/>
        <v>Hours Ending 15 to 19</v>
      </c>
    </row>
    <row r="149" spans="1:6" x14ac:dyDescent="0.2">
      <c r="A149" t="str">
        <f t="shared" si="5"/>
        <v>41925DO 2-6 Hour</v>
      </c>
      <c r="B149" s="64">
        <v>41925</v>
      </c>
      <c r="C149" s="67" t="s">
        <v>228</v>
      </c>
      <c r="D149" s="68"/>
      <c r="E149" s="68"/>
      <c r="F149" t="str">
        <f t="shared" si="6"/>
        <v/>
      </c>
    </row>
    <row r="150" spans="1:6" x14ac:dyDescent="0.2">
      <c r="A150" t="str">
        <f t="shared" si="5"/>
        <v>41939DO 2-6 Hour</v>
      </c>
      <c r="B150" s="64">
        <v>41939</v>
      </c>
      <c r="C150" s="67" t="s">
        <v>228</v>
      </c>
      <c r="D150" s="68"/>
      <c r="E150" s="68"/>
      <c r="F150" t="str">
        <f t="shared" si="6"/>
        <v/>
      </c>
    </row>
    <row r="151" spans="1:6" x14ac:dyDescent="0.2">
      <c r="A151" t="str">
        <f t="shared" si="5"/>
        <v>41941DO 2-6 Hour</v>
      </c>
      <c r="B151" s="64">
        <v>41941</v>
      </c>
      <c r="C151" s="67" t="s">
        <v>228</v>
      </c>
      <c r="D151" s="68"/>
      <c r="E151" s="68"/>
      <c r="F151" t="str">
        <f t="shared" si="6"/>
        <v/>
      </c>
    </row>
    <row r="152" spans="1:6" x14ac:dyDescent="0.2">
      <c r="A152" t="str">
        <f t="shared" si="5"/>
        <v>Typical Event DayDA 1-4 Hour</v>
      </c>
      <c r="B152" s="66" t="s">
        <v>2</v>
      </c>
      <c r="C152" t="s">
        <v>226</v>
      </c>
      <c r="D152" s="68">
        <v>16</v>
      </c>
      <c r="E152" s="68">
        <v>19</v>
      </c>
      <c r="F152" t="str">
        <f t="shared" si="6"/>
        <v>Hours Ending 16 to 19</v>
      </c>
    </row>
    <row r="153" spans="1:6" x14ac:dyDescent="0.2">
      <c r="A153" t="str">
        <f t="shared" si="5"/>
        <v>Typical Event DayDA 2-6 Hour</v>
      </c>
      <c r="B153" s="66" t="s">
        <v>2</v>
      </c>
      <c r="C153" t="s">
        <v>229</v>
      </c>
      <c r="D153" s="68">
        <v>16</v>
      </c>
      <c r="E153" s="68">
        <v>19</v>
      </c>
      <c r="F153" t="str">
        <f t="shared" si="6"/>
        <v>Hours Ending 16 to 19</v>
      </c>
    </row>
    <row r="154" spans="1:6" x14ac:dyDescent="0.2">
      <c r="A154" t="str">
        <f t="shared" si="5"/>
        <v>Typical Event DayDA 4-8 Hour</v>
      </c>
      <c r="B154" s="66" t="s">
        <v>2</v>
      </c>
      <c r="C154" t="s">
        <v>230</v>
      </c>
      <c r="D154" s="68">
        <v>16</v>
      </c>
      <c r="E154" s="68">
        <v>19</v>
      </c>
      <c r="F154" t="str">
        <f t="shared" si="6"/>
        <v>Hours Ending 16 to 19</v>
      </c>
    </row>
    <row r="155" spans="1:6" x14ac:dyDescent="0.2">
      <c r="A155" t="str">
        <f t="shared" si="5"/>
        <v>Typical Event DayDO 1-4 Hour</v>
      </c>
      <c r="B155" s="66" t="s">
        <v>2</v>
      </c>
      <c r="C155" t="s">
        <v>227</v>
      </c>
      <c r="D155" s="68">
        <v>16</v>
      </c>
      <c r="E155" s="68">
        <v>19</v>
      </c>
      <c r="F155" t="str">
        <f t="shared" si="6"/>
        <v>Hours Ending 16 to 19</v>
      </c>
    </row>
    <row r="156" spans="1:6" x14ac:dyDescent="0.2">
      <c r="A156" t="str">
        <f t="shared" si="5"/>
        <v>Typical Event DayDO 2-6 Hour</v>
      </c>
      <c r="B156" s="66" t="s">
        <v>2</v>
      </c>
      <c r="C156" t="s">
        <v>228</v>
      </c>
      <c r="D156" s="68">
        <v>16</v>
      </c>
      <c r="E156" s="68">
        <v>19</v>
      </c>
      <c r="F156" t="str">
        <f t="shared" si="6"/>
        <v>Hours Ending 16 to 19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501"/>
  <sheetViews>
    <sheetView workbookViewId="0">
      <pane xSplit="7" ySplit="1" topLeftCell="H2" activePane="bottomRight" state="frozen"/>
      <selection activeCell="G6" sqref="G6"/>
      <selection pane="topRight" activeCell="G6" sqref="G6"/>
      <selection pane="bottomLeft" activeCell="G6" sqref="G6"/>
      <selection pane="bottomRight"/>
    </sheetView>
  </sheetViews>
  <sheetFormatPr defaultRowHeight="12.75" x14ac:dyDescent="0.2"/>
  <cols>
    <col min="1" max="1" width="9.85546875" bestFit="1" customWidth="1"/>
    <col min="2" max="2" width="11.28515625" customWidth="1"/>
    <col min="3" max="3" width="16" customWidth="1"/>
    <col min="4" max="4" width="8.140625" bestFit="1" customWidth="1"/>
    <col min="5" max="5" width="11.85546875" customWidth="1"/>
    <col min="6" max="6" width="9.5703125" customWidth="1"/>
    <col min="7" max="12" width="10" bestFit="1" customWidth="1"/>
    <col min="13" max="14" width="9.5703125" customWidth="1"/>
    <col min="15" max="15" width="10.5703125" customWidth="1"/>
    <col min="16" max="29" width="10.5703125" bestFit="1" customWidth="1"/>
    <col min="30" max="38" width="15.140625" bestFit="1" customWidth="1"/>
    <col min="39" max="53" width="16.28515625" bestFit="1" customWidth="1"/>
    <col min="54" max="54" width="15.140625" customWidth="1"/>
    <col min="55" max="62" width="15.140625" bestFit="1" customWidth="1"/>
    <col min="63" max="77" width="16.28515625" bestFit="1" customWidth="1"/>
    <col min="78" max="78" width="15.140625" customWidth="1"/>
    <col min="79" max="86" width="15.140625" bestFit="1" customWidth="1"/>
    <col min="87" max="97" width="16.28515625" bestFit="1" customWidth="1"/>
    <col min="98" max="98" width="16.28515625" customWidth="1"/>
    <col min="99" max="101" width="16.28515625" bestFit="1" customWidth="1"/>
    <col min="102" max="102" width="15.140625" customWidth="1"/>
    <col min="103" max="110" width="15.140625" bestFit="1" customWidth="1"/>
    <col min="111" max="125" width="16.28515625" bestFit="1" customWidth="1"/>
    <col min="126" max="126" width="15.140625" customWidth="1"/>
    <col min="127" max="134" width="15.140625" bestFit="1" customWidth="1"/>
    <col min="135" max="149" width="16.28515625" bestFit="1" customWidth="1"/>
    <col min="150" max="157" width="11" customWidth="1"/>
    <col min="158" max="158" width="11" bestFit="1" customWidth="1"/>
    <col min="159" max="174" width="12" bestFit="1" customWidth="1"/>
    <col min="175" max="175" width="16" bestFit="1" customWidth="1"/>
    <col min="176" max="176" width="8.28515625" bestFit="1" customWidth="1"/>
    <col min="177" max="177" width="12" bestFit="1" customWidth="1"/>
    <col min="178" max="178" width="16" bestFit="1" customWidth="1"/>
    <col min="179" max="181" width="10.140625" bestFit="1" customWidth="1"/>
  </cols>
  <sheetData>
    <row r="1" spans="1:176" x14ac:dyDescent="0.2">
      <c r="A1" s="61" t="s">
        <v>194</v>
      </c>
      <c r="B1" t="s">
        <v>195</v>
      </c>
      <c r="C1" t="s">
        <v>196</v>
      </c>
      <c r="D1" t="s">
        <v>197</v>
      </c>
      <c r="E1" t="s">
        <v>198</v>
      </c>
      <c r="F1" t="s">
        <v>166</v>
      </c>
      <c r="G1" t="s">
        <v>167</v>
      </c>
      <c r="H1" t="s">
        <v>168</v>
      </c>
      <c r="I1" t="s">
        <v>169</v>
      </c>
      <c r="J1" t="s">
        <v>170</v>
      </c>
      <c r="K1" t="s">
        <v>171</v>
      </c>
      <c r="L1" t="s">
        <v>172</v>
      </c>
      <c r="M1" t="s">
        <v>173</v>
      </c>
      <c r="N1" t="s">
        <v>174</v>
      </c>
      <c r="O1" t="s">
        <v>175</v>
      </c>
      <c r="P1" t="s">
        <v>176</v>
      </c>
      <c r="Q1" t="s">
        <v>177</v>
      </c>
      <c r="R1" t="s">
        <v>178</v>
      </c>
      <c r="S1" t="s">
        <v>179</v>
      </c>
      <c r="T1" t="s">
        <v>180</v>
      </c>
      <c r="U1" t="s">
        <v>181</v>
      </c>
      <c r="V1" t="s">
        <v>182</v>
      </c>
      <c r="W1" t="s">
        <v>183</v>
      </c>
      <c r="X1" t="s">
        <v>184</v>
      </c>
      <c r="Y1" t="s">
        <v>185</v>
      </c>
      <c r="Z1" t="s">
        <v>186</v>
      </c>
      <c r="AA1" t="s">
        <v>187</v>
      </c>
      <c r="AB1" t="s">
        <v>188</v>
      </c>
      <c r="AC1" t="s">
        <v>189</v>
      </c>
      <c r="AD1" t="s">
        <v>21</v>
      </c>
      <c r="AE1" t="s">
        <v>22</v>
      </c>
      <c r="AF1" t="s">
        <v>23</v>
      </c>
      <c r="AG1" t="s">
        <v>24</v>
      </c>
      <c r="AH1" t="s">
        <v>25</v>
      </c>
      <c r="AI1" t="s">
        <v>26</v>
      </c>
      <c r="AJ1" t="s">
        <v>27</v>
      </c>
      <c r="AK1" t="s">
        <v>28</v>
      </c>
      <c r="AL1" t="s">
        <v>29</v>
      </c>
      <c r="AM1" t="s">
        <v>30</v>
      </c>
      <c r="AN1" t="s">
        <v>31</v>
      </c>
      <c r="AO1" t="s">
        <v>32</v>
      </c>
      <c r="AP1" t="s">
        <v>33</v>
      </c>
      <c r="AQ1" t="s">
        <v>34</v>
      </c>
      <c r="AR1" t="s">
        <v>35</v>
      </c>
      <c r="AS1" t="s">
        <v>36</v>
      </c>
      <c r="AT1" t="s">
        <v>37</v>
      </c>
      <c r="AU1" t="s">
        <v>38</v>
      </c>
      <c r="AV1" t="s">
        <v>39</v>
      </c>
      <c r="AW1" t="s">
        <v>40</v>
      </c>
      <c r="AX1" t="s">
        <v>41</v>
      </c>
      <c r="AY1" t="s">
        <v>42</v>
      </c>
      <c r="AZ1" t="s">
        <v>43</v>
      </c>
      <c r="BA1" t="s">
        <v>44</v>
      </c>
      <c r="BB1" t="s">
        <v>45</v>
      </c>
      <c r="BC1" t="s">
        <v>46</v>
      </c>
      <c r="BD1" t="s">
        <v>47</v>
      </c>
      <c r="BE1" t="s">
        <v>48</v>
      </c>
      <c r="BF1" t="s">
        <v>49</v>
      </c>
      <c r="BG1" t="s">
        <v>50</v>
      </c>
      <c r="BH1" t="s">
        <v>51</v>
      </c>
      <c r="BI1" t="s">
        <v>52</v>
      </c>
      <c r="BJ1" t="s">
        <v>53</v>
      </c>
      <c r="BK1" t="s">
        <v>54</v>
      </c>
      <c r="BL1" t="s">
        <v>55</v>
      </c>
      <c r="BM1" t="s">
        <v>56</v>
      </c>
      <c r="BN1" t="s">
        <v>57</v>
      </c>
      <c r="BO1" t="s">
        <v>58</v>
      </c>
      <c r="BP1" t="s">
        <v>59</v>
      </c>
      <c r="BQ1" t="s">
        <v>60</v>
      </c>
      <c r="BR1" t="s">
        <v>61</v>
      </c>
      <c r="BS1" t="s">
        <v>62</v>
      </c>
      <c r="BT1" t="s">
        <v>63</v>
      </c>
      <c r="BU1" t="s">
        <v>64</v>
      </c>
      <c r="BV1" t="s">
        <v>65</v>
      </c>
      <c r="BW1" t="s">
        <v>66</v>
      </c>
      <c r="BX1" t="s">
        <v>67</v>
      </c>
      <c r="BY1" t="s">
        <v>68</v>
      </c>
      <c r="BZ1" t="s">
        <v>69</v>
      </c>
      <c r="CA1" t="s">
        <v>70</v>
      </c>
      <c r="CB1" t="s">
        <v>71</v>
      </c>
      <c r="CC1" t="s">
        <v>72</v>
      </c>
      <c r="CD1" t="s">
        <v>73</v>
      </c>
      <c r="CE1" t="s">
        <v>74</v>
      </c>
      <c r="CF1" t="s">
        <v>75</v>
      </c>
      <c r="CG1" t="s">
        <v>76</v>
      </c>
      <c r="CH1" t="s">
        <v>77</v>
      </c>
      <c r="CI1" t="s">
        <v>78</v>
      </c>
      <c r="CJ1" t="s">
        <v>79</v>
      </c>
      <c r="CK1" t="s">
        <v>80</v>
      </c>
      <c r="CL1" t="s">
        <v>81</v>
      </c>
      <c r="CM1" t="s">
        <v>82</v>
      </c>
      <c r="CN1" t="s">
        <v>83</v>
      </c>
      <c r="CO1" t="s">
        <v>84</v>
      </c>
      <c r="CP1" t="s">
        <v>85</v>
      </c>
      <c r="CQ1" t="s">
        <v>86</v>
      </c>
      <c r="CR1" t="s">
        <v>87</v>
      </c>
      <c r="CS1" t="s">
        <v>88</v>
      </c>
      <c r="CT1" t="s">
        <v>89</v>
      </c>
      <c r="CU1" t="s">
        <v>90</v>
      </c>
      <c r="CV1" t="s">
        <v>91</v>
      </c>
      <c r="CW1" t="s">
        <v>92</v>
      </c>
      <c r="CX1" t="s">
        <v>93</v>
      </c>
      <c r="CY1" t="s">
        <v>94</v>
      </c>
      <c r="CZ1" t="s">
        <v>95</v>
      </c>
      <c r="DA1" t="s">
        <v>96</v>
      </c>
      <c r="DB1" t="s">
        <v>97</v>
      </c>
      <c r="DC1" t="s">
        <v>98</v>
      </c>
      <c r="DD1" t="s">
        <v>99</v>
      </c>
      <c r="DE1" t="s">
        <v>100</v>
      </c>
      <c r="DF1" t="s">
        <v>101</v>
      </c>
      <c r="DG1" t="s">
        <v>102</v>
      </c>
      <c r="DH1" t="s">
        <v>103</v>
      </c>
      <c r="DI1" t="s">
        <v>104</v>
      </c>
      <c r="DJ1" t="s">
        <v>105</v>
      </c>
      <c r="DK1" t="s">
        <v>106</v>
      </c>
      <c r="DL1" t="s">
        <v>107</v>
      </c>
      <c r="DM1" t="s">
        <v>108</v>
      </c>
      <c r="DN1" t="s">
        <v>109</v>
      </c>
      <c r="DO1" t="s">
        <v>110</v>
      </c>
      <c r="DP1" t="s">
        <v>111</v>
      </c>
      <c r="DQ1" t="s">
        <v>112</v>
      </c>
      <c r="DR1" t="s">
        <v>113</v>
      </c>
      <c r="DS1" t="s">
        <v>114</v>
      </c>
      <c r="DT1" t="s">
        <v>115</v>
      </c>
      <c r="DU1" t="s">
        <v>116</v>
      </c>
      <c r="DV1" t="s">
        <v>117</v>
      </c>
      <c r="DW1" t="s">
        <v>118</v>
      </c>
      <c r="DX1" t="s">
        <v>119</v>
      </c>
      <c r="DY1" t="s">
        <v>120</v>
      </c>
      <c r="DZ1" t="s">
        <v>121</v>
      </c>
      <c r="EA1" t="s">
        <v>122</v>
      </c>
      <c r="EB1" t="s">
        <v>123</v>
      </c>
      <c r="EC1" t="s">
        <v>124</v>
      </c>
      <c r="ED1" t="s">
        <v>125</v>
      </c>
      <c r="EE1" t="s">
        <v>126</v>
      </c>
      <c r="EF1" t="s">
        <v>127</v>
      </c>
      <c r="EG1" t="s">
        <v>128</v>
      </c>
      <c r="EH1" t="s">
        <v>129</v>
      </c>
      <c r="EI1" t="s">
        <v>130</v>
      </c>
      <c r="EJ1" t="s">
        <v>131</v>
      </c>
      <c r="EK1" t="s">
        <v>132</v>
      </c>
      <c r="EL1" t="s">
        <v>133</v>
      </c>
      <c r="EM1" t="s">
        <v>134</v>
      </c>
      <c r="EN1" t="s">
        <v>135</v>
      </c>
      <c r="EO1" t="s">
        <v>136</v>
      </c>
      <c r="EP1" t="s">
        <v>137</v>
      </c>
      <c r="EQ1" t="s">
        <v>138</v>
      </c>
      <c r="ER1" t="s">
        <v>139</v>
      </c>
      <c r="ES1" t="s">
        <v>140</v>
      </c>
      <c r="ET1" t="s">
        <v>141</v>
      </c>
      <c r="EU1" t="s">
        <v>142</v>
      </c>
      <c r="EV1" t="s">
        <v>143</v>
      </c>
      <c r="EW1" t="s">
        <v>144</v>
      </c>
      <c r="EX1" t="s">
        <v>145</v>
      </c>
      <c r="EY1" t="s">
        <v>146</v>
      </c>
      <c r="EZ1" t="s">
        <v>147</v>
      </c>
      <c r="FA1" t="s">
        <v>148</v>
      </c>
      <c r="FB1" t="s">
        <v>149</v>
      </c>
      <c r="FC1" t="s">
        <v>150</v>
      </c>
      <c r="FD1" t="s">
        <v>151</v>
      </c>
      <c r="FE1" t="s">
        <v>152</v>
      </c>
      <c r="FF1" t="s">
        <v>153</v>
      </c>
      <c r="FG1" t="s">
        <v>154</v>
      </c>
      <c r="FH1" t="s">
        <v>155</v>
      </c>
      <c r="FI1" t="s">
        <v>156</v>
      </c>
      <c r="FJ1" t="s">
        <v>157</v>
      </c>
      <c r="FK1" t="s">
        <v>158</v>
      </c>
      <c r="FL1" t="s">
        <v>159</v>
      </c>
      <c r="FM1" t="s">
        <v>160</v>
      </c>
      <c r="FN1" t="s">
        <v>161</v>
      </c>
      <c r="FO1" t="s">
        <v>162</v>
      </c>
      <c r="FP1" t="s">
        <v>163</v>
      </c>
      <c r="FQ1" t="s">
        <v>164</v>
      </c>
      <c r="FR1" t="s">
        <v>206</v>
      </c>
      <c r="FS1" t="s">
        <v>204</v>
      </c>
      <c r="FT1" t="s">
        <v>205</v>
      </c>
    </row>
    <row r="2" spans="1:176" x14ac:dyDescent="0.2">
      <c r="A2" t="s">
        <v>1</v>
      </c>
      <c r="B2" t="s">
        <v>226</v>
      </c>
      <c r="C2" t="s">
        <v>237</v>
      </c>
      <c r="D2">
        <v>240</v>
      </c>
      <c r="E2">
        <v>240</v>
      </c>
      <c r="F2">
        <v>53.525726318359375</v>
      </c>
      <c r="G2">
        <v>51.388664245605469</v>
      </c>
      <c r="H2">
        <v>50.040008544921875</v>
      </c>
      <c r="I2">
        <v>51.11151123046875</v>
      </c>
      <c r="J2">
        <v>59.135402679443359</v>
      </c>
      <c r="K2">
        <v>66.68963623046875</v>
      </c>
      <c r="L2">
        <v>80.253135681152344</v>
      </c>
      <c r="M2">
        <v>81.009025573730469</v>
      </c>
      <c r="N2">
        <v>83.161911010742188</v>
      </c>
      <c r="O2">
        <v>84.904266357421875</v>
      </c>
      <c r="P2">
        <v>88.575462341308594</v>
      </c>
      <c r="Q2">
        <v>89.421119689941406</v>
      </c>
      <c r="R2">
        <v>89.9930419921875</v>
      </c>
      <c r="S2">
        <v>89.783531188964844</v>
      </c>
      <c r="T2">
        <v>88.868400573730469</v>
      </c>
      <c r="U2">
        <v>87.608306884765625</v>
      </c>
      <c r="V2">
        <v>87.030906677246094</v>
      </c>
      <c r="W2">
        <v>86.900222778320313</v>
      </c>
      <c r="X2">
        <v>84.769004821777344</v>
      </c>
      <c r="Y2">
        <v>83.700309753417969</v>
      </c>
      <c r="Z2">
        <v>81.727714538574219</v>
      </c>
      <c r="AA2">
        <v>71.012863159179688</v>
      </c>
      <c r="AB2">
        <v>60.852657318115234</v>
      </c>
      <c r="AC2">
        <v>55.944366455078125</v>
      </c>
      <c r="AD2">
        <v>-1.6576861143112183</v>
      </c>
      <c r="AE2">
        <v>-1.9251141548156738</v>
      </c>
      <c r="AF2">
        <v>-1.6297128200531006</v>
      </c>
      <c r="AG2">
        <v>-1.9921303987503052</v>
      </c>
      <c r="AH2">
        <v>-1.9582866430282593</v>
      </c>
      <c r="AI2">
        <v>-2.1142168045043945</v>
      </c>
      <c r="AJ2">
        <v>-1.4701855182647705</v>
      </c>
      <c r="AK2">
        <v>-1.4890830516815186</v>
      </c>
      <c r="AL2">
        <v>-0.55074441432952881</v>
      </c>
      <c r="AM2">
        <v>-0.52649235725402832</v>
      </c>
      <c r="AN2">
        <v>-0.65236926078796387</v>
      </c>
      <c r="AO2">
        <v>-1.2331095933914185</v>
      </c>
      <c r="AP2">
        <v>-1.0909494161605835</v>
      </c>
      <c r="AQ2">
        <v>-0.85713744163513184</v>
      </c>
      <c r="AR2">
        <v>-0.81209820508956909</v>
      </c>
      <c r="AS2">
        <v>-0.49488413333892822</v>
      </c>
      <c r="AT2">
        <v>0.19333988428115845</v>
      </c>
      <c r="AU2">
        <v>0.26400205492973328</v>
      </c>
      <c r="AV2">
        <v>4.4526767730712891</v>
      </c>
      <c r="AW2">
        <v>0.6887860894203186</v>
      </c>
      <c r="AX2">
        <v>-0.25653174519538879</v>
      </c>
      <c r="AY2">
        <v>1.3009212017059326</v>
      </c>
      <c r="AZ2">
        <v>0.85751444101333618</v>
      </c>
      <c r="BA2">
        <v>-7.5107961893081665E-2</v>
      </c>
      <c r="BB2">
        <v>-0.91932332515716553</v>
      </c>
      <c r="BC2">
        <v>-1.1813111305236816</v>
      </c>
      <c r="BD2">
        <v>-0.8908240795135498</v>
      </c>
      <c r="BE2">
        <v>-1.2487510442733765</v>
      </c>
      <c r="BF2">
        <v>-1.2130718231201172</v>
      </c>
      <c r="BG2">
        <v>-1.3471492528915405</v>
      </c>
      <c r="BH2">
        <v>-0.71276938915252686</v>
      </c>
      <c r="BI2">
        <v>-0.70994573831558228</v>
      </c>
      <c r="BJ2">
        <v>0.23971714079380035</v>
      </c>
      <c r="BK2">
        <v>0.31551641225814819</v>
      </c>
      <c r="BL2">
        <v>0.18545041978359222</v>
      </c>
      <c r="BM2">
        <v>-0.35127833485603333</v>
      </c>
      <c r="BN2">
        <v>-0.15810371935367584</v>
      </c>
      <c r="BO2">
        <v>0.15337364375591278</v>
      </c>
      <c r="BP2">
        <v>0.28675919771194458</v>
      </c>
      <c r="BQ2">
        <v>0.60335284471511841</v>
      </c>
      <c r="BR2">
        <v>1.2795219421386719</v>
      </c>
      <c r="BS2">
        <v>1.33408522605896</v>
      </c>
      <c r="BT2">
        <v>5.4602127075195313</v>
      </c>
      <c r="BU2">
        <v>1.6449277400970459</v>
      </c>
      <c r="BV2">
        <v>0.71758651733398438</v>
      </c>
      <c r="BW2">
        <v>2.3580679893493652</v>
      </c>
      <c r="BX2">
        <v>1.8613353967666626</v>
      </c>
      <c r="BY2">
        <v>0.8823055624961853</v>
      </c>
      <c r="BZ2">
        <v>-0.40793552994728088</v>
      </c>
      <c r="CA2">
        <v>-0.66615545749664307</v>
      </c>
      <c r="CB2">
        <v>-0.37907204031944275</v>
      </c>
      <c r="CC2">
        <v>-0.73388874530792236</v>
      </c>
      <c r="CD2">
        <v>-0.69693833589553833</v>
      </c>
      <c r="CE2">
        <v>-0.81588053703308105</v>
      </c>
      <c r="CF2">
        <v>-0.18818527460098267</v>
      </c>
      <c r="CG2">
        <v>-0.17031757533550262</v>
      </c>
      <c r="CH2">
        <v>0.78718841075897217</v>
      </c>
      <c r="CI2">
        <v>0.89868909120559692</v>
      </c>
      <c r="CJ2">
        <v>0.76572179794311523</v>
      </c>
      <c r="CK2">
        <v>0.25947532057762146</v>
      </c>
      <c r="CL2">
        <v>0.48798233270645142</v>
      </c>
      <c r="CM2">
        <v>0.85325056314468384</v>
      </c>
      <c r="CN2">
        <v>1.047824501991272</v>
      </c>
      <c r="CO2">
        <v>1.3639883995056152</v>
      </c>
      <c r="CP2">
        <v>2.0318083763122559</v>
      </c>
      <c r="CQ2">
        <v>2.0752215385437012</v>
      </c>
      <c r="CR2">
        <v>6.1580286026000977</v>
      </c>
      <c r="CS2">
        <v>2.3071484565734863</v>
      </c>
      <c r="CT2">
        <v>1.3922578096389771</v>
      </c>
      <c r="CU2">
        <v>3.0902447700500488</v>
      </c>
      <c r="CV2">
        <v>2.5565786361694336</v>
      </c>
      <c r="CW2">
        <v>1.5454072952270508</v>
      </c>
      <c r="CX2">
        <v>0.10345228761434555</v>
      </c>
      <c r="CY2">
        <v>-0.1509997695684433</v>
      </c>
      <c r="CZ2">
        <v>0.1326800137758255</v>
      </c>
      <c r="DA2">
        <v>-0.21902643144130707</v>
      </c>
      <c r="DB2">
        <v>-0.18080481886863708</v>
      </c>
      <c r="DC2">
        <v>-0.28461185097694397</v>
      </c>
      <c r="DD2">
        <v>0.33639883995056152</v>
      </c>
      <c r="DE2">
        <v>0.36931058764457703</v>
      </c>
      <c r="DF2">
        <v>1.3346596956253052</v>
      </c>
      <c r="DG2">
        <v>1.4818618297576904</v>
      </c>
      <c r="DH2">
        <v>1.3459931612014771</v>
      </c>
      <c r="DI2">
        <v>0.87022900581359863</v>
      </c>
      <c r="DJ2">
        <v>1.1340683698654175</v>
      </c>
      <c r="DK2">
        <v>1.5531275272369385</v>
      </c>
      <c r="DL2">
        <v>1.8088897466659546</v>
      </c>
      <c r="DM2">
        <v>2.1246240139007568</v>
      </c>
      <c r="DN2">
        <v>2.7840948104858398</v>
      </c>
      <c r="DO2">
        <v>2.8163578510284424</v>
      </c>
      <c r="DP2">
        <v>6.8558444976806641</v>
      </c>
      <c r="DQ2">
        <v>2.9693691730499268</v>
      </c>
      <c r="DR2">
        <v>2.0669291019439697</v>
      </c>
      <c r="DS2">
        <v>3.8224215507507324</v>
      </c>
      <c r="DT2">
        <v>3.2518219947814941</v>
      </c>
      <c r="DU2">
        <v>2.2085089683532715</v>
      </c>
      <c r="DV2">
        <v>0.84181505441665649</v>
      </c>
      <c r="DW2">
        <v>0.5928032398223877</v>
      </c>
      <c r="DX2">
        <v>0.87156867980957031</v>
      </c>
      <c r="DY2">
        <v>0.52435296773910522</v>
      </c>
      <c r="DZ2">
        <v>0.56441003084182739</v>
      </c>
      <c r="EA2">
        <v>0.48245573043823242</v>
      </c>
      <c r="EB2">
        <v>1.0938149690628052</v>
      </c>
      <c r="EC2">
        <v>1.1484478712081909</v>
      </c>
      <c r="ED2">
        <v>2.1251213550567627</v>
      </c>
      <c r="EE2">
        <v>2.3238704204559326</v>
      </c>
      <c r="EF2">
        <v>2.1838128566741943</v>
      </c>
      <c r="EG2">
        <v>1.7520602941513062</v>
      </c>
      <c r="EH2">
        <v>2.0669140815734863</v>
      </c>
      <c r="EI2">
        <v>2.5636386871337891</v>
      </c>
      <c r="EJ2">
        <v>2.9077472686767578</v>
      </c>
      <c r="EK2">
        <v>3.2228610515594482</v>
      </c>
      <c r="EL2">
        <v>3.870276927947998</v>
      </c>
      <c r="EM2">
        <v>3.8864409923553467</v>
      </c>
      <c r="EN2">
        <v>7.8633804321289062</v>
      </c>
      <c r="EO2">
        <v>3.9255108833312988</v>
      </c>
      <c r="EP2">
        <v>3.0410473346710205</v>
      </c>
      <c r="EQ2">
        <v>4.8795685768127441</v>
      </c>
      <c r="ER2">
        <v>4.2556428909301758</v>
      </c>
      <c r="ES2">
        <v>3.1659226417541504</v>
      </c>
      <c r="ET2">
        <v>52.004627227783203</v>
      </c>
      <c r="EU2">
        <v>51.938217163085938</v>
      </c>
      <c r="EV2">
        <v>51.2236328125</v>
      </c>
      <c r="EW2">
        <v>51.105472564697266</v>
      </c>
      <c r="EX2">
        <v>50.51751708984375</v>
      </c>
      <c r="EY2">
        <v>50.287075042724609</v>
      </c>
      <c r="EZ2">
        <v>49.866237640380859</v>
      </c>
      <c r="FA2">
        <v>50.391326904296875</v>
      </c>
      <c r="FB2">
        <v>52.346847534179688</v>
      </c>
      <c r="FC2">
        <v>54.354820251464844</v>
      </c>
      <c r="FD2">
        <v>55.263935089111328</v>
      </c>
      <c r="FE2">
        <v>56.44134521484375</v>
      </c>
      <c r="FF2">
        <v>56.223690032958984</v>
      </c>
      <c r="FG2">
        <v>55.398113250732422</v>
      </c>
      <c r="FH2">
        <v>54.2330322265625</v>
      </c>
      <c r="FI2">
        <v>53.517589569091797</v>
      </c>
      <c r="FJ2">
        <v>53.033023834228516</v>
      </c>
      <c r="FK2">
        <v>52.373275756835938</v>
      </c>
      <c r="FL2">
        <v>52.187934875488281</v>
      </c>
      <c r="FM2">
        <v>52.304439544677734</v>
      </c>
      <c r="FN2">
        <v>52.314376831054688</v>
      </c>
      <c r="FO2">
        <v>52.938995361328125</v>
      </c>
      <c r="FP2">
        <v>53.523906707763672</v>
      </c>
      <c r="FQ2">
        <v>53.59368896484375</v>
      </c>
      <c r="FR2">
        <v>240</v>
      </c>
      <c r="FS2">
        <v>0.10042129456996918</v>
      </c>
      <c r="FT2">
        <v>1</v>
      </c>
    </row>
    <row r="3" spans="1:176" x14ac:dyDescent="0.2">
      <c r="A3" t="s">
        <v>1</v>
      </c>
      <c r="B3" t="s">
        <v>226</v>
      </c>
      <c r="C3" t="s">
        <v>238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>
        <v>0</v>
      </c>
      <c r="DJ3">
        <v>0</v>
      </c>
      <c r="DK3">
        <v>0</v>
      </c>
      <c r="DL3">
        <v>0</v>
      </c>
      <c r="DM3">
        <v>0</v>
      </c>
      <c r="DN3">
        <v>0</v>
      </c>
      <c r="DO3">
        <v>0</v>
      </c>
      <c r="DP3">
        <v>0</v>
      </c>
      <c r="DQ3">
        <v>0</v>
      </c>
      <c r="DR3">
        <v>0</v>
      </c>
      <c r="DS3">
        <v>0</v>
      </c>
      <c r="DT3">
        <v>0</v>
      </c>
      <c r="DU3">
        <v>0</v>
      </c>
      <c r="DV3">
        <v>0</v>
      </c>
      <c r="DW3">
        <v>0</v>
      </c>
      <c r="DX3">
        <v>0</v>
      </c>
      <c r="DY3">
        <v>0</v>
      </c>
      <c r="DZ3">
        <v>0</v>
      </c>
      <c r="EA3">
        <v>0</v>
      </c>
      <c r="EB3">
        <v>0</v>
      </c>
      <c r="EC3">
        <v>0</v>
      </c>
      <c r="ED3">
        <v>0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0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0</v>
      </c>
      <c r="EX3">
        <v>0</v>
      </c>
      <c r="EY3">
        <v>0</v>
      </c>
      <c r="EZ3">
        <v>0</v>
      </c>
      <c r="FA3">
        <v>0</v>
      </c>
      <c r="FB3">
        <v>0</v>
      </c>
      <c r="FC3">
        <v>0</v>
      </c>
      <c r="FD3">
        <v>0</v>
      </c>
      <c r="FE3">
        <v>0</v>
      </c>
      <c r="FF3">
        <v>0</v>
      </c>
      <c r="FG3">
        <v>0</v>
      </c>
      <c r="FH3">
        <v>0</v>
      </c>
      <c r="FI3">
        <v>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0</v>
      </c>
      <c r="FQ3">
        <v>0</v>
      </c>
      <c r="FR3">
        <v>220</v>
      </c>
      <c r="FS3">
        <v>0.15724821388721466</v>
      </c>
      <c r="FT3">
        <v>0</v>
      </c>
    </row>
    <row r="4" spans="1:176" x14ac:dyDescent="0.2">
      <c r="A4" t="s">
        <v>1</v>
      </c>
      <c r="B4" t="s">
        <v>226</v>
      </c>
      <c r="C4" t="s">
        <v>239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T4">
        <v>0</v>
      </c>
    </row>
    <row r="5" spans="1:176" x14ac:dyDescent="0.2">
      <c r="A5" t="s">
        <v>1</v>
      </c>
      <c r="B5" t="s">
        <v>226</v>
      </c>
      <c r="C5" t="s">
        <v>240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252</v>
      </c>
      <c r="FS5">
        <v>0.15287184715270996</v>
      </c>
      <c r="FT5">
        <v>0</v>
      </c>
    </row>
    <row r="6" spans="1:176" x14ac:dyDescent="0.2">
      <c r="A6" t="s">
        <v>1</v>
      </c>
      <c r="B6" t="s">
        <v>226</v>
      </c>
      <c r="C6" t="s">
        <v>241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252</v>
      </c>
      <c r="FS6">
        <v>0.15354423224925995</v>
      </c>
      <c r="FT6">
        <v>0</v>
      </c>
    </row>
    <row r="7" spans="1:176" x14ac:dyDescent="0.2">
      <c r="A7" t="s">
        <v>1</v>
      </c>
      <c r="B7" t="s">
        <v>226</v>
      </c>
      <c r="C7" t="s">
        <v>242</v>
      </c>
      <c r="D7">
        <v>252</v>
      </c>
      <c r="E7">
        <v>252</v>
      </c>
      <c r="F7">
        <v>79.547515869140625</v>
      </c>
      <c r="G7">
        <v>77.21466064453125</v>
      </c>
      <c r="H7">
        <v>75.965797424316406</v>
      </c>
      <c r="I7">
        <v>77.607704162597656</v>
      </c>
      <c r="J7">
        <v>86.127815246582031</v>
      </c>
      <c r="K7">
        <v>94.552253723144531</v>
      </c>
      <c r="L7">
        <v>108.04411315917969</v>
      </c>
      <c r="M7">
        <v>112.46408843994141</v>
      </c>
      <c r="N7">
        <v>117.37841033935547</v>
      </c>
      <c r="O7">
        <v>121.78786468505859</v>
      </c>
      <c r="P7">
        <v>127.41194915771484</v>
      </c>
      <c r="Q7">
        <v>129.46751403808594</v>
      </c>
      <c r="R7">
        <v>130.30784606933594</v>
      </c>
      <c r="S7">
        <v>130.68905639648437</v>
      </c>
      <c r="T7">
        <v>129.5172119140625</v>
      </c>
      <c r="U7">
        <v>127.46125030517578</v>
      </c>
      <c r="V7">
        <v>125.25290679931641</v>
      </c>
      <c r="W7">
        <v>122.24323272705078</v>
      </c>
      <c r="X7">
        <v>118.76738739013672</v>
      </c>
      <c r="Y7">
        <v>117.71426391601562</v>
      </c>
      <c r="Z7">
        <v>115.85645294189453</v>
      </c>
      <c r="AA7">
        <v>106.06792449951172</v>
      </c>
      <c r="AB7">
        <v>90.035720825195313</v>
      </c>
      <c r="AC7">
        <v>80.55792236328125</v>
      </c>
      <c r="AD7">
        <v>1.2743322849273682</v>
      </c>
      <c r="AE7">
        <v>0.89483004808425903</v>
      </c>
      <c r="AF7">
        <v>0.64394664764404297</v>
      </c>
      <c r="AG7">
        <v>0.26025807857513428</v>
      </c>
      <c r="AH7">
        <v>-0.50091850757598877</v>
      </c>
      <c r="AI7">
        <v>-1.0393708944320679</v>
      </c>
      <c r="AJ7">
        <v>-1.4367552995681763</v>
      </c>
      <c r="AK7">
        <v>-3.43233323097229</v>
      </c>
      <c r="AL7">
        <v>-3.0418272018432617</v>
      </c>
      <c r="AM7">
        <v>-2.4963252544403076</v>
      </c>
      <c r="AN7">
        <v>-3.2302708625793457</v>
      </c>
      <c r="AO7">
        <v>-3.3417680263519287</v>
      </c>
      <c r="AP7">
        <v>-3.7820794582366943</v>
      </c>
      <c r="AQ7">
        <v>-4.055300235748291</v>
      </c>
      <c r="AR7">
        <v>-4.0312137603759766</v>
      </c>
      <c r="AS7">
        <v>-3.5366055965423584</v>
      </c>
      <c r="AT7">
        <v>-2.039731502532959</v>
      </c>
      <c r="AU7">
        <v>8.9105443954467773</v>
      </c>
      <c r="AV7">
        <v>0.10936207324266434</v>
      </c>
      <c r="AW7">
        <v>-0.37533408403396606</v>
      </c>
      <c r="AX7">
        <v>-0.82517576217651367</v>
      </c>
      <c r="AY7">
        <v>-1.3726600408554077</v>
      </c>
      <c r="AZ7">
        <v>-1.3185667991638184</v>
      </c>
      <c r="BA7">
        <v>-0.88137328624725342</v>
      </c>
      <c r="BB7">
        <v>2.2043232917785645</v>
      </c>
      <c r="BC7">
        <v>1.7996302843093872</v>
      </c>
      <c r="BD7">
        <v>1.524760365486145</v>
      </c>
      <c r="BE7">
        <v>1.14186692237854</v>
      </c>
      <c r="BF7">
        <v>0.35773551464080811</v>
      </c>
      <c r="BG7">
        <v>-0.18155139684677124</v>
      </c>
      <c r="BH7">
        <v>-0.51460617780685425</v>
      </c>
      <c r="BI7">
        <v>-2.4966692924499512</v>
      </c>
      <c r="BJ7">
        <v>-2.0902371406555176</v>
      </c>
      <c r="BK7">
        <v>-1.5332322120666504</v>
      </c>
      <c r="BL7">
        <v>-2.2832281589508057</v>
      </c>
      <c r="BM7">
        <v>-2.3789794445037842</v>
      </c>
      <c r="BN7">
        <v>-2.8109922409057617</v>
      </c>
      <c r="BO7">
        <v>-3.0864415168762207</v>
      </c>
      <c r="BP7">
        <v>-3.0393381118774414</v>
      </c>
      <c r="BQ7">
        <v>-2.5258371829986572</v>
      </c>
      <c r="BR7">
        <v>-1.0119993686676025</v>
      </c>
      <c r="BS7">
        <v>9.9416007995605469</v>
      </c>
      <c r="BT7">
        <v>1.1541632413864136</v>
      </c>
      <c r="BU7">
        <v>0.65033745765686035</v>
      </c>
      <c r="BV7">
        <v>0.17920340597629547</v>
      </c>
      <c r="BW7">
        <v>-0.34589654207229614</v>
      </c>
      <c r="BX7">
        <v>-0.26072406768798828</v>
      </c>
      <c r="BY7">
        <v>0.21957479417324066</v>
      </c>
      <c r="BZ7">
        <v>2.8484323024749756</v>
      </c>
      <c r="CA7">
        <v>2.4262921810150146</v>
      </c>
      <c r="CB7">
        <v>2.1348092555999756</v>
      </c>
      <c r="CC7">
        <v>1.7524664402008057</v>
      </c>
      <c r="CD7">
        <v>0.95243668556213379</v>
      </c>
      <c r="CE7">
        <v>0.41257175803184509</v>
      </c>
      <c r="CF7">
        <v>0.12407149374485016</v>
      </c>
      <c r="CG7">
        <v>-1.8486312627792358</v>
      </c>
      <c r="CH7">
        <v>-1.431168794631958</v>
      </c>
      <c r="CI7">
        <v>-0.86619687080383301</v>
      </c>
      <c r="CJ7">
        <v>-1.6273092031478882</v>
      </c>
      <c r="CK7">
        <v>-1.7121549844741821</v>
      </c>
      <c r="CL7">
        <v>-2.1384201049804687</v>
      </c>
      <c r="CM7">
        <v>-2.4154131412506104</v>
      </c>
      <c r="CN7">
        <v>-2.3523681163787842</v>
      </c>
      <c r="CO7">
        <v>-1.8257819414138794</v>
      </c>
      <c r="CP7">
        <v>-0.30019530653953552</v>
      </c>
      <c r="CQ7">
        <v>10.655707359313965</v>
      </c>
      <c r="CR7">
        <v>1.8777892589569092</v>
      </c>
      <c r="CS7">
        <v>1.3607144355773926</v>
      </c>
      <c r="CT7">
        <v>0.87483334541320801</v>
      </c>
      <c r="CU7">
        <v>0.36523672938346863</v>
      </c>
      <c r="CV7">
        <v>0.47193455696105957</v>
      </c>
      <c r="CW7">
        <v>0.98208808898925781</v>
      </c>
      <c r="CX7">
        <v>3.4925413131713867</v>
      </c>
      <c r="CY7">
        <v>3.0529539585113525</v>
      </c>
      <c r="CZ7">
        <v>2.7448580265045166</v>
      </c>
      <c r="DA7">
        <v>2.3630659580230713</v>
      </c>
      <c r="DB7">
        <v>1.5471378564834595</v>
      </c>
      <c r="DC7">
        <v>1.0066949129104614</v>
      </c>
      <c r="DD7">
        <v>0.76274913549423218</v>
      </c>
      <c r="DE7">
        <v>-1.2005932331085205</v>
      </c>
      <c r="DF7">
        <v>-0.77210044860839844</v>
      </c>
      <c r="DG7">
        <v>-0.19916157424449921</v>
      </c>
      <c r="DH7">
        <v>-0.97139030694961548</v>
      </c>
      <c r="DI7">
        <v>-1.0453305244445801</v>
      </c>
      <c r="DJ7">
        <v>-1.4658480882644653</v>
      </c>
      <c r="DK7">
        <v>-1.7443846464157104</v>
      </c>
      <c r="DL7">
        <v>-1.665398120880127</v>
      </c>
      <c r="DM7">
        <v>-1.1257266998291016</v>
      </c>
      <c r="DN7">
        <v>0.41160878539085388</v>
      </c>
      <c r="DO7">
        <v>11.369813919067383</v>
      </c>
      <c r="DP7">
        <v>2.6014153957366943</v>
      </c>
      <c r="DQ7">
        <v>2.0710914134979248</v>
      </c>
      <c r="DR7">
        <v>1.5704632997512817</v>
      </c>
      <c r="DS7">
        <v>1.0763700008392334</v>
      </c>
      <c r="DT7">
        <v>1.2045931816101074</v>
      </c>
      <c r="DU7">
        <v>1.7446013689041138</v>
      </c>
      <c r="DV7">
        <v>4.4225320816040039</v>
      </c>
      <c r="DW7">
        <v>3.957754373550415</v>
      </c>
      <c r="DX7">
        <v>3.6256718635559082</v>
      </c>
      <c r="DY7">
        <v>3.2446749210357666</v>
      </c>
      <c r="DZ7">
        <v>2.4057917594909668</v>
      </c>
      <c r="EA7">
        <v>1.8645143508911133</v>
      </c>
      <c r="EB7">
        <v>1.6848982572555542</v>
      </c>
      <c r="EC7">
        <v>-0.26492920517921448</v>
      </c>
      <c r="ED7">
        <v>0.17948956787586212</v>
      </c>
      <c r="EE7">
        <v>0.76393145322799683</v>
      </c>
      <c r="EF7">
        <v>-2.4347543716430664E-2</v>
      </c>
      <c r="EG7">
        <v>-8.2541950047016144E-2</v>
      </c>
      <c r="EH7">
        <v>-0.49476084113121033</v>
      </c>
      <c r="EI7">
        <v>-0.77552610635757446</v>
      </c>
      <c r="EJ7">
        <v>-0.67352265119552612</v>
      </c>
      <c r="EK7">
        <v>-0.11495821923017502</v>
      </c>
      <c r="EL7">
        <v>1.4393408298492432</v>
      </c>
      <c r="EM7">
        <v>12.400870323181152</v>
      </c>
      <c r="EN7">
        <v>3.6462163925170898</v>
      </c>
      <c r="EO7">
        <v>3.0967628955841064</v>
      </c>
      <c r="EP7">
        <v>2.5748424530029297</v>
      </c>
      <c r="EQ7">
        <v>2.1031334400177002</v>
      </c>
      <c r="ER7">
        <v>2.2624359130859375</v>
      </c>
      <c r="ES7">
        <v>2.8455493450164795</v>
      </c>
      <c r="ET7">
        <v>66.437705993652344</v>
      </c>
      <c r="EU7">
        <v>66.109420776367188</v>
      </c>
      <c r="EV7">
        <v>66.185661315917969</v>
      </c>
      <c r="EW7">
        <v>65.585334777832031</v>
      </c>
      <c r="EX7">
        <v>65.729301452636719</v>
      </c>
      <c r="EY7">
        <v>65.852394104003906</v>
      </c>
      <c r="EZ7">
        <v>67.884490966796875</v>
      </c>
      <c r="FA7">
        <v>69.620559692382813</v>
      </c>
      <c r="FB7">
        <v>71.166328430175781</v>
      </c>
      <c r="FC7">
        <v>73.553749084472656</v>
      </c>
      <c r="FD7">
        <v>75.264762878417969</v>
      </c>
      <c r="FE7">
        <v>75.864013671875</v>
      </c>
      <c r="FF7">
        <v>76.336051940917969</v>
      </c>
      <c r="FG7">
        <v>76.279747009277344</v>
      </c>
      <c r="FH7">
        <v>75.830184936523438</v>
      </c>
      <c r="FI7">
        <v>75.078422546386719</v>
      </c>
      <c r="FJ7">
        <v>73.248649597167969</v>
      </c>
      <c r="FK7">
        <v>71.0611572265625</v>
      </c>
      <c r="FL7">
        <v>70.303237915039063</v>
      </c>
      <c r="FM7">
        <v>68.772743225097656</v>
      </c>
      <c r="FN7">
        <v>68.238510131835938</v>
      </c>
      <c r="FO7">
        <v>67.172286987304688</v>
      </c>
      <c r="FP7">
        <v>66.61419677734375</v>
      </c>
      <c r="FQ7">
        <v>66.555747985839844</v>
      </c>
      <c r="FR7">
        <v>252</v>
      </c>
      <c r="FS7">
        <v>0.14896968007087708</v>
      </c>
      <c r="FT7">
        <v>1</v>
      </c>
    </row>
    <row r="8" spans="1:176" x14ac:dyDescent="0.2">
      <c r="A8" t="s">
        <v>1</v>
      </c>
      <c r="B8" t="s">
        <v>226</v>
      </c>
      <c r="C8" t="s">
        <v>243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0</v>
      </c>
      <c r="FR8">
        <v>0</v>
      </c>
      <c r="FT8">
        <v>0</v>
      </c>
    </row>
    <row r="9" spans="1:176" x14ac:dyDescent="0.2">
      <c r="A9" t="s">
        <v>1</v>
      </c>
      <c r="B9" t="s">
        <v>226</v>
      </c>
      <c r="C9" t="s">
        <v>244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T9">
        <v>0</v>
      </c>
    </row>
    <row r="10" spans="1:176" x14ac:dyDescent="0.2">
      <c r="A10" t="s">
        <v>1</v>
      </c>
      <c r="B10" t="s">
        <v>226</v>
      </c>
      <c r="C10" t="s">
        <v>245</v>
      </c>
      <c r="D10">
        <v>222</v>
      </c>
      <c r="E10">
        <v>222</v>
      </c>
      <c r="F10">
        <v>42.527462005615234</v>
      </c>
      <c r="G10">
        <v>40.417713165283203</v>
      </c>
      <c r="H10">
        <v>39.762386322021484</v>
      </c>
      <c r="I10">
        <v>41.1181640625</v>
      </c>
      <c r="J10">
        <v>48.488521575927734</v>
      </c>
      <c r="K10">
        <v>52.524375915527344</v>
      </c>
      <c r="L10">
        <v>63.143180847167969</v>
      </c>
      <c r="M10">
        <v>66.865402221679688</v>
      </c>
      <c r="N10">
        <v>70.803985595703125</v>
      </c>
      <c r="O10">
        <v>75.61016845703125</v>
      </c>
      <c r="P10">
        <v>81.716293334960938</v>
      </c>
      <c r="Q10">
        <v>84.252914428710938</v>
      </c>
      <c r="R10">
        <v>85.552490234375</v>
      </c>
      <c r="S10">
        <v>86.0841064453125</v>
      </c>
      <c r="T10">
        <v>86.203544616699219</v>
      </c>
      <c r="U10">
        <v>85.427986145019531</v>
      </c>
      <c r="V10">
        <v>83.836639404296875</v>
      </c>
      <c r="W10">
        <v>81.76580810546875</v>
      </c>
      <c r="X10">
        <v>79.848670959472656</v>
      </c>
      <c r="Y10">
        <v>79.231857299804687</v>
      </c>
      <c r="Z10">
        <v>77.703857421875</v>
      </c>
      <c r="AA10">
        <v>67.581916809082031</v>
      </c>
      <c r="AB10">
        <v>50.971141815185547</v>
      </c>
      <c r="AC10">
        <v>40.718212127685547</v>
      </c>
      <c r="AD10">
        <v>-1.0774809122085571</v>
      </c>
      <c r="AE10">
        <v>-0.83988147974014282</v>
      </c>
      <c r="AF10">
        <v>-1.3873778581619263</v>
      </c>
      <c r="AG10">
        <v>-1.2441593408584595</v>
      </c>
      <c r="AH10">
        <v>-0.94113349914550781</v>
      </c>
      <c r="AI10">
        <v>-1.0047580003738403</v>
      </c>
      <c r="AJ10">
        <v>-1.2164114713668823</v>
      </c>
      <c r="AK10">
        <v>-1.9441788196563721</v>
      </c>
      <c r="AL10">
        <v>-1.5786364078521729</v>
      </c>
      <c r="AM10">
        <v>-1.5862687826156616</v>
      </c>
      <c r="AN10">
        <v>-2.6420884132385254</v>
      </c>
      <c r="AO10">
        <v>-2.3296113014221191</v>
      </c>
      <c r="AP10">
        <v>-2.1401164531707764</v>
      </c>
      <c r="AQ10">
        <v>-2.3239727020263672</v>
      </c>
      <c r="AR10">
        <v>-2.1575143337249756</v>
      </c>
      <c r="AS10">
        <v>-1.8531966209411621</v>
      </c>
      <c r="AT10">
        <v>-0.47256067395210266</v>
      </c>
      <c r="AU10">
        <v>7.4411382675170898</v>
      </c>
      <c r="AV10">
        <v>-0.12324280291795731</v>
      </c>
      <c r="AW10">
        <v>-1.5522576570510864</v>
      </c>
      <c r="AX10">
        <v>-2.7807331085205078</v>
      </c>
      <c r="AY10">
        <v>-2.5602908134460449</v>
      </c>
      <c r="AZ10">
        <v>-1.7242125272750854</v>
      </c>
      <c r="BA10">
        <v>-0.23758760094642639</v>
      </c>
      <c r="BB10">
        <v>-0.1827935129404068</v>
      </c>
      <c r="BC10">
        <v>8.083956316113472E-3</v>
      </c>
      <c r="BD10">
        <v>-0.55547583103179932</v>
      </c>
      <c r="BE10">
        <v>-0.42289754748344421</v>
      </c>
      <c r="BF10">
        <v>-0.12339824438095093</v>
      </c>
      <c r="BG10">
        <v>-0.16376668214797974</v>
      </c>
      <c r="BH10">
        <v>-0.33677536249160767</v>
      </c>
      <c r="BI10">
        <v>-1.0663875341415405</v>
      </c>
      <c r="BJ10">
        <v>-0.6870877742767334</v>
      </c>
      <c r="BK10">
        <v>-0.64609163999557495</v>
      </c>
      <c r="BL10">
        <v>-1.7200260162353516</v>
      </c>
      <c r="BM10">
        <v>-1.3899656534194946</v>
      </c>
      <c r="BN10">
        <v>-1.1824766397476196</v>
      </c>
      <c r="BO10">
        <v>-1.3739305734634399</v>
      </c>
      <c r="BP10">
        <v>-1.2011904716491699</v>
      </c>
      <c r="BQ10">
        <v>-0.88773804903030396</v>
      </c>
      <c r="BR10">
        <v>0.48658975958824158</v>
      </c>
      <c r="BS10">
        <v>8.4023885726928711</v>
      </c>
      <c r="BT10">
        <v>0.85277819633483887</v>
      </c>
      <c r="BU10">
        <v>-0.58472269773483276</v>
      </c>
      <c r="BV10">
        <v>-1.8438233137130737</v>
      </c>
      <c r="BW10">
        <v>-1.5839964151382446</v>
      </c>
      <c r="BX10">
        <v>-0.7441365122795105</v>
      </c>
      <c r="BY10">
        <v>0.81479388475418091</v>
      </c>
      <c r="BZ10">
        <v>0.43686425685882568</v>
      </c>
      <c r="CA10">
        <v>0.5953822135925293</v>
      </c>
      <c r="CB10">
        <v>2.0697003230452538E-2</v>
      </c>
      <c r="CC10">
        <v>0.14590585231781006</v>
      </c>
      <c r="CD10">
        <v>0.44296270608901978</v>
      </c>
      <c r="CE10">
        <v>0.41870135068893433</v>
      </c>
      <c r="CF10">
        <v>0.27245792746543884</v>
      </c>
      <c r="CG10">
        <v>-0.45843201875686646</v>
      </c>
      <c r="CH10">
        <v>-6.9603912532329559E-2</v>
      </c>
      <c r="CI10">
        <v>5.0722244195640087E-3</v>
      </c>
      <c r="CJ10">
        <v>-1.0814083814620972</v>
      </c>
      <c r="CK10">
        <v>-0.73917007446289063</v>
      </c>
      <c r="CL10">
        <v>-0.51921838521957397</v>
      </c>
      <c r="CM10">
        <v>-0.715934157371521</v>
      </c>
      <c r="CN10">
        <v>-0.53884357213973999</v>
      </c>
      <c r="CO10">
        <v>-0.2190643846988678</v>
      </c>
      <c r="CP10">
        <v>1.1508944034576416</v>
      </c>
      <c r="CQ10">
        <v>9.0681476593017578</v>
      </c>
      <c r="CR10">
        <v>1.5287673473358154</v>
      </c>
      <c r="CS10">
        <v>8.5389100015163422E-2</v>
      </c>
      <c r="CT10">
        <v>-1.1949224472045898</v>
      </c>
      <c r="CU10">
        <v>-0.90781795978546143</v>
      </c>
      <c r="CV10">
        <v>-6.5338857471942902E-2</v>
      </c>
      <c r="CW10">
        <v>1.5436700582504272</v>
      </c>
      <c r="CX10">
        <v>1.056522011756897</v>
      </c>
      <c r="CY10">
        <v>1.1826804876327515</v>
      </c>
      <c r="CZ10">
        <v>0.5968698263168335</v>
      </c>
      <c r="DA10">
        <v>0.71470928192138672</v>
      </c>
      <c r="DB10">
        <v>1.0093237161636353</v>
      </c>
      <c r="DC10">
        <v>1.0011694431304932</v>
      </c>
      <c r="DD10">
        <v>0.88169121742248535</v>
      </c>
      <c r="DE10">
        <v>0.1495235413312912</v>
      </c>
      <c r="DF10">
        <v>0.54787993431091309</v>
      </c>
      <c r="DG10">
        <v>0.65623605251312256</v>
      </c>
      <c r="DH10">
        <v>-0.44279074668884277</v>
      </c>
      <c r="DI10">
        <v>-8.8374443352222443E-2</v>
      </c>
      <c r="DJ10">
        <v>0.14403991401195526</v>
      </c>
      <c r="DK10">
        <v>-5.7937793433666229E-2</v>
      </c>
      <c r="DL10">
        <v>0.12350334972143173</v>
      </c>
      <c r="DM10">
        <v>0.44960927963256836</v>
      </c>
      <c r="DN10">
        <v>1.8151990175247192</v>
      </c>
      <c r="DO10">
        <v>9.7339067459106445</v>
      </c>
      <c r="DP10">
        <v>2.204756498336792</v>
      </c>
      <c r="DQ10">
        <v>0.75550085306167603</v>
      </c>
      <c r="DR10">
        <v>-0.54602152109146118</v>
      </c>
      <c r="DS10">
        <v>-0.23163950443267822</v>
      </c>
      <c r="DT10">
        <v>0.61345875263214111</v>
      </c>
      <c r="DU10">
        <v>2.2725462913513184</v>
      </c>
      <c r="DV10">
        <v>1.9512094259262085</v>
      </c>
      <c r="DW10">
        <v>2.0306458473205566</v>
      </c>
      <c r="DX10">
        <v>1.4287718534469604</v>
      </c>
      <c r="DY10">
        <v>1.5359710454940796</v>
      </c>
      <c r="DZ10">
        <v>1.8270589113235474</v>
      </c>
      <c r="EA10">
        <v>1.842160701751709</v>
      </c>
      <c r="EB10">
        <v>1.7613272666931152</v>
      </c>
      <c r="EC10">
        <v>1.0273147821426392</v>
      </c>
      <c r="ED10">
        <v>1.4394285678863525</v>
      </c>
      <c r="EE10">
        <v>1.596413254737854</v>
      </c>
      <c r="EF10">
        <v>0.47927170991897583</v>
      </c>
      <c r="EG10">
        <v>0.85127109289169312</v>
      </c>
      <c r="EH10">
        <v>1.1016795635223389</v>
      </c>
      <c r="EI10">
        <v>0.89210444688796997</v>
      </c>
      <c r="EJ10">
        <v>1.0798270702362061</v>
      </c>
      <c r="EK10">
        <v>1.4150677919387817</v>
      </c>
      <c r="EL10">
        <v>2.7743494510650635</v>
      </c>
      <c r="EM10">
        <v>10.695157051086426</v>
      </c>
      <c r="EN10">
        <v>3.1807775497436523</v>
      </c>
      <c r="EO10">
        <v>1.7230358123779297</v>
      </c>
      <c r="EP10">
        <v>0.39088833332061768</v>
      </c>
      <c r="EQ10">
        <v>0.74465477466583252</v>
      </c>
      <c r="ER10">
        <v>1.5935347080230713</v>
      </c>
      <c r="ES10">
        <v>3.324927806854248</v>
      </c>
      <c r="ET10">
        <v>72.172454833984375</v>
      </c>
      <c r="EU10">
        <v>71.96600341796875</v>
      </c>
      <c r="EV10">
        <v>70.782341003417969</v>
      </c>
      <c r="EW10">
        <v>69.857925415039063</v>
      </c>
      <c r="EX10">
        <v>69.268760681152344</v>
      </c>
      <c r="EY10">
        <v>69.248619079589844</v>
      </c>
      <c r="EZ10">
        <v>71.925331115722656</v>
      </c>
      <c r="FA10">
        <v>75.570068359375</v>
      </c>
      <c r="FB10">
        <v>79.557151794433594</v>
      </c>
      <c r="FC10">
        <v>83.262161254882812</v>
      </c>
      <c r="FD10">
        <v>85.29937744140625</v>
      </c>
      <c r="FE10">
        <v>87.2117919921875</v>
      </c>
      <c r="FF10">
        <v>88.660293579101563</v>
      </c>
      <c r="FG10">
        <v>89.418403625488281</v>
      </c>
      <c r="FH10">
        <v>89.610771179199219</v>
      </c>
      <c r="FI10">
        <v>88.278388977050781</v>
      </c>
      <c r="FJ10">
        <v>86.656890869140625</v>
      </c>
      <c r="FK10">
        <v>84.473014831542969</v>
      </c>
      <c r="FL10">
        <v>81.079437255859375</v>
      </c>
      <c r="FM10">
        <v>77.883216857910156</v>
      </c>
      <c r="FN10">
        <v>75.965255737304688</v>
      </c>
      <c r="FO10">
        <v>74.946510314941406</v>
      </c>
      <c r="FP10">
        <v>73.770309448242188</v>
      </c>
      <c r="FQ10">
        <v>72.363471984863281</v>
      </c>
      <c r="FR10">
        <v>222</v>
      </c>
      <c r="FS10">
        <v>0.12221954017877579</v>
      </c>
      <c r="FT10">
        <v>1</v>
      </c>
    </row>
    <row r="11" spans="1:176" x14ac:dyDescent="0.2">
      <c r="A11" t="s">
        <v>1</v>
      </c>
      <c r="B11" t="s">
        <v>226</v>
      </c>
      <c r="C11" t="s">
        <v>246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T11">
        <v>0</v>
      </c>
    </row>
    <row r="12" spans="1:176" x14ac:dyDescent="0.2">
      <c r="A12" t="s">
        <v>1</v>
      </c>
      <c r="B12" t="s">
        <v>226</v>
      </c>
      <c r="C12" t="s">
        <v>247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0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0</v>
      </c>
      <c r="FH12">
        <v>0</v>
      </c>
      <c r="FI12">
        <v>0</v>
      </c>
      <c r="FJ12">
        <v>0</v>
      </c>
      <c r="FK12">
        <v>0</v>
      </c>
      <c r="FL12">
        <v>0</v>
      </c>
      <c r="FM12">
        <v>0</v>
      </c>
      <c r="FN12">
        <v>0</v>
      </c>
      <c r="FO12">
        <v>0</v>
      </c>
      <c r="FP12">
        <v>0</v>
      </c>
      <c r="FQ12">
        <v>0</v>
      </c>
      <c r="FR12">
        <v>0</v>
      </c>
      <c r="FT12">
        <v>0</v>
      </c>
    </row>
    <row r="13" spans="1:176" x14ac:dyDescent="0.2">
      <c r="A13" t="s">
        <v>1</v>
      </c>
      <c r="B13" t="s">
        <v>226</v>
      </c>
      <c r="C13" t="s">
        <v>248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T13">
        <v>0</v>
      </c>
    </row>
    <row r="14" spans="1:176" x14ac:dyDescent="0.2">
      <c r="A14" t="s">
        <v>1</v>
      </c>
      <c r="B14" t="s">
        <v>226</v>
      </c>
      <c r="C14" t="s">
        <v>249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0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</v>
      </c>
      <c r="FT14">
        <v>0</v>
      </c>
    </row>
    <row r="15" spans="1:176" x14ac:dyDescent="0.2">
      <c r="A15" t="s">
        <v>1</v>
      </c>
      <c r="B15" t="s">
        <v>226</v>
      </c>
      <c r="C15" t="s">
        <v>250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0</v>
      </c>
      <c r="FR15">
        <v>0</v>
      </c>
      <c r="FT15">
        <v>0</v>
      </c>
    </row>
    <row r="16" spans="1:176" x14ac:dyDescent="0.2">
      <c r="A16" t="s">
        <v>1</v>
      </c>
      <c r="B16" t="s">
        <v>226</v>
      </c>
      <c r="C16" t="s">
        <v>251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>
        <v>0</v>
      </c>
      <c r="FO16">
        <v>0</v>
      </c>
      <c r="FP16">
        <v>0</v>
      </c>
      <c r="FQ16">
        <v>0</v>
      </c>
      <c r="FR16">
        <v>0</v>
      </c>
      <c r="FT16">
        <v>0</v>
      </c>
    </row>
    <row r="17" spans="1:176" x14ac:dyDescent="0.2">
      <c r="A17" t="s">
        <v>1</v>
      </c>
      <c r="B17" t="s">
        <v>226</v>
      </c>
      <c r="C17" t="s">
        <v>252</v>
      </c>
      <c r="D17">
        <v>219</v>
      </c>
      <c r="E17">
        <v>219</v>
      </c>
      <c r="F17">
        <v>38.369716644287109</v>
      </c>
      <c r="G17">
        <v>37.235569000244141</v>
      </c>
      <c r="H17">
        <v>37.018589019775391</v>
      </c>
      <c r="I17">
        <v>38.9681396484375</v>
      </c>
      <c r="J17">
        <v>46.406002044677734</v>
      </c>
      <c r="K17">
        <v>52.300945281982422</v>
      </c>
      <c r="L17">
        <v>64.770683288574219</v>
      </c>
      <c r="M17">
        <v>68.747047424316406</v>
      </c>
      <c r="N17">
        <v>72.757980346679688</v>
      </c>
      <c r="O17">
        <v>76.457199096679688</v>
      </c>
      <c r="P17">
        <v>83.210617065429688</v>
      </c>
      <c r="Q17">
        <v>85.665420532226562</v>
      </c>
      <c r="R17">
        <v>87.497581481933594</v>
      </c>
      <c r="S17">
        <v>88.547500610351563</v>
      </c>
      <c r="T17">
        <v>88.397071838378906</v>
      </c>
      <c r="U17">
        <v>87.468818664550781</v>
      </c>
      <c r="V17">
        <v>86.311965942382813</v>
      </c>
      <c r="W17">
        <v>84.512550354003906</v>
      </c>
      <c r="X17">
        <v>82.92822265625</v>
      </c>
      <c r="Y17">
        <v>82.705421447753906</v>
      </c>
      <c r="Z17">
        <v>80.416763305664063</v>
      </c>
      <c r="AA17">
        <v>70.729965209960937</v>
      </c>
      <c r="AB17">
        <v>54.148025512695312</v>
      </c>
      <c r="AC17">
        <v>45.707767486572266</v>
      </c>
      <c r="AD17">
        <v>0.22952188551425934</v>
      </c>
      <c r="AE17">
        <v>-0.50057715177536011</v>
      </c>
      <c r="AF17">
        <v>-0.95928400754928589</v>
      </c>
      <c r="AG17">
        <v>-0.90369367599487305</v>
      </c>
      <c r="AH17">
        <v>-1.1756819486618042</v>
      </c>
      <c r="AI17">
        <v>-1.6669772863388062</v>
      </c>
      <c r="AJ17">
        <v>-2.058699369430542</v>
      </c>
      <c r="AK17">
        <v>-2.7189512252807617</v>
      </c>
      <c r="AL17">
        <v>-2.6698739528656006</v>
      </c>
      <c r="AM17">
        <v>-3.7936596870422363</v>
      </c>
      <c r="AN17">
        <v>-3.4574613571166992</v>
      </c>
      <c r="AO17">
        <v>-1.8177070617675781</v>
      </c>
      <c r="AP17">
        <v>-0.74834489822387695</v>
      </c>
      <c r="AQ17">
        <v>-0.58380037546157837</v>
      </c>
      <c r="AR17">
        <v>1.2513177394866943</v>
      </c>
      <c r="AS17">
        <v>9.2028970718383789</v>
      </c>
      <c r="AT17">
        <v>8.4783830642700195</v>
      </c>
      <c r="AU17">
        <v>8.3734893798828125</v>
      </c>
      <c r="AV17">
        <v>7.2874112129211426</v>
      </c>
      <c r="AW17">
        <v>-1.3946950435638428</v>
      </c>
      <c r="AX17">
        <v>-2.4356989860534668</v>
      </c>
      <c r="AY17">
        <v>-1.0008580684661865</v>
      </c>
      <c r="AZ17">
        <v>-1.2276631593704224</v>
      </c>
      <c r="BA17">
        <v>-2.1022379398345947</v>
      </c>
      <c r="BB17">
        <v>1.2205588817596436</v>
      </c>
      <c r="BC17">
        <v>0.47860437631607056</v>
      </c>
      <c r="BD17">
        <v>1.9314713776111603E-2</v>
      </c>
      <c r="BE17">
        <v>0.10119976103305817</v>
      </c>
      <c r="BF17">
        <v>-0.18538676202297211</v>
      </c>
      <c r="BG17">
        <v>-0.65444111824035645</v>
      </c>
      <c r="BH17">
        <v>-1.0019404888153076</v>
      </c>
      <c r="BI17">
        <v>-1.6924077272415161</v>
      </c>
      <c r="BJ17">
        <v>-1.6397800445556641</v>
      </c>
      <c r="BK17">
        <v>-2.7415590286254883</v>
      </c>
      <c r="BL17">
        <v>-2.4198095798492432</v>
      </c>
      <c r="BM17">
        <v>-0.73249697685241699</v>
      </c>
      <c r="BN17">
        <v>0.36272001266479492</v>
      </c>
      <c r="BO17">
        <v>0.50324952602386475</v>
      </c>
      <c r="BP17">
        <v>2.3372535705566406</v>
      </c>
      <c r="BQ17">
        <v>10.287958145141602</v>
      </c>
      <c r="BR17">
        <v>9.5816364288330078</v>
      </c>
      <c r="BS17">
        <v>9.4838809967041016</v>
      </c>
      <c r="BT17">
        <v>8.4214296340942383</v>
      </c>
      <c r="BU17">
        <v>-0.2822495698928833</v>
      </c>
      <c r="BV17">
        <v>-1.3584975004196167</v>
      </c>
      <c r="BW17">
        <v>0.12508434057235718</v>
      </c>
      <c r="BX17">
        <v>-4.365992546081543E-2</v>
      </c>
      <c r="BY17">
        <v>-0.78044593334197998</v>
      </c>
      <c r="BZ17">
        <v>1.9069480895996094</v>
      </c>
      <c r="CA17">
        <v>1.1567825078964233</v>
      </c>
      <c r="CB17">
        <v>0.69708919525146484</v>
      </c>
      <c r="CC17">
        <v>0.79718589782714844</v>
      </c>
      <c r="CD17">
        <v>0.50048863887786865</v>
      </c>
      <c r="CE17">
        <v>4.6838358044624329E-2</v>
      </c>
      <c r="CF17">
        <v>-0.27003249526023865</v>
      </c>
      <c r="CG17">
        <v>-0.98142683506011963</v>
      </c>
      <c r="CH17">
        <v>-0.92634010314941406</v>
      </c>
      <c r="CI17">
        <v>-2.0128774642944336</v>
      </c>
      <c r="CJ17">
        <v>-1.7011351585388184</v>
      </c>
      <c r="CK17">
        <v>1.9116226583719254E-2</v>
      </c>
      <c r="CL17">
        <v>1.1322401762008667</v>
      </c>
      <c r="CM17">
        <v>1.2561370134353638</v>
      </c>
      <c r="CN17">
        <v>3.0893692970275879</v>
      </c>
      <c r="CO17">
        <v>11.039467811584473</v>
      </c>
      <c r="CP17">
        <v>10.345746040344238</v>
      </c>
      <c r="CQ17">
        <v>10.252935409545898</v>
      </c>
      <c r="CR17">
        <v>9.2068471908569336</v>
      </c>
      <c r="CS17">
        <v>0.48822674155235291</v>
      </c>
      <c r="CT17">
        <v>-0.61243116855621338</v>
      </c>
      <c r="CU17">
        <v>0.90490865707397461</v>
      </c>
      <c r="CV17">
        <v>0.77637714147567749</v>
      </c>
      <c r="CW17">
        <v>0.13502325117588043</v>
      </c>
      <c r="CX17">
        <v>2.5933372974395752</v>
      </c>
      <c r="CY17">
        <v>1.8349605798721313</v>
      </c>
      <c r="CZ17">
        <v>1.3748636245727539</v>
      </c>
      <c r="DA17">
        <v>1.4931720495223999</v>
      </c>
      <c r="DB17">
        <v>1.1863640546798706</v>
      </c>
      <c r="DC17">
        <v>0.74811780452728271</v>
      </c>
      <c r="DD17">
        <v>0.46187546849250793</v>
      </c>
      <c r="DE17">
        <v>-0.27044591307640076</v>
      </c>
      <c r="DF17">
        <v>-0.21290016174316406</v>
      </c>
      <c r="DG17">
        <v>-1.2841957807540894</v>
      </c>
      <c r="DH17">
        <v>-0.98246073722839355</v>
      </c>
      <c r="DI17">
        <v>0.7707294225692749</v>
      </c>
      <c r="DJ17">
        <v>1.9017603397369385</v>
      </c>
      <c r="DK17">
        <v>2.0090243816375732</v>
      </c>
      <c r="DL17">
        <v>3.8414850234985352</v>
      </c>
      <c r="DM17">
        <v>11.790977478027344</v>
      </c>
      <c r="DN17">
        <v>11.109855651855469</v>
      </c>
      <c r="DO17">
        <v>11.021989822387695</v>
      </c>
      <c r="DP17">
        <v>9.9922647476196289</v>
      </c>
      <c r="DQ17">
        <v>1.2587029933929443</v>
      </c>
      <c r="DR17">
        <v>0.13363522291183472</v>
      </c>
      <c r="DS17">
        <v>1.6847329139709473</v>
      </c>
      <c r="DT17">
        <v>1.5964142084121704</v>
      </c>
      <c r="DU17">
        <v>1.0504924058914185</v>
      </c>
      <c r="DV17">
        <v>3.5843741893768311</v>
      </c>
      <c r="DW17">
        <v>2.8141422271728516</v>
      </c>
      <c r="DX17">
        <v>2.3534624576568604</v>
      </c>
      <c r="DY17">
        <v>2.4980654716491699</v>
      </c>
      <c r="DZ17">
        <v>2.176659107208252</v>
      </c>
      <c r="EA17">
        <v>1.7606539726257324</v>
      </c>
      <c r="EB17">
        <v>1.5186343193054199</v>
      </c>
      <c r="EC17">
        <v>0.75609761476516724</v>
      </c>
      <c r="ED17">
        <v>0.81719380617141724</v>
      </c>
      <c r="EE17">
        <v>-0.23209522664546967</v>
      </c>
      <c r="EF17">
        <v>5.5191043764352798E-2</v>
      </c>
      <c r="EG17">
        <v>1.855939507484436</v>
      </c>
      <c r="EH17">
        <v>3.0128252506256104</v>
      </c>
      <c r="EI17">
        <v>3.0960743427276611</v>
      </c>
      <c r="EJ17">
        <v>4.9274210929870605</v>
      </c>
      <c r="EK17">
        <v>12.876038551330566</v>
      </c>
      <c r="EL17">
        <v>12.213109016418457</v>
      </c>
      <c r="EM17">
        <v>12.132381439208984</v>
      </c>
      <c r="EN17">
        <v>11.126282691955566</v>
      </c>
      <c r="EO17">
        <v>2.3711485862731934</v>
      </c>
      <c r="EP17">
        <v>1.2108365297317505</v>
      </c>
      <c r="EQ17">
        <v>2.8106753826141357</v>
      </c>
      <c r="ER17">
        <v>2.7804174423217773</v>
      </c>
      <c r="ES17">
        <v>2.3722844123840332</v>
      </c>
      <c r="ET17">
        <v>77.489341735839844</v>
      </c>
      <c r="EU17">
        <v>76.064689636230469</v>
      </c>
      <c r="EV17">
        <v>75.779914855957031</v>
      </c>
      <c r="EW17">
        <v>75.119964599609375</v>
      </c>
      <c r="EX17">
        <v>74.046379089355469</v>
      </c>
      <c r="EY17">
        <v>73.304389953613281</v>
      </c>
      <c r="EZ17">
        <v>75.710990905761719</v>
      </c>
      <c r="FA17">
        <v>79.875160217285156</v>
      </c>
      <c r="FB17">
        <v>84.448623657226563</v>
      </c>
      <c r="FC17">
        <v>88.997268676757813</v>
      </c>
      <c r="FD17">
        <v>92.026054382324219</v>
      </c>
      <c r="FE17">
        <v>93.55950927734375</v>
      </c>
      <c r="FF17">
        <v>94.635910034179688</v>
      </c>
      <c r="FG17">
        <v>96.015121459960938</v>
      </c>
      <c r="FH17">
        <v>97.0570068359375</v>
      </c>
      <c r="FI17">
        <v>96.190925598144531</v>
      </c>
      <c r="FJ17">
        <v>95.217735290527344</v>
      </c>
      <c r="FK17">
        <v>92.208030700683594</v>
      </c>
      <c r="FL17">
        <v>87.920761108398438</v>
      </c>
      <c r="FM17">
        <v>85.978233337402344</v>
      </c>
      <c r="FN17">
        <v>83.978057861328125</v>
      </c>
      <c r="FO17">
        <v>82.695152282714844</v>
      </c>
      <c r="FP17">
        <v>81.558883666992188</v>
      </c>
      <c r="FQ17">
        <v>80.585395812988281</v>
      </c>
      <c r="FR17">
        <v>219</v>
      </c>
      <c r="FS17">
        <v>0.10614591836929321</v>
      </c>
      <c r="FT17">
        <v>1</v>
      </c>
    </row>
    <row r="18" spans="1:176" x14ac:dyDescent="0.2">
      <c r="A18" t="s">
        <v>1</v>
      </c>
      <c r="B18" t="s">
        <v>226</v>
      </c>
      <c r="C18" t="s">
        <v>253</v>
      </c>
      <c r="D18">
        <v>219</v>
      </c>
      <c r="E18">
        <v>219</v>
      </c>
      <c r="F18">
        <v>44.953498840332031</v>
      </c>
      <c r="G18">
        <v>42.568038940429688</v>
      </c>
      <c r="H18">
        <v>41.346706390380859</v>
      </c>
      <c r="I18">
        <v>42.582981109619141</v>
      </c>
      <c r="J18">
        <v>49.565467834472656</v>
      </c>
      <c r="K18">
        <v>54.48291015625</v>
      </c>
      <c r="L18">
        <v>66.784225463867187</v>
      </c>
      <c r="M18">
        <v>71.081535339355469</v>
      </c>
      <c r="N18">
        <v>75.684501647949219</v>
      </c>
      <c r="O18">
        <v>79.509201049804688</v>
      </c>
      <c r="P18">
        <v>86.164390563964844</v>
      </c>
      <c r="Q18">
        <v>88.534065246582031</v>
      </c>
      <c r="R18">
        <v>90.025962829589844</v>
      </c>
      <c r="S18">
        <v>90.840591430664063</v>
      </c>
      <c r="T18">
        <v>90.363044738769531</v>
      </c>
      <c r="U18">
        <v>88.84637451171875</v>
      </c>
      <c r="V18">
        <v>87.058090209960937</v>
      </c>
      <c r="W18">
        <v>85.053291320800781</v>
      </c>
      <c r="X18">
        <v>83.390068054199219</v>
      </c>
      <c r="Y18">
        <v>84.008705139160156</v>
      </c>
      <c r="Z18">
        <v>81.93292236328125</v>
      </c>
      <c r="AA18">
        <v>71.980918884277344</v>
      </c>
      <c r="AB18">
        <v>55.037776947021484</v>
      </c>
      <c r="AC18">
        <v>46.338748931884766</v>
      </c>
      <c r="AD18">
        <v>-0.34618857502937317</v>
      </c>
      <c r="AE18">
        <v>-0.71362084150314331</v>
      </c>
      <c r="AF18">
        <v>-1.0433897972106934</v>
      </c>
      <c r="AG18">
        <v>-1.5561162233352661</v>
      </c>
      <c r="AH18">
        <v>-1.3193457126617432</v>
      </c>
      <c r="AI18">
        <v>-2.085665225982666</v>
      </c>
      <c r="AJ18">
        <v>-3.5031988620758057</v>
      </c>
      <c r="AK18">
        <v>-2.2916069030761719</v>
      </c>
      <c r="AL18">
        <v>-1.9239861965179443</v>
      </c>
      <c r="AM18">
        <v>-2.5124547481536865</v>
      </c>
      <c r="AN18">
        <v>-2.7225089073181152</v>
      </c>
      <c r="AO18">
        <v>-1.3475732803344727</v>
      </c>
      <c r="AP18">
        <v>-0.41105407476425171</v>
      </c>
      <c r="AQ18">
        <v>-0.57560032606124878</v>
      </c>
      <c r="AR18">
        <v>2.6778326034545898</v>
      </c>
      <c r="AS18">
        <v>9.4401054382324219</v>
      </c>
      <c r="AT18">
        <v>8.4732379913330078</v>
      </c>
      <c r="AU18">
        <v>8.059535026550293</v>
      </c>
      <c r="AV18">
        <v>5.8957600593566895</v>
      </c>
      <c r="AW18">
        <v>-1.8472284078598022</v>
      </c>
      <c r="AX18">
        <v>-1.378055214881897</v>
      </c>
      <c r="AY18">
        <v>-1.7997754812240601</v>
      </c>
      <c r="AZ18">
        <v>-2.5350780487060547</v>
      </c>
      <c r="BA18">
        <v>-3.8944895267486572</v>
      </c>
      <c r="BB18">
        <v>0.71546494960784912</v>
      </c>
      <c r="BC18">
        <v>0.31532731652259827</v>
      </c>
      <c r="BD18">
        <v>-4.7249738126993179E-2</v>
      </c>
      <c r="BE18">
        <v>-0.57462126016616821</v>
      </c>
      <c r="BF18">
        <v>-0.36109182238578796</v>
      </c>
      <c r="BG18">
        <v>-1.1045025587081909</v>
      </c>
      <c r="BH18">
        <v>-2.4689669609069824</v>
      </c>
      <c r="BI18">
        <v>-1.2696208953857422</v>
      </c>
      <c r="BJ18">
        <v>-0.90286874771118164</v>
      </c>
      <c r="BK18">
        <v>-1.4675240516662598</v>
      </c>
      <c r="BL18">
        <v>-1.6873735189437866</v>
      </c>
      <c r="BM18">
        <v>-0.30889931321144104</v>
      </c>
      <c r="BN18">
        <v>0.64418989419937134</v>
      </c>
      <c r="BO18">
        <v>0.49380108714103699</v>
      </c>
      <c r="BP18">
        <v>3.7710299491882324</v>
      </c>
      <c r="BQ18">
        <v>10.532949447631836</v>
      </c>
      <c r="BR18">
        <v>9.5894584655761719</v>
      </c>
      <c r="BS18">
        <v>9.1683101654052734</v>
      </c>
      <c r="BT18">
        <v>7.0028233528137207</v>
      </c>
      <c r="BU18">
        <v>-0.78054237365722656</v>
      </c>
      <c r="BV18">
        <v>-0.33587607741355896</v>
      </c>
      <c r="BW18">
        <v>-0.70068567991256714</v>
      </c>
      <c r="BX18">
        <v>-1.3653980493545532</v>
      </c>
      <c r="BY18">
        <v>-2.5973536968231201</v>
      </c>
      <c r="BZ18">
        <v>1.4507629871368408</v>
      </c>
      <c r="CA18">
        <v>1.0279736518859863</v>
      </c>
      <c r="CB18">
        <v>0.64267385005950928</v>
      </c>
      <c r="CC18">
        <v>0.10515914112329483</v>
      </c>
      <c r="CD18">
        <v>0.30259189009666443</v>
      </c>
      <c r="CE18">
        <v>-0.42495220899581909</v>
      </c>
      <c r="CF18">
        <v>-1.752660870552063</v>
      </c>
      <c r="CG18">
        <v>-0.56179654598236084</v>
      </c>
      <c r="CH18">
        <v>-0.19564594328403473</v>
      </c>
      <c r="CI18">
        <v>-0.74380820989608765</v>
      </c>
      <c r="CJ18">
        <v>-0.97044193744659424</v>
      </c>
      <c r="CK18">
        <v>0.41048309206962585</v>
      </c>
      <c r="CL18">
        <v>1.3750486373901367</v>
      </c>
      <c r="CM18">
        <v>1.2344652414321899</v>
      </c>
      <c r="CN18">
        <v>4.528174877166748</v>
      </c>
      <c r="CO18">
        <v>11.289849281311035</v>
      </c>
      <c r="CP18">
        <v>10.362549781799316</v>
      </c>
      <c r="CQ18">
        <v>9.9362449645996094</v>
      </c>
      <c r="CR18">
        <v>7.7695722579956055</v>
      </c>
      <c r="CS18">
        <v>-4.1758846491575241E-2</v>
      </c>
      <c r="CT18">
        <v>0.38593405485153198</v>
      </c>
      <c r="CU18">
        <v>6.054050475358963E-2</v>
      </c>
      <c r="CV18">
        <v>-0.55528134107589722</v>
      </c>
      <c r="CW18">
        <v>-1.6989611387252808</v>
      </c>
      <c r="CX18">
        <v>2.186060905456543</v>
      </c>
      <c r="CY18">
        <v>1.7406200170516968</v>
      </c>
      <c r="CZ18">
        <v>1.3325974941253662</v>
      </c>
      <c r="DA18">
        <v>0.78493952751159668</v>
      </c>
      <c r="DB18">
        <v>0.96627557277679443</v>
      </c>
      <c r="DC18">
        <v>0.25459808111190796</v>
      </c>
      <c r="DD18">
        <v>-1.0363548994064331</v>
      </c>
      <c r="DE18">
        <v>0.1460278183221817</v>
      </c>
      <c r="DF18">
        <v>0.51157683134078979</v>
      </c>
      <c r="DG18">
        <v>-2.0092369988560677E-2</v>
      </c>
      <c r="DH18">
        <v>-0.25351035594940186</v>
      </c>
      <c r="DI18">
        <v>1.1298655271530151</v>
      </c>
      <c r="DJ18">
        <v>2.1059074401855469</v>
      </c>
      <c r="DK18">
        <v>1.9751293659210205</v>
      </c>
      <c r="DL18">
        <v>5.2853198051452637</v>
      </c>
      <c r="DM18">
        <v>12.046749114990234</v>
      </c>
      <c r="DN18">
        <v>11.135641098022461</v>
      </c>
      <c r="DO18">
        <v>10.704179763793945</v>
      </c>
      <c r="DP18">
        <v>8.536320686340332</v>
      </c>
      <c r="DQ18">
        <v>0.6970246434211731</v>
      </c>
      <c r="DR18">
        <v>1.1077442169189453</v>
      </c>
      <c r="DS18">
        <v>0.82176673412322998</v>
      </c>
      <c r="DT18">
        <v>0.25483539700508118</v>
      </c>
      <c r="DU18">
        <v>-0.80056869983673096</v>
      </c>
      <c r="DV18">
        <v>3.2477145195007324</v>
      </c>
      <c r="DW18">
        <v>2.7695682048797607</v>
      </c>
      <c r="DX18">
        <v>2.3287374973297119</v>
      </c>
      <c r="DY18">
        <v>1.7664345502853394</v>
      </c>
      <c r="DZ18">
        <v>1.9245294332504272</v>
      </c>
      <c r="EA18">
        <v>1.2357608079910278</v>
      </c>
      <c r="EB18">
        <v>-2.1227744873613119E-3</v>
      </c>
      <c r="EC18">
        <v>1.1680138111114502</v>
      </c>
      <c r="ED18">
        <v>1.5326942205429077</v>
      </c>
      <c r="EE18">
        <v>1.0248383283615112</v>
      </c>
      <c r="EF18">
        <v>0.78162497282028198</v>
      </c>
      <c r="EG18">
        <v>2.1685395240783691</v>
      </c>
      <c r="EH18">
        <v>3.1611514091491699</v>
      </c>
      <c r="EI18">
        <v>3.0445308685302734</v>
      </c>
      <c r="EJ18">
        <v>6.3785171508789063</v>
      </c>
      <c r="EK18">
        <v>13.139593124389648</v>
      </c>
      <c r="EL18">
        <v>12.251861572265625</v>
      </c>
      <c r="EM18">
        <v>11.812954902648926</v>
      </c>
      <c r="EN18">
        <v>9.6433839797973633</v>
      </c>
      <c r="EO18">
        <v>1.7637107372283936</v>
      </c>
      <c r="EP18">
        <v>2.1499233245849609</v>
      </c>
      <c r="EQ18">
        <v>1.9208564758300781</v>
      </c>
      <c r="ER18">
        <v>1.4245153665542603</v>
      </c>
      <c r="ES18">
        <v>0.49656730890274048</v>
      </c>
      <c r="ET18">
        <v>79.476371765136719</v>
      </c>
      <c r="EU18">
        <v>78.116683959960938</v>
      </c>
      <c r="EV18">
        <v>76.990028381347656</v>
      </c>
      <c r="EW18">
        <v>75.715705871582031</v>
      </c>
      <c r="EX18">
        <v>75.536041259765625</v>
      </c>
      <c r="EY18">
        <v>74.990158081054688</v>
      </c>
      <c r="EZ18">
        <v>76.637367248535156</v>
      </c>
      <c r="FA18">
        <v>80.766799926757812</v>
      </c>
      <c r="FB18">
        <v>85.630149841308594</v>
      </c>
      <c r="FC18">
        <v>89.748527526855469</v>
      </c>
      <c r="FD18">
        <v>91.829780578613281</v>
      </c>
      <c r="FE18">
        <v>93.789505004882813</v>
      </c>
      <c r="FF18">
        <v>94.740684509277344</v>
      </c>
      <c r="FG18">
        <v>94.443740844726563</v>
      </c>
      <c r="FH18">
        <v>94.003395080566406</v>
      </c>
      <c r="FI18">
        <v>92.781929016113281</v>
      </c>
      <c r="FJ18">
        <v>92.133354187011719</v>
      </c>
      <c r="FK18">
        <v>90.963844299316406</v>
      </c>
      <c r="FL18">
        <v>87.605049133300781</v>
      </c>
      <c r="FM18">
        <v>85.997360229492188</v>
      </c>
      <c r="FN18">
        <v>84.53167724609375</v>
      </c>
      <c r="FO18">
        <v>83.328437805175781</v>
      </c>
      <c r="FP18">
        <v>81.832992553710937</v>
      </c>
      <c r="FQ18">
        <v>80.090400695800781</v>
      </c>
      <c r="FR18">
        <v>219</v>
      </c>
      <c r="FS18">
        <v>0.10803064703941345</v>
      </c>
      <c r="FT18">
        <v>1</v>
      </c>
    </row>
    <row r="19" spans="1:176" x14ac:dyDescent="0.2">
      <c r="A19" t="s">
        <v>1</v>
      </c>
      <c r="B19" t="s">
        <v>226</v>
      </c>
      <c r="C19" t="s">
        <v>254</v>
      </c>
      <c r="D19">
        <v>219</v>
      </c>
      <c r="E19">
        <v>219</v>
      </c>
      <c r="F19">
        <v>46.824935913085937</v>
      </c>
      <c r="G19">
        <v>44.218128204345703</v>
      </c>
      <c r="H19">
        <v>43.001155853271484</v>
      </c>
      <c r="I19">
        <v>44.095527648925781</v>
      </c>
      <c r="J19">
        <v>50.931003570556641</v>
      </c>
      <c r="K19">
        <v>55.648601531982422</v>
      </c>
      <c r="L19">
        <v>67.997703552246094</v>
      </c>
      <c r="M19">
        <v>72.251609802246094</v>
      </c>
      <c r="N19">
        <v>76.602264404296875</v>
      </c>
      <c r="O19">
        <v>80.381515502929688</v>
      </c>
      <c r="P19">
        <v>86.633857727050781</v>
      </c>
      <c r="Q19">
        <v>88.613868713378906</v>
      </c>
      <c r="R19">
        <v>89.758163452148438</v>
      </c>
      <c r="S19">
        <v>90.404403686523438</v>
      </c>
      <c r="T19">
        <v>89.883567810058594</v>
      </c>
      <c r="U19">
        <v>88.73602294921875</v>
      </c>
      <c r="V19">
        <v>87.333236694335938</v>
      </c>
      <c r="W19">
        <v>85.335960388183594</v>
      </c>
      <c r="X19">
        <v>83.282669067382812</v>
      </c>
      <c r="Y19">
        <v>83.589637756347656</v>
      </c>
      <c r="Z19">
        <v>81.33843994140625</v>
      </c>
      <c r="AA19">
        <v>71.576263427734375</v>
      </c>
      <c r="AB19">
        <v>55.138740539550781</v>
      </c>
      <c r="AC19">
        <v>46.509666442871094</v>
      </c>
      <c r="AD19">
        <v>-1.1591660976409912</v>
      </c>
      <c r="AE19">
        <v>-1.940616250038147</v>
      </c>
      <c r="AF19">
        <v>-1.9223700761795044</v>
      </c>
      <c r="AG19">
        <v>-2.1024284362792969</v>
      </c>
      <c r="AH19">
        <v>-1.8392461538314819</v>
      </c>
      <c r="AI19">
        <v>-2.2619278430938721</v>
      </c>
      <c r="AJ19">
        <v>-2.1846723556518555</v>
      </c>
      <c r="AK19">
        <v>-2.6244914531707764</v>
      </c>
      <c r="AL19">
        <v>-2.1849484443664551</v>
      </c>
      <c r="AM19">
        <v>-2.1103794574737549</v>
      </c>
      <c r="AN19">
        <v>-2.040982723236084</v>
      </c>
      <c r="AO19">
        <v>-1.0042214393615723</v>
      </c>
      <c r="AP19">
        <v>-0.64935517311096191</v>
      </c>
      <c r="AQ19">
        <v>-0.24200700223445892</v>
      </c>
      <c r="AR19">
        <v>2.2634561061859131</v>
      </c>
      <c r="AS19">
        <v>10.383131980895996</v>
      </c>
      <c r="AT19">
        <v>9.3849191665649414</v>
      </c>
      <c r="AU19">
        <v>9.1292390823364258</v>
      </c>
      <c r="AV19">
        <v>1.3564028739929199</v>
      </c>
      <c r="AW19">
        <v>-1.7042611837387085</v>
      </c>
      <c r="AX19">
        <v>-1.0795315504074097</v>
      </c>
      <c r="AY19">
        <v>-0.90579122304916382</v>
      </c>
      <c r="AZ19">
        <v>-1.6814337968826294</v>
      </c>
      <c r="BA19">
        <v>-2.3161895275115967</v>
      </c>
      <c r="BB19">
        <v>-1.3785521499812603E-2</v>
      </c>
      <c r="BC19">
        <v>-0.85622179508209229</v>
      </c>
      <c r="BD19">
        <v>-0.87577700614929199</v>
      </c>
      <c r="BE19">
        <v>-1.0635918378829956</v>
      </c>
      <c r="BF19">
        <v>-0.82787495851516724</v>
      </c>
      <c r="BG19">
        <v>-1.2263356447219849</v>
      </c>
      <c r="BH19">
        <v>-1.0969558954238892</v>
      </c>
      <c r="BI19">
        <v>-1.5564415454864502</v>
      </c>
      <c r="BJ19">
        <v>-1.1030027866363525</v>
      </c>
      <c r="BK19">
        <v>-1.0154666900634766</v>
      </c>
      <c r="BL19">
        <v>-0.97898691892623901</v>
      </c>
      <c r="BM19">
        <v>6.1325393617153168E-2</v>
      </c>
      <c r="BN19">
        <v>0.44499054551124573</v>
      </c>
      <c r="BO19">
        <v>0.87620580196380615</v>
      </c>
      <c r="BP19">
        <v>3.4232702255249023</v>
      </c>
      <c r="BQ19">
        <v>11.542962074279785</v>
      </c>
      <c r="BR19">
        <v>10.556301116943359</v>
      </c>
      <c r="BS19">
        <v>10.280195236206055</v>
      </c>
      <c r="BT19">
        <v>2.5274906158447266</v>
      </c>
      <c r="BU19">
        <v>-0.53960388898849487</v>
      </c>
      <c r="BV19">
        <v>7.8771673142910004E-2</v>
      </c>
      <c r="BW19">
        <v>0.27142104506492615</v>
      </c>
      <c r="BX19">
        <v>-0.51380479335784912</v>
      </c>
      <c r="BY19">
        <v>-1.0675805807113647</v>
      </c>
      <c r="BZ19">
        <v>0.77950155735015869</v>
      </c>
      <c r="CA19">
        <v>-0.10517343878746033</v>
      </c>
      <c r="CB19">
        <v>-0.15090984106063843</v>
      </c>
      <c r="CC19">
        <v>-0.34409672021865845</v>
      </c>
      <c r="CD19">
        <v>-0.12740233540534973</v>
      </c>
      <c r="CE19">
        <v>-0.50908780097961426</v>
      </c>
      <c r="CF19">
        <v>-0.34360677003860474</v>
      </c>
      <c r="CG19">
        <v>-0.81671351194381714</v>
      </c>
      <c r="CH19">
        <v>-0.35365045070648193</v>
      </c>
      <c r="CI19">
        <v>-0.25713354349136353</v>
      </c>
      <c r="CJ19">
        <v>-0.24345184862613678</v>
      </c>
      <c r="CK19">
        <v>0.79931992292404175</v>
      </c>
      <c r="CL19">
        <v>1.2029310464859009</v>
      </c>
      <c r="CM19">
        <v>1.6506766080856323</v>
      </c>
      <c r="CN19">
        <v>4.2265539169311523</v>
      </c>
      <c r="CO19">
        <v>12.346256256103516</v>
      </c>
      <c r="CP19">
        <v>11.367595672607422</v>
      </c>
      <c r="CQ19">
        <v>11.077343940734863</v>
      </c>
      <c r="CR19">
        <v>3.3385825157165527</v>
      </c>
      <c r="CS19">
        <v>0.26703426241874695</v>
      </c>
      <c r="CT19">
        <v>0.88100892305374146</v>
      </c>
      <c r="CU19">
        <v>1.0867546796798706</v>
      </c>
      <c r="CV19">
        <v>0.29489144682884216</v>
      </c>
      <c r="CW19">
        <v>-0.20279780030250549</v>
      </c>
      <c r="CX19">
        <v>1.5727885961532593</v>
      </c>
      <c r="CY19">
        <v>0.64587491750717163</v>
      </c>
      <c r="CZ19">
        <v>0.57395732402801514</v>
      </c>
      <c r="DA19">
        <v>0.37539839744567871</v>
      </c>
      <c r="DB19">
        <v>0.57307028770446777</v>
      </c>
      <c r="DC19">
        <v>0.20816008746623993</v>
      </c>
      <c r="DD19">
        <v>0.40974229574203491</v>
      </c>
      <c r="DE19">
        <v>-7.6985426247119904E-2</v>
      </c>
      <c r="DF19">
        <v>0.39570188522338867</v>
      </c>
      <c r="DG19">
        <v>0.50119966268539429</v>
      </c>
      <c r="DH19">
        <v>0.49208322167396545</v>
      </c>
      <c r="DI19">
        <v>1.5373144149780273</v>
      </c>
      <c r="DJ19">
        <v>1.9608715772628784</v>
      </c>
      <c r="DK19">
        <v>2.4251472949981689</v>
      </c>
      <c r="DL19">
        <v>5.0298376083374023</v>
      </c>
      <c r="DM19">
        <v>13.149550437927246</v>
      </c>
      <c r="DN19">
        <v>12.178890228271484</v>
      </c>
      <c r="DO19">
        <v>11.874492645263672</v>
      </c>
      <c r="DP19">
        <v>4.1496744155883789</v>
      </c>
      <c r="DQ19">
        <v>1.0736724138259888</v>
      </c>
      <c r="DR19">
        <v>1.6832461357116699</v>
      </c>
      <c r="DS19">
        <v>1.9020882844924927</v>
      </c>
      <c r="DT19">
        <v>1.1035877466201782</v>
      </c>
      <c r="DU19">
        <v>0.66198498010635376</v>
      </c>
      <c r="DV19">
        <v>2.7181692123413086</v>
      </c>
      <c r="DW19">
        <v>1.7302694320678711</v>
      </c>
      <c r="DX19">
        <v>1.6205503940582275</v>
      </c>
      <c r="DY19">
        <v>1.4142351150512695</v>
      </c>
      <c r="DZ19">
        <v>1.5844414234161377</v>
      </c>
      <c r="EA19">
        <v>1.243752121925354</v>
      </c>
      <c r="EB19">
        <v>1.4974586963653564</v>
      </c>
      <c r="EC19">
        <v>0.99106442928314209</v>
      </c>
      <c r="ED19">
        <v>1.4776476621627808</v>
      </c>
      <c r="EE19">
        <v>1.5961123704910278</v>
      </c>
      <c r="EF19">
        <v>1.5540790557861328</v>
      </c>
      <c r="EG19">
        <v>2.6028614044189453</v>
      </c>
      <c r="EH19">
        <v>3.0552172660827637</v>
      </c>
      <c r="EI19">
        <v>3.5433602333068848</v>
      </c>
      <c r="EJ19">
        <v>6.1896519660949707</v>
      </c>
      <c r="EK19">
        <v>14.309380531311035</v>
      </c>
      <c r="EL19">
        <v>13.350272178649902</v>
      </c>
      <c r="EM19">
        <v>13.025448799133301</v>
      </c>
      <c r="EN19">
        <v>5.3207621574401855</v>
      </c>
      <c r="EO19">
        <v>2.2383296489715576</v>
      </c>
      <c r="EP19">
        <v>2.8415493965148926</v>
      </c>
      <c r="EQ19">
        <v>3.0793006420135498</v>
      </c>
      <c r="ER19">
        <v>2.2712166309356689</v>
      </c>
      <c r="ES19">
        <v>1.9105939865112305</v>
      </c>
      <c r="ET19">
        <v>78.936569213867188</v>
      </c>
      <c r="EU19">
        <v>77.666694641113281</v>
      </c>
      <c r="EV19">
        <v>76.50836181640625</v>
      </c>
      <c r="EW19">
        <v>76.243537902832031</v>
      </c>
      <c r="EX19">
        <v>76.196296691894531</v>
      </c>
      <c r="EY19">
        <v>75.330123901367188</v>
      </c>
      <c r="EZ19">
        <v>76.972053527832031</v>
      </c>
      <c r="FA19">
        <v>81.058448791503906</v>
      </c>
      <c r="FB19">
        <v>85.575363159179688</v>
      </c>
      <c r="FC19">
        <v>88.574943542480469</v>
      </c>
      <c r="FD19">
        <v>89.848121643066406</v>
      </c>
      <c r="FE19">
        <v>90.958641052246094</v>
      </c>
      <c r="FF19">
        <v>91.803878784179688</v>
      </c>
      <c r="FG19">
        <v>91.873367309570313</v>
      </c>
      <c r="FH19">
        <v>91.834732055664063</v>
      </c>
      <c r="FI19">
        <v>90.969192504882813</v>
      </c>
      <c r="FJ19">
        <v>88.846717834472656</v>
      </c>
      <c r="FK19">
        <v>84.915115356445313</v>
      </c>
      <c r="FL19">
        <v>81.402099609375</v>
      </c>
      <c r="FM19">
        <v>78.95831298828125</v>
      </c>
      <c r="FN19">
        <v>76.720993041992188</v>
      </c>
      <c r="FO19">
        <v>75.388008117675781</v>
      </c>
      <c r="FP19">
        <v>74.346450805664062</v>
      </c>
      <c r="FQ19">
        <v>73.0230712890625</v>
      </c>
      <c r="FR19">
        <v>219</v>
      </c>
      <c r="FS19">
        <v>0.11153316497802734</v>
      </c>
      <c r="FT19">
        <v>1</v>
      </c>
    </row>
    <row r="20" spans="1:176" x14ac:dyDescent="0.2">
      <c r="A20" t="s">
        <v>1</v>
      </c>
      <c r="B20" t="s">
        <v>226</v>
      </c>
      <c r="C20" t="s">
        <v>255</v>
      </c>
      <c r="D20">
        <v>210</v>
      </c>
      <c r="E20">
        <v>210</v>
      </c>
      <c r="F20">
        <v>35.184467315673828</v>
      </c>
      <c r="G20">
        <v>33.022918701171875</v>
      </c>
      <c r="H20">
        <v>32.250495910644531</v>
      </c>
      <c r="I20">
        <v>33.464870452880859</v>
      </c>
      <c r="J20">
        <v>40.288188934326172</v>
      </c>
      <c r="K20">
        <v>43.840850830078125</v>
      </c>
      <c r="L20">
        <v>53.958644866943359</v>
      </c>
      <c r="M20">
        <v>56.437709808349609</v>
      </c>
      <c r="N20">
        <v>59.464691162109375</v>
      </c>
      <c r="O20">
        <v>63.577781677246094</v>
      </c>
      <c r="P20">
        <v>69.811019897460938</v>
      </c>
      <c r="Q20">
        <v>73.360740661621094</v>
      </c>
      <c r="R20">
        <v>75.842292785644531</v>
      </c>
      <c r="S20">
        <v>77.241607666015625</v>
      </c>
      <c r="T20">
        <v>78.175750732421875</v>
      </c>
      <c r="U20">
        <v>77.581886291503906</v>
      </c>
      <c r="V20">
        <v>76.218116760253906</v>
      </c>
      <c r="W20">
        <v>74.551925659179688</v>
      </c>
      <c r="X20">
        <v>73.926666259765625</v>
      </c>
      <c r="Y20">
        <v>73.517570495605469</v>
      </c>
      <c r="Z20">
        <v>70.764244079589844</v>
      </c>
      <c r="AA20">
        <v>60.886184692382813</v>
      </c>
      <c r="AB20">
        <v>44.594886779785156</v>
      </c>
      <c r="AC20">
        <v>35.290744781494141</v>
      </c>
      <c r="AD20">
        <v>-2.9481117725372314</v>
      </c>
      <c r="AE20">
        <v>-2.8939404487609863</v>
      </c>
      <c r="AF20">
        <v>-3.2306954860687256</v>
      </c>
      <c r="AG20">
        <v>-3.0222804546356201</v>
      </c>
      <c r="AH20">
        <v>-2.1229133605957031</v>
      </c>
      <c r="AI20">
        <v>-2.0331790447235107</v>
      </c>
      <c r="AJ20">
        <v>-1.9983184337615967</v>
      </c>
      <c r="AK20">
        <v>0.51948696374893188</v>
      </c>
      <c r="AL20">
        <v>-0.29950517416000366</v>
      </c>
      <c r="AM20">
        <v>-0.67182445526123047</v>
      </c>
      <c r="AN20">
        <v>-1.5841584205627441</v>
      </c>
      <c r="AO20">
        <v>-1.3825703859329224</v>
      </c>
      <c r="AP20">
        <v>-1.597079873085022</v>
      </c>
      <c r="AQ20">
        <v>-0.92488908767700195</v>
      </c>
      <c r="AR20">
        <v>-9.9380258470773697E-3</v>
      </c>
      <c r="AS20">
        <v>-0.18658289313316345</v>
      </c>
      <c r="AT20">
        <v>0.52987360954284668</v>
      </c>
      <c r="AU20">
        <v>8.4242744445800781</v>
      </c>
      <c r="AV20">
        <v>6.5973973274230957</v>
      </c>
      <c r="AW20">
        <v>-0.21741105616092682</v>
      </c>
      <c r="AX20">
        <v>0.22423520684242249</v>
      </c>
      <c r="AY20">
        <v>-0.51977968215942383</v>
      </c>
      <c r="AZ20">
        <v>-0.97066712379455566</v>
      </c>
      <c r="BA20">
        <v>-0.60667192935943604</v>
      </c>
      <c r="BB20">
        <v>-1.931066632270813</v>
      </c>
      <c r="BC20">
        <v>-1.9250915050506592</v>
      </c>
      <c r="BD20">
        <v>-2.2912087440490723</v>
      </c>
      <c r="BE20">
        <v>-2.0929732322692871</v>
      </c>
      <c r="BF20">
        <v>-1.1950292587280273</v>
      </c>
      <c r="BG20">
        <v>-1.10317063331604</v>
      </c>
      <c r="BH20">
        <v>-1.0285937786102295</v>
      </c>
      <c r="BI20">
        <v>1.4739576578140259</v>
      </c>
      <c r="BJ20">
        <v>0.7095341682434082</v>
      </c>
      <c r="BK20">
        <v>0.38844281435012817</v>
      </c>
      <c r="BL20">
        <v>-0.54785215854644775</v>
      </c>
      <c r="BM20">
        <v>-0.36853525042533875</v>
      </c>
      <c r="BN20">
        <v>-0.56214344501495361</v>
      </c>
      <c r="BO20">
        <v>0.10175769031047821</v>
      </c>
      <c r="BP20">
        <v>1.0285738706588745</v>
      </c>
      <c r="BQ20">
        <v>0.86105704307556152</v>
      </c>
      <c r="BR20">
        <v>1.5918178558349609</v>
      </c>
      <c r="BS20">
        <v>9.4932022094726562</v>
      </c>
      <c r="BT20">
        <v>7.6893877983093262</v>
      </c>
      <c r="BU20">
        <v>0.89242476224899292</v>
      </c>
      <c r="BV20">
        <v>1.3502618074417114</v>
      </c>
      <c r="BW20">
        <v>0.68082892894744873</v>
      </c>
      <c r="BX20">
        <v>0.19443842768669128</v>
      </c>
      <c r="BY20">
        <v>0.60177129507064819</v>
      </c>
      <c r="BZ20">
        <v>-1.2266644239425659</v>
      </c>
      <c r="CA20">
        <v>-1.2540696859359741</v>
      </c>
      <c r="CB20">
        <v>-1.6405230760574341</v>
      </c>
      <c r="CC20">
        <v>-1.4493379592895508</v>
      </c>
      <c r="CD20">
        <v>-0.55237960815429688</v>
      </c>
      <c r="CE20">
        <v>-0.45904979109764099</v>
      </c>
      <c r="CF20">
        <v>-0.35696554183959961</v>
      </c>
      <c r="CG20">
        <v>2.1350212097167969</v>
      </c>
      <c r="CH20">
        <v>1.4083917140960693</v>
      </c>
      <c r="CI20">
        <v>1.1227806806564331</v>
      </c>
      <c r="CJ20">
        <v>0.1698903888463974</v>
      </c>
      <c r="CK20">
        <v>0.33378243446350098</v>
      </c>
      <c r="CL20">
        <v>0.15465040504932404</v>
      </c>
      <c r="CM20">
        <v>0.81281012296676636</v>
      </c>
      <c r="CN20">
        <v>1.7478440999984741</v>
      </c>
      <c r="CO20">
        <v>1.5866492986679077</v>
      </c>
      <c r="CP20">
        <v>2.3273172378540039</v>
      </c>
      <c r="CQ20">
        <v>10.233537673950195</v>
      </c>
      <c r="CR20">
        <v>8.4456968307495117</v>
      </c>
      <c r="CS20">
        <v>1.6610937118530273</v>
      </c>
      <c r="CT20">
        <v>2.1301443576812744</v>
      </c>
      <c r="CU20">
        <v>1.512366771697998</v>
      </c>
      <c r="CV20">
        <v>1.0013870000839233</v>
      </c>
      <c r="CW20">
        <v>1.4387353658676147</v>
      </c>
      <c r="CX20">
        <v>-0.52226215600967407</v>
      </c>
      <c r="CY20">
        <v>-0.58304786682128906</v>
      </c>
      <c r="CZ20">
        <v>-0.9898374080657959</v>
      </c>
      <c r="DA20">
        <v>-0.80570268630981445</v>
      </c>
      <c r="DB20">
        <v>9.02700275182724E-2</v>
      </c>
      <c r="DC20">
        <v>0.18507109582424164</v>
      </c>
      <c r="DD20">
        <v>0.31466275453567505</v>
      </c>
      <c r="DE20">
        <v>2.7960846424102783</v>
      </c>
      <c r="DF20">
        <v>2.1072492599487305</v>
      </c>
      <c r="DG20">
        <v>1.8571186065673828</v>
      </c>
      <c r="DH20">
        <v>0.88763296604156494</v>
      </c>
      <c r="DI20">
        <v>1.0361001491546631</v>
      </c>
      <c r="DJ20">
        <v>0.87144428491592407</v>
      </c>
      <c r="DK20">
        <v>1.5238626003265381</v>
      </c>
      <c r="DL20">
        <v>2.4671142101287842</v>
      </c>
      <c r="DM20">
        <v>2.3122415542602539</v>
      </c>
      <c r="DN20">
        <v>3.0628166198730469</v>
      </c>
      <c r="DO20">
        <v>10.973873138427734</v>
      </c>
      <c r="DP20">
        <v>9.2020063400268555</v>
      </c>
      <c r="DQ20">
        <v>2.429762601852417</v>
      </c>
      <c r="DR20">
        <v>2.910027027130127</v>
      </c>
      <c r="DS20">
        <v>2.3439047336578369</v>
      </c>
      <c r="DT20">
        <v>1.808335542678833</v>
      </c>
      <c r="DU20">
        <v>2.2756993770599365</v>
      </c>
      <c r="DV20">
        <v>0.49478280544281006</v>
      </c>
      <c r="DW20">
        <v>0.38580113649368286</v>
      </c>
      <c r="DX20">
        <v>-5.0350643694400787E-2</v>
      </c>
      <c r="DY20">
        <v>0.12360444664955139</v>
      </c>
      <c r="DZ20">
        <v>1.0181540250778198</v>
      </c>
      <c r="EA20">
        <v>1.115079402923584</v>
      </c>
      <c r="EB20">
        <v>1.2843873500823975</v>
      </c>
      <c r="EC20">
        <v>3.7505555152893066</v>
      </c>
      <c r="ED20">
        <v>3.1162886619567871</v>
      </c>
      <c r="EE20">
        <v>2.9173858165740967</v>
      </c>
      <c r="EF20">
        <v>1.9239392280578613</v>
      </c>
      <c r="EG20">
        <v>2.0501353740692139</v>
      </c>
      <c r="EH20">
        <v>1.9063807725906372</v>
      </c>
      <c r="EI20">
        <v>2.5505094528198242</v>
      </c>
      <c r="EJ20">
        <v>3.5056262016296387</v>
      </c>
      <c r="EK20">
        <v>3.3598814010620117</v>
      </c>
      <c r="EL20">
        <v>4.1247611045837402</v>
      </c>
      <c r="EM20">
        <v>12.042800903320313</v>
      </c>
      <c r="EN20">
        <v>10.293996810913086</v>
      </c>
      <c r="EO20">
        <v>3.5395984649658203</v>
      </c>
      <c r="EP20">
        <v>4.0360536575317383</v>
      </c>
      <c r="EQ20">
        <v>3.5445132255554199</v>
      </c>
      <c r="ER20">
        <v>2.9734411239624023</v>
      </c>
      <c r="ES20">
        <v>3.484142541885376</v>
      </c>
      <c r="ET20">
        <v>68.648902893066406</v>
      </c>
      <c r="EU20">
        <v>67.515419006347656</v>
      </c>
      <c r="EV20">
        <v>66.621223449707031</v>
      </c>
      <c r="EW20">
        <v>65.802650451660156</v>
      </c>
      <c r="EX20">
        <v>64.933769226074219</v>
      </c>
      <c r="EY20">
        <v>63.812747955322266</v>
      </c>
      <c r="EZ20">
        <v>63.560573577880859</v>
      </c>
      <c r="FA20">
        <v>65.139762878417969</v>
      </c>
      <c r="FB20">
        <v>70.078865051269531</v>
      </c>
      <c r="FC20">
        <v>77.036125183105469</v>
      </c>
      <c r="FD20">
        <v>83.317184448242188</v>
      </c>
      <c r="FE20">
        <v>88.044105529785156</v>
      </c>
      <c r="FF20">
        <v>90.862739562988281</v>
      </c>
      <c r="FG20">
        <v>92.386062622070312</v>
      </c>
      <c r="FH20">
        <v>92.844375610351563</v>
      </c>
      <c r="FI20">
        <v>92.28131103515625</v>
      </c>
      <c r="FJ20">
        <v>92.002227783203125</v>
      </c>
      <c r="FK20">
        <v>91.262588500976563</v>
      </c>
      <c r="FL20">
        <v>87.647430419921875</v>
      </c>
      <c r="FM20">
        <v>83.652351379394531</v>
      </c>
      <c r="FN20">
        <v>80.319854736328125</v>
      </c>
      <c r="FO20">
        <v>76.787269592285156</v>
      </c>
      <c r="FP20">
        <v>74.375839233398437</v>
      </c>
      <c r="FQ20">
        <v>71.910942077636719</v>
      </c>
      <c r="FR20">
        <v>210</v>
      </c>
      <c r="FS20">
        <v>0.12550768256187439</v>
      </c>
      <c r="FT20">
        <v>1</v>
      </c>
    </row>
    <row r="21" spans="1:176" x14ac:dyDescent="0.2">
      <c r="A21" t="s">
        <v>1</v>
      </c>
      <c r="B21" t="s">
        <v>226</v>
      </c>
      <c r="C21" t="s">
        <v>256</v>
      </c>
      <c r="D21">
        <v>210</v>
      </c>
      <c r="E21">
        <v>210</v>
      </c>
      <c r="F21">
        <v>29.237688064575195</v>
      </c>
      <c r="G21">
        <v>28.844598770141602</v>
      </c>
      <c r="H21">
        <v>28.856727600097656</v>
      </c>
      <c r="I21">
        <v>31.013134002685547</v>
      </c>
      <c r="J21">
        <v>38.429771423339844</v>
      </c>
      <c r="K21">
        <v>43.270767211914063</v>
      </c>
      <c r="L21">
        <v>54.521492004394531</v>
      </c>
      <c r="M21">
        <v>57.546783447265625</v>
      </c>
      <c r="N21">
        <v>60.838600158691406</v>
      </c>
      <c r="O21">
        <v>63.848869323730469</v>
      </c>
      <c r="P21">
        <v>70.404800415039063</v>
      </c>
      <c r="Q21">
        <v>73.329277038574219</v>
      </c>
      <c r="R21">
        <v>76.041900634765625</v>
      </c>
      <c r="S21">
        <v>77.994316101074219</v>
      </c>
      <c r="T21">
        <v>78.592903137207031</v>
      </c>
      <c r="U21">
        <v>77.9267578125</v>
      </c>
      <c r="V21">
        <v>76.867530822753906</v>
      </c>
      <c r="W21">
        <v>75.147834777832031</v>
      </c>
      <c r="X21">
        <v>73.641441345214844</v>
      </c>
      <c r="Y21">
        <v>73.429611206054687</v>
      </c>
      <c r="Z21">
        <v>71.688125610351563</v>
      </c>
      <c r="AA21">
        <v>62.780998229980469</v>
      </c>
      <c r="AB21">
        <v>47.347545623779297</v>
      </c>
      <c r="AC21">
        <v>38.613048553466797</v>
      </c>
      <c r="AD21">
        <v>-3.4886651039123535</v>
      </c>
      <c r="AE21">
        <v>-3.3629884719848633</v>
      </c>
      <c r="AF21">
        <v>-3.3502840995788574</v>
      </c>
      <c r="AG21">
        <v>-2.3678247928619385</v>
      </c>
      <c r="AH21">
        <v>-1.7032643556594849</v>
      </c>
      <c r="AI21">
        <v>-1.8012048006057739</v>
      </c>
      <c r="AJ21">
        <v>-2.8258893489837646</v>
      </c>
      <c r="AK21">
        <v>-0.30116322636604309</v>
      </c>
      <c r="AL21">
        <v>-0.80241626501083374</v>
      </c>
      <c r="AM21">
        <v>-1.8921544551849365</v>
      </c>
      <c r="AN21">
        <v>-1.7295897006988525</v>
      </c>
      <c r="AO21">
        <v>-1.6086235046386719</v>
      </c>
      <c r="AP21">
        <v>-0.77645140886306763</v>
      </c>
      <c r="AQ21">
        <v>0.28543344140052795</v>
      </c>
      <c r="AR21">
        <v>0.16936987638473511</v>
      </c>
      <c r="AS21">
        <v>0.40536987781524658</v>
      </c>
      <c r="AT21">
        <v>8.4233036041259766</v>
      </c>
      <c r="AU21">
        <v>7.9984474182128906</v>
      </c>
      <c r="AV21">
        <v>5.8693861961364746</v>
      </c>
      <c r="AW21">
        <v>-1.0178066492080688</v>
      </c>
      <c r="AX21">
        <v>-0.1856798380613327</v>
      </c>
      <c r="AY21">
        <v>-0.11234468221664429</v>
      </c>
      <c r="AZ21">
        <v>-0.77414268255233765</v>
      </c>
      <c r="BA21">
        <v>-1.5338630676269531</v>
      </c>
      <c r="BB21">
        <v>-2.4760599136352539</v>
      </c>
      <c r="BC21">
        <v>-2.4354689121246338</v>
      </c>
      <c r="BD21">
        <v>-2.4459033012390137</v>
      </c>
      <c r="BE21">
        <v>-1.4550154209136963</v>
      </c>
      <c r="BF21">
        <v>-0.80079525709152222</v>
      </c>
      <c r="BG21">
        <v>-0.87609744071960449</v>
      </c>
      <c r="BH21">
        <v>-1.8728973865509033</v>
      </c>
      <c r="BI21">
        <v>0.68391817808151245</v>
      </c>
      <c r="BJ21">
        <v>0.24887837469577789</v>
      </c>
      <c r="BK21">
        <v>-0.78576350212097168</v>
      </c>
      <c r="BL21">
        <v>-0.6586182713508606</v>
      </c>
      <c r="BM21">
        <v>-0.57594603300094604</v>
      </c>
      <c r="BN21">
        <v>0.25031715631484985</v>
      </c>
      <c r="BO21">
        <v>1.2862143516540527</v>
      </c>
      <c r="BP21">
        <v>1.1662124395370483</v>
      </c>
      <c r="BQ21">
        <v>1.4017727375030518</v>
      </c>
      <c r="BR21">
        <v>9.436004638671875</v>
      </c>
      <c r="BS21">
        <v>9.0008716583251953</v>
      </c>
      <c r="BT21">
        <v>6.8843555450439453</v>
      </c>
      <c r="BU21">
        <v>-1.9013609737157822E-2</v>
      </c>
      <c r="BV21">
        <v>0.77274036407470703</v>
      </c>
      <c r="BW21">
        <v>0.87720662355422974</v>
      </c>
      <c r="BX21">
        <v>0.23017014563083649</v>
      </c>
      <c r="BY21">
        <v>-0.45259448885917664</v>
      </c>
      <c r="BZ21">
        <v>-1.7747325897216797</v>
      </c>
      <c r="CA21">
        <v>-1.7930717468261719</v>
      </c>
      <c r="CB21">
        <v>-1.8195319175720215</v>
      </c>
      <c r="CC21">
        <v>-0.82280629873275757</v>
      </c>
      <c r="CD21">
        <v>-0.17574790120124817</v>
      </c>
      <c r="CE21">
        <v>-0.23537088930606842</v>
      </c>
      <c r="CF21">
        <v>-1.2128580808639526</v>
      </c>
      <c r="CG21">
        <v>1.3661825656890869</v>
      </c>
      <c r="CH21">
        <v>0.9770018458366394</v>
      </c>
      <c r="CI21">
        <v>-1.9480481743812561E-2</v>
      </c>
      <c r="CJ21">
        <v>8.3133324980735779E-2</v>
      </c>
      <c r="CK21">
        <v>0.13928323984146118</v>
      </c>
      <c r="CL21">
        <v>0.96145391464233398</v>
      </c>
      <c r="CM21">
        <v>1.9793522357940674</v>
      </c>
      <c r="CN21">
        <v>1.856622576713562</v>
      </c>
      <c r="CO21">
        <v>2.0918784141540527</v>
      </c>
      <c r="CP21">
        <v>10.137398719787598</v>
      </c>
      <c r="CQ21">
        <v>9.6951475143432617</v>
      </c>
      <c r="CR21">
        <v>7.5873198509216309</v>
      </c>
      <c r="CS21">
        <v>0.67274737358093262</v>
      </c>
      <c r="CT21">
        <v>1.4365392923355103</v>
      </c>
      <c r="CU21">
        <v>1.562566876411438</v>
      </c>
      <c r="CV21">
        <v>0.9257541298866272</v>
      </c>
      <c r="CW21">
        <v>0.29628881812095642</v>
      </c>
      <c r="CX21">
        <v>-1.0734052658081055</v>
      </c>
      <c r="CY21">
        <v>-1.15067458152771</v>
      </c>
      <c r="CZ21">
        <v>-1.1931605339050293</v>
      </c>
      <c r="DA21">
        <v>-0.19059722125530243</v>
      </c>
      <c r="DB21">
        <v>0.44929945468902588</v>
      </c>
      <c r="DC21">
        <v>0.40535563230514526</v>
      </c>
      <c r="DD21">
        <v>-0.55281877517700195</v>
      </c>
      <c r="DE21">
        <v>2.0484468936920166</v>
      </c>
      <c r="DF21">
        <v>1.7051253318786621</v>
      </c>
      <c r="DG21">
        <v>0.74680256843566895</v>
      </c>
      <c r="DH21">
        <v>0.82488489151000977</v>
      </c>
      <c r="DI21">
        <v>0.85451251268386841</v>
      </c>
      <c r="DJ21">
        <v>1.6725907325744629</v>
      </c>
      <c r="DK21">
        <v>2.672490119934082</v>
      </c>
      <c r="DL21">
        <v>2.5470325946807861</v>
      </c>
      <c r="DM21">
        <v>2.7819840908050537</v>
      </c>
      <c r="DN21">
        <v>10.83879280090332</v>
      </c>
      <c r="DO21">
        <v>10.389423370361328</v>
      </c>
      <c r="DP21">
        <v>8.2902841567993164</v>
      </c>
      <c r="DQ21">
        <v>1.3645083904266357</v>
      </c>
      <c r="DR21">
        <v>2.1003382205963135</v>
      </c>
      <c r="DS21">
        <v>2.247927188873291</v>
      </c>
      <c r="DT21">
        <v>1.6213381290435791</v>
      </c>
      <c r="DU21">
        <v>1.0451720952987671</v>
      </c>
      <c r="DV21">
        <v>-6.0800090432167053E-2</v>
      </c>
      <c r="DW21">
        <v>-0.22315500676631927</v>
      </c>
      <c r="DX21">
        <v>-0.28877973556518555</v>
      </c>
      <c r="DY21">
        <v>0.72221231460571289</v>
      </c>
      <c r="DZ21">
        <v>1.3517686128616333</v>
      </c>
      <c r="EA21">
        <v>1.3304630517959595</v>
      </c>
      <c r="EB21">
        <v>0.40017315745353699</v>
      </c>
      <c r="EC21">
        <v>3.0335283279418945</v>
      </c>
      <c r="ED21">
        <v>2.7564198970794678</v>
      </c>
      <c r="EE21">
        <v>1.8531935214996338</v>
      </c>
      <c r="EF21">
        <v>1.8958563804626465</v>
      </c>
      <c r="EG21">
        <v>1.8871899843215942</v>
      </c>
      <c r="EH21">
        <v>2.6993591785430908</v>
      </c>
      <c r="EI21">
        <v>3.6732709407806396</v>
      </c>
      <c r="EJ21">
        <v>3.5438752174377441</v>
      </c>
      <c r="EK21">
        <v>3.7783870697021484</v>
      </c>
      <c r="EL21">
        <v>11.851493835449219</v>
      </c>
      <c r="EM21">
        <v>11.391847610473633</v>
      </c>
      <c r="EN21">
        <v>9.3052530288696289</v>
      </c>
      <c r="EO21">
        <v>2.3633012771606445</v>
      </c>
      <c r="EP21">
        <v>3.0587584972381592</v>
      </c>
      <c r="EQ21">
        <v>3.237478494644165</v>
      </c>
      <c r="ER21">
        <v>2.6256508827209473</v>
      </c>
      <c r="ES21">
        <v>2.1264407634735107</v>
      </c>
      <c r="ET21">
        <v>67.797988891601563</v>
      </c>
      <c r="EU21">
        <v>65.869598388671875</v>
      </c>
      <c r="EV21">
        <v>64.904151916503906</v>
      </c>
      <c r="EW21">
        <v>64.967689514160156</v>
      </c>
      <c r="EX21">
        <v>63.535610198974609</v>
      </c>
      <c r="EY21">
        <v>62.438823699951172</v>
      </c>
      <c r="EZ21">
        <v>61.146785736083984</v>
      </c>
      <c r="FA21">
        <v>63.05206298828125</v>
      </c>
      <c r="FB21">
        <v>68.790176391601562</v>
      </c>
      <c r="FC21">
        <v>74.8265380859375</v>
      </c>
      <c r="FD21">
        <v>80.370872497558594</v>
      </c>
      <c r="FE21">
        <v>84.505569458007812</v>
      </c>
      <c r="FF21">
        <v>86.825492858886719</v>
      </c>
      <c r="FG21">
        <v>88.00750732421875</v>
      </c>
      <c r="FH21">
        <v>88.190864562988281</v>
      </c>
      <c r="FI21">
        <v>88.0303955078125</v>
      </c>
      <c r="FJ21">
        <v>86.970306396484375</v>
      </c>
      <c r="FK21">
        <v>85.153205871582031</v>
      </c>
      <c r="FL21">
        <v>81.168190002441406</v>
      </c>
      <c r="FM21">
        <v>77.343025207519531</v>
      </c>
      <c r="FN21">
        <v>75.0557861328125</v>
      </c>
      <c r="FO21">
        <v>73.383255004882813</v>
      </c>
      <c r="FP21">
        <v>70.704147338867188</v>
      </c>
      <c r="FQ21">
        <v>69.009376525878906</v>
      </c>
      <c r="FR21">
        <v>210</v>
      </c>
      <c r="FS21">
        <v>0.12660035490989685</v>
      </c>
      <c r="FT21">
        <v>1</v>
      </c>
    </row>
    <row r="22" spans="1:176" x14ac:dyDescent="0.2">
      <c r="A22" t="s">
        <v>1</v>
      </c>
      <c r="B22" t="s">
        <v>226</v>
      </c>
      <c r="C22" t="s">
        <v>257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0</v>
      </c>
      <c r="EM22">
        <v>0</v>
      </c>
      <c r="EN22">
        <v>0</v>
      </c>
      <c r="EO22">
        <v>0</v>
      </c>
      <c r="EP22">
        <v>0</v>
      </c>
      <c r="EQ22">
        <v>0</v>
      </c>
      <c r="ER22">
        <v>0</v>
      </c>
      <c r="ES22">
        <v>0</v>
      </c>
      <c r="ET22">
        <v>0</v>
      </c>
      <c r="EU22">
        <v>0</v>
      </c>
      <c r="EV22">
        <v>0</v>
      </c>
      <c r="EW22">
        <v>0</v>
      </c>
      <c r="EX22">
        <v>0</v>
      </c>
      <c r="EY22">
        <v>0</v>
      </c>
      <c r="EZ22">
        <v>0</v>
      </c>
      <c r="FA22">
        <v>0</v>
      </c>
      <c r="FB22">
        <v>0</v>
      </c>
      <c r="FC22">
        <v>0</v>
      </c>
      <c r="FD22">
        <v>0</v>
      </c>
      <c r="FE22">
        <v>0</v>
      </c>
      <c r="FF22">
        <v>0</v>
      </c>
      <c r="FG22">
        <v>0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0</v>
      </c>
      <c r="FP22">
        <v>0</v>
      </c>
      <c r="FQ22">
        <v>0</v>
      </c>
      <c r="FR22">
        <v>0</v>
      </c>
      <c r="FT22">
        <v>0</v>
      </c>
    </row>
    <row r="23" spans="1:176" x14ac:dyDescent="0.2">
      <c r="A23" t="s">
        <v>1</v>
      </c>
      <c r="B23" t="s">
        <v>226</v>
      </c>
      <c r="C23" t="s">
        <v>258</v>
      </c>
      <c r="D23">
        <v>209</v>
      </c>
      <c r="E23">
        <v>209</v>
      </c>
      <c r="F23">
        <v>30.82221794128418</v>
      </c>
      <c r="G23">
        <v>30.456899642944336</v>
      </c>
      <c r="H23">
        <v>30.515966415405273</v>
      </c>
      <c r="I23">
        <v>31.973600387573242</v>
      </c>
      <c r="J23">
        <v>38.799869537353516</v>
      </c>
      <c r="K23">
        <v>43.888633728027344</v>
      </c>
      <c r="L23">
        <v>54.344619750976563</v>
      </c>
      <c r="M23">
        <v>56.993568420410156</v>
      </c>
      <c r="N23">
        <v>59.763763427734375</v>
      </c>
      <c r="O23">
        <v>62.038272857666016</v>
      </c>
      <c r="P23">
        <v>67.902862548828125</v>
      </c>
      <c r="Q23">
        <v>70.331985473632812</v>
      </c>
      <c r="R23">
        <v>72.528427124023438</v>
      </c>
      <c r="S23">
        <v>74.164321899414063</v>
      </c>
      <c r="T23">
        <v>74.749076843261719</v>
      </c>
      <c r="U23">
        <v>74.203323364257813</v>
      </c>
      <c r="V23">
        <v>73.234870910644531</v>
      </c>
      <c r="W23">
        <v>71.858474731445313</v>
      </c>
      <c r="X23">
        <v>70.857826232910156</v>
      </c>
      <c r="Y23">
        <v>70.396553039550781</v>
      </c>
      <c r="Z23">
        <v>69.133644104003906</v>
      </c>
      <c r="AA23">
        <v>60.941856384277344</v>
      </c>
      <c r="AB23">
        <v>46.505409240722656</v>
      </c>
      <c r="AC23">
        <v>38.401973724365234</v>
      </c>
      <c r="AD23">
        <v>-1.6778531074523926</v>
      </c>
      <c r="AE23">
        <v>-1.8318467140197754</v>
      </c>
      <c r="AF23">
        <v>-1.5087035894393921</v>
      </c>
      <c r="AG23">
        <v>-1.5457487106323242</v>
      </c>
      <c r="AH23">
        <v>-1.7284766435623169</v>
      </c>
      <c r="AI23">
        <v>-1.0477354526519775</v>
      </c>
      <c r="AJ23">
        <v>-2.6261599063873291</v>
      </c>
      <c r="AK23">
        <v>-1.469212532043457</v>
      </c>
      <c r="AL23">
        <v>-1.1532680988311768</v>
      </c>
      <c r="AM23">
        <v>-1.9156129360198975</v>
      </c>
      <c r="AN23">
        <v>-2.6296482086181641</v>
      </c>
      <c r="AO23">
        <v>-2.9529657363891602</v>
      </c>
      <c r="AP23">
        <v>-2.6700429916381836</v>
      </c>
      <c r="AQ23">
        <v>-2.3805661201477051</v>
      </c>
      <c r="AR23">
        <v>-1.6113801002502441</v>
      </c>
      <c r="AS23">
        <v>-2.1037371158599854</v>
      </c>
      <c r="AT23">
        <v>-0.65404289960861206</v>
      </c>
      <c r="AU23">
        <v>6.9376053810119629</v>
      </c>
      <c r="AV23">
        <v>4.5667614936828613</v>
      </c>
      <c r="AW23">
        <v>-1.9569453001022339</v>
      </c>
      <c r="AX23">
        <v>-1.1206868886947632</v>
      </c>
      <c r="AY23">
        <v>-0.59868508577346802</v>
      </c>
      <c r="AZ23">
        <v>-0.74878937005996704</v>
      </c>
      <c r="BA23">
        <v>-0.80249518156051636</v>
      </c>
      <c r="BB23">
        <v>-0.79331254959106445</v>
      </c>
      <c r="BC23">
        <v>-1.0040501356124878</v>
      </c>
      <c r="BD23">
        <v>-0.68541848659515381</v>
      </c>
      <c r="BE23">
        <v>-0.71791493892669678</v>
      </c>
      <c r="BF23">
        <v>-0.90088790655136108</v>
      </c>
      <c r="BG23">
        <v>-0.20484159886837006</v>
      </c>
      <c r="BH23">
        <v>-1.7499868869781494</v>
      </c>
      <c r="BI23">
        <v>-0.60431534051895142</v>
      </c>
      <c r="BJ23">
        <v>-0.26335537433624268</v>
      </c>
      <c r="BK23">
        <v>-0.98087376356124878</v>
      </c>
      <c r="BL23">
        <v>-1.6929439306259155</v>
      </c>
      <c r="BM23">
        <v>-2.0091333389282227</v>
      </c>
      <c r="BN23">
        <v>-1.7053377628326416</v>
      </c>
      <c r="BO23">
        <v>-1.4299372434616089</v>
      </c>
      <c r="BP23">
        <v>-0.6643747091293335</v>
      </c>
      <c r="BQ23">
        <v>-1.1405935287475586</v>
      </c>
      <c r="BR23">
        <v>0.31040662527084351</v>
      </c>
      <c r="BS23">
        <v>7.9099631309509277</v>
      </c>
      <c r="BT23">
        <v>5.5617718696594238</v>
      </c>
      <c r="BU23">
        <v>-0.98123973608016968</v>
      </c>
      <c r="BV23">
        <v>-0.19673976302146912</v>
      </c>
      <c r="BW23">
        <v>0.3371506929397583</v>
      </c>
      <c r="BX23">
        <v>0.20166608691215515</v>
      </c>
      <c r="BY23">
        <v>0.21674826741218567</v>
      </c>
      <c r="BZ23">
        <v>-0.18068249523639679</v>
      </c>
      <c r="CA23">
        <v>-0.43072065711021423</v>
      </c>
      <c r="CB23">
        <v>-0.11521372199058533</v>
      </c>
      <c r="CC23">
        <v>-0.14455980062484741</v>
      </c>
      <c r="CD23">
        <v>-0.32770240306854248</v>
      </c>
      <c r="CE23">
        <v>0.37894415855407715</v>
      </c>
      <c r="CF23">
        <v>-1.1431522369384766</v>
      </c>
      <c r="CG23">
        <v>-5.2901087328791618E-3</v>
      </c>
      <c r="CH23">
        <v>0.35299548506736755</v>
      </c>
      <c r="CI23">
        <v>-0.33347621560096741</v>
      </c>
      <c r="CJ23">
        <v>-1.0441855192184448</v>
      </c>
      <c r="CK23">
        <v>-1.3554379940032959</v>
      </c>
      <c r="CL23">
        <v>-1.0371857881546021</v>
      </c>
      <c r="CM23">
        <v>-0.77153456211090088</v>
      </c>
      <c r="CN23">
        <v>-8.4816534072160721E-3</v>
      </c>
      <c r="CO23">
        <v>-0.47352325916290283</v>
      </c>
      <c r="CP23">
        <v>0.9783814549446106</v>
      </c>
      <c r="CQ23">
        <v>8.5834150314331055</v>
      </c>
      <c r="CR23">
        <v>6.250913143157959</v>
      </c>
      <c r="CS23">
        <v>-0.30546903610229492</v>
      </c>
      <c r="CT23">
        <v>0.44318315386772156</v>
      </c>
      <c r="CU23">
        <v>0.98530769348144531</v>
      </c>
      <c r="CV23">
        <v>0.85994863510131836</v>
      </c>
      <c r="CW23">
        <v>0.92267316579818726</v>
      </c>
      <c r="CX23">
        <v>0.43194755911827087</v>
      </c>
      <c r="CY23">
        <v>0.14260879158973694</v>
      </c>
      <c r="CZ23">
        <v>0.45499104261398315</v>
      </c>
      <c r="DA23">
        <v>0.42879533767700195</v>
      </c>
      <c r="DB23">
        <v>0.24548307061195374</v>
      </c>
      <c r="DC23">
        <v>0.96272993087768555</v>
      </c>
      <c r="DD23">
        <v>-0.53631752729415894</v>
      </c>
      <c r="DE23">
        <v>0.59373509883880615</v>
      </c>
      <c r="DF23">
        <v>0.96934634447097778</v>
      </c>
      <c r="DG23">
        <v>0.31392130255699158</v>
      </c>
      <c r="DH23">
        <v>-0.39542707800865173</v>
      </c>
      <c r="DI23">
        <v>-0.70174258947372437</v>
      </c>
      <c r="DJ23">
        <v>-0.36903387308120728</v>
      </c>
      <c r="DK23">
        <v>-0.11313185840845108</v>
      </c>
      <c r="DL23">
        <v>0.64741140604019165</v>
      </c>
      <c r="DM23">
        <v>0.19354705512523651</v>
      </c>
      <c r="DN23">
        <v>1.6463562250137329</v>
      </c>
      <c r="DO23">
        <v>9.2568674087524414</v>
      </c>
      <c r="DP23">
        <v>6.9400544166564941</v>
      </c>
      <c r="DQ23">
        <v>0.37030163407325745</v>
      </c>
      <c r="DR23">
        <v>1.0831060409545898</v>
      </c>
      <c r="DS23">
        <v>1.6334646940231323</v>
      </c>
      <c r="DT23">
        <v>1.5182311534881592</v>
      </c>
      <c r="DU23">
        <v>1.6285980939865112</v>
      </c>
      <c r="DV23">
        <v>1.3164881467819214</v>
      </c>
      <c r="DW23">
        <v>0.9704054594039917</v>
      </c>
      <c r="DX23">
        <v>1.2782762050628662</v>
      </c>
      <c r="DY23">
        <v>1.2566291093826294</v>
      </c>
      <c r="DZ23">
        <v>1.0730718374252319</v>
      </c>
      <c r="EA23">
        <v>1.8056237697601318</v>
      </c>
      <c r="EB23">
        <v>0.33985540270805359</v>
      </c>
      <c r="EC23">
        <v>1.4586323499679565</v>
      </c>
      <c r="ED23">
        <v>1.8592591285705566</v>
      </c>
      <c r="EE23">
        <v>1.2486605644226074</v>
      </c>
      <c r="EF23">
        <v>0.54127705097198486</v>
      </c>
      <c r="EG23">
        <v>0.24208968877792358</v>
      </c>
      <c r="EH23">
        <v>0.59567135572433472</v>
      </c>
      <c r="EI23">
        <v>0.8374970555305481</v>
      </c>
      <c r="EJ23">
        <v>1.5944167375564575</v>
      </c>
      <c r="EK23">
        <v>1.1566905975341797</v>
      </c>
      <c r="EL23">
        <v>2.6108057498931885</v>
      </c>
      <c r="EM23">
        <v>10.22922420501709</v>
      </c>
      <c r="EN23">
        <v>7.9350647926330566</v>
      </c>
      <c r="EO23">
        <v>1.346007227897644</v>
      </c>
      <c r="EP23">
        <v>2.0070531368255615</v>
      </c>
      <c r="EQ23">
        <v>2.5693004131317139</v>
      </c>
      <c r="ER23">
        <v>2.468686580657959</v>
      </c>
      <c r="ES23">
        <v>2.6478414535522461</v>
      </c>
      <c r="ET23">
        <v>63.830501556396484</v>
      </c>
      <c r="EU23">
        <v>62.651969909667969</v>
      </c>
      <c r="EV23">
        <v>61.847801208496094</v>
      </c>
      <c r="EW23">
        <v>61.271053314208984</v>
      </c>
      <c r="EX23">
        <v>60.664127349853516</v>
      </c>
      <c r="EY23">
        <v>59.56304931640625</v>
      </c>
      <c r="EZ23">
        <v>59.031406402587891</v>
      </c>
      <c r="FA23">
        <v>59.663425445556641</v>
      </c>
      <c r="FB23">
        <v>62.7593994140625</v>
      </c>
      <c r="FC23">
        <v>68.0107421875</v>
      </c>
      <c r="FD23">
        <v>72.400772094726562</v>
      </c>
      <c r="FE23">
        <v>76.574943542480469</v>
      </c>
      <c r="FF23">
        <v>79.146980285644531</v>
      </c>
      <c r="FG23">
        <v>80.451324462890625</v>
      </c>
      <c r="FH23">
        <v>81.512741088867187</v>
      </c>
      <c r="FI23">
        <v>81.52630615234375</v>
      </c>
      <c r="FJ23">
        <v>80.576385498046875</v>
      </c>
      <c r="FK23">
        <v>78.595878601074219</v>
      </c>
      <c r="FL23">
        <v>75.199729919433594</v>
      </c>
      <c r="FM23">
        <v>71.944992065429688</v>
      </c>
      <c r="FN23">
        <v>69.183631896972656</v>
      </c>
      <c r="FO23">
        <v>67.132514953613281</v>
      </c>
      <c r="FP23">
        <v>64.942176818847656</v>
      </c>
      <c r="FQ23">
        <v>64.408988952636719</v>
      </c>
      <c r="FR23">
        <v>209</v>
      </c>
      <c r="FS23">
        <v>0.12886495888233185</v>
      </c>
      <c r="FT23">
        <v>1</v>
      </c>
    </row>
    <row r="24" spans="1:176" x14ac:dyDescent="0.2">
      <c r="A24" t="s">
        <v>1</v>
      </c>
      <c r="B24" t="s">
        <v>226</v>
      </c>
      <c r="C24" t="s">
        <v>259</v>
      </c>
      <c r="D24">
        <v>209</v>
      </c>
      <c r="E24">
        <v>209</v>
      </c>
      <c r="F24">
        <v>27.835561752319336</v>
      </c>
      <c r="G24">
        <v>27.770839691162109</v>
      </c>
      <c r="H24">
        <v>27.912864685058594</v>
      </c>
      <c r="I24">
        <v>29.838438034057617</v>
      </c>
      <c r="J24">
        <v>36.748561859130859</v>
      </c>
      <c r="K24">
        <v>41.419628143310547</v>
      </c>
      <c r="L24">
        <v>51.579498291015625</v>
      </c>
      <c r="M24">
        <v>54.233810424804688</v>
      </c>
      <c r="N24">
        <v>57.343868255615234</v>
      </c>
      <c r="O24">
        <v>59.790752410888672</v>
      </c>
      <c r="P24">
        <v>65.376213073730469</v>
      </c>
      <c r="Q24">
        <v>67.003456115722656</v>
      </c>
      <c r="R24">
        <v>68.305183410644531</v>
      </c>
      <c r="S24">
        <v>69.304710388183594</v>
      </c>
      <c r="T24">
        <v>69.559967041015625</v>
      </c>
      <c r="U24">
        <v>69.37664794921875</v>
      </c>
      <c r="V24">
        <v>68.677085876464844</v>
      </c>
      <c r="W24">
        <v>67.596969604492188</v>
      </c>
      <c r="X24">
        <v>66.943733215332031</v>
      </c>
      <c r="Y24">
        <v>66.784858703613281</v>
      </c>
      <c r="Z24">
        <v>65.785926818847656</v>
      </c>
      <c r="AA24">
        <v>57.938377380371094</v>
      </c>
      <c r="AB24">
        <v>44.073898315429688</v>
      </c>
      <c r="AC24">
        <v>36.402782440185547</v>
      </c>
      <c r="AD24">
        <v>-2.8633401393890381</v>
      </c>
      <c r="AE24">
        <v>-2.4442744255065918</v>
      </c>
      <c r="AF24">
        <v>-2.2300119400024414</v>
      </c>
      <c r="AG24">
        <v>-1.5370057821273804</v>
      </c>
      <c r="AH24">
        <v>-1.139557957649231</v>
      </c>
      <c r="AI24">
        <v>-1.1682251691818237</v>
      </c>
      <c r="AJ24">
        <v>-3.5100469589233398</v>
      </c>
      <c r="AK24">
        <v>-1.5691300630569458</v>
      </c>
      <c r="AL24">
        <v>0.35547739267349243</v>
      </c>
      <c r="AM24">
        <v>-0.16185815632343292</v>
      </c>
      <c r="AN24">
        <v>-0.1919790655374527</v>
      </c>
      <c r="AO24">
        <v>-0.48358163237571716</v>
      </c>
      <c r="AP24">
        <v>-0.50770759582519531</v>
      </c>
      <c r="AQ24">
        <v>-0.51542264223098755</v>
      </c>
      <c r="AR24">
        <v>-0.32014226913452148</v>
      </c>
      <c r="AS24">
        <v>7.0871457457542419E-2</v>
      </c>
      <c r="AT24">
        <v>-0.47340390086174011</v>
      </c>
      <c r="AU24">
        <v>0.17032961547374725</v>
      </c>
      <c r="AV24">
        <v>3.7451236248016357</v>
      </c>
      <c r="AW24">
        <v>-0.64406388998031616</v>
      </c>
      <c r="AX24">
        <v>-0.48842242360115051</v>
      </c>
      <c r="AY24">
        <v>-0.89028072357177734</v>
      </c>
      <c r="AZ24">
        <v>-0.92334139347076416</v>
      </c>
      <c r="BA24">
        <v>-1.2569371461868286</v>
      </c>
      <c r="BB24">
        <v>-1.9864615201950073</v>
      </c>
      <c r="BC24">
        <v>-1.6245554685592651</v>
      </c>
      <c r="BD24">
        <v>-1.41776442527771</v>
      </c>
      <c r="BE24">
        <v>-0.69682693481445313</v>
      </c>
      <c r="BF24">
        <v>-0.29814112186431885</v>
      </c>
      <c r="BG24">
        <v>-0.31939122080802917</v>
      </c>
      <c r="BH24">
        <v>-2.6323041915893555</v>
      </c>
      <c r="BI24">
        <v>-0.68278682231903076</v>
      </c>
      <c r="BJ24">
        <v>1.2850308418273926</v>
      </c>
      <c r="BK24">
        <v>0.82637465000152588</v>
      </c>
      <c r="BL24">
        <v>0.80990123748779297</v>
      </c>
      <c r="BM24">
        <v>0.52011305093765259</v>
      </c>
      <c r="BN24">
        <v>0.50958776473999023</v>
      </c>
      <c r="BO24">
        <v>0.47670993208885193</v>
      </c>
      <c r="BP24">
        <v>0.65905773639678955</v>
      </c>
      <c r="BQ24">
        <v>1.0305438041687012</v>
      </c>
      <c r="BR24">
        <v>0.48145252466201782</v>
      </c>
      <c r="BS24">
        <v>1.1130681037902832</v>
      </c>
      <c r="BT24">
        <v>4.7000889778137207</v>
      </c>
      <c r="BU24">
        <v>0.28592231869697571</v>
      </c>
      <c r="BV24">
        <v>0.40368571877479553</v>
      </c>
      <c r="BW24">
        <v>4.2593259364366531E-2</v>
      </c>
      <c r="BX24">
        <v>2.2523492574691772E-2</v>
      </c>
      <c r="BY24">
        <v>-0.23075674474239349</v>
      </c>
      <c r="BZ24">
        <v>-1.3791379928588867</v>
      </c>
      <c r="CA24">
        <v>-1.0568206310272217</v>
      </c>
      <c r="CB24">
        <v>-0.85520428419113159</v>
      </c>
      <c r="CC24">
        <v>-0.11492165178060532</v>
      </c>
      <c r="CD24">
        <v>0.28462159633636475</v>
      </c>
      <c r="CE24">
        <v>0.26850861310958862</v>
      </c>
      <c r="CF24">
        <v>-2.0243821144104004</v>
      </c>
      <c r="CG24">
        <v>-6.8908169865608215E-2</v>
      </c>
      <c r="CH24">
        <v>1.9288367033004761</v>
      </c>
      <c r="CI24">
        <v>1.5108217000961304</v>
      </c>
      <c r="CJ24">
        <v>1.5038005113601685</v>
      </c>
      <c r="CK24">
        <v>1.2152689695358276</v>
      </c>
      <c r="CL24">
        <v>1.2141634225845337</v>
      </c>
      <c r="CM24">
        <v>1.1638579368591309</v>
      </c>
      <c r="CN24">
        <v>1.337248682975769</v>
      </c>
      <c r="CO24">
        <v>1.6952098608016968</v>
      </c>
      <c r="CP24">
        <v>1.1427831649780273</v>
      </c>
      <c r="CQ24">
        <v>1.7660059928894043</v>
      </c>
      <c r="CR24">
        <v>5.3614950180053711</v>
      </c>
      <c r="CS24">
        <v>0.93002796173095703</v>
      </c>
      <c r="CT24">
        <v>1.021557092666626</v>
      </c>
      <c r="CU24">
        <v>0.68869894742965698</v>
      </c>
      <c r="CV24">
        <v>0.67762660980224609</v>
      </c>
      <c r="CW24">
        <v>0.47997269034385681</v>
      </c>
      <c r="CX24">
        <v>-0.77181452512741089</v>
      </c>
      <c r="CY24">
        <v>-0.48908576369285583</v>
      </c>
      <c r="CZ24">
        <v>-0.29264414310455322</v>
      </c>
      <c r="DA24">
        <v>0.46698364615440369</v>
      </c>
      <c r="DB24">
        <v>0.86738431453704834</v>
      </c>
      <c r="DC24">
        <v>0.85640841722488403</v>
      </c>
      <c r="DD24">
        <v>-1.4164601564407349</v>
      </c>
      <c r="DE24">
        <v>0.54497045278549194</v>
      </c>
      <c r="DF24">
        <v>2.5726425647735596</v>
      </c>
      <c r="DG24">
        <v>2.1952686309814453</v>
      </c>
      <c r="DH24">
        <v>2.1976997852325439</v>
      </c>
      <c r="DI24">
        <v>1.9104248285293579</v>
      </c>
      <c r="DJ24">
        <v>1.9187390804290771</v>
      </c>
      <c r="DK24">
        <v>1.8510059118270874</v>
      </c>
      <c r="DL24">
        <v>2.0154397487640381</v>
      </c>
      <c r="DM24">
        <v>2.3598759174346924</v>
      </c>
      <c r="DN24">
        <v>1.8041138648986816</v>
      </c>
      <c r="DO24">
        <v>2.4189438819885254</v>
      </c>
      <c r="DP24">
        <v>6.0229010581970215</v>
      </c>
      <c r="DQ24">
        <v>1.5741336345672607</v>
      </c>
      <c r="DR24">
        <v>1.6394284963607788</v>
      </c>
      <c r="DS24">
        <v>1.3348046541213989</v>
      </c>
      <c r="DT24">
        <v>1.332729697227478</v>
      </c>
      <c r="DU24">
        <v>1.1907020807266235</v>
      </c>
      <c r="DV24">
        <v>0.10506416112184525</v>
      </c>
      <c r="DW24">
        <v>0.33063322305679321</v>
      </c>
      <c r="DX24">
        <v>0.51960337162017822</v>
      </c>
      <c r="DY24">
        <v>1.3071624040603638</v>
      </c>
      <c r="DZ24">
        <v>1.7088011503219604</v>
      </c>
      <c r="EA24">
        <v>1.705242395401001</v>
      </c>
      <c r="EB24">
        <v>-0.53871732950210571</v>
      </c>
      <c r="EC24">
        <v>1.4313137531280518</v>
      </c>
      <c r="ED24">
        <v>3.5021960735321045</v>
      </c>
      <c r="EE24">
        <v>3.1835014820098877</v>
      </c>
      <c r="EF24">
        <v>3.199580192565918</v>
      </c>
      <c r="EG24">
        <v>2.9141194820404053</v>
      </c>
      <c r="EH24">
        <v>2.9360344409942627</v>
      </c>
      <c r="EI24">
        <v>2.8431384563446045</v>
      </c>
      <c r="EJ24">
        <v>2.9946396350860596</v>
      </c>
      <c r="EK24">
        <v>3.3195483684539795</v>
      </c>
      <c r="EL24">
        <v>2.7589702606201172</v>
      </c>
      <c r="EM24">
        <v>3.3616824150085449</v>
      </c>
      <c r="EN24">
        <v>6.9778666496276855</v>
      </c>
      <c r="EO24">
        <v>2.504119873046875</v>
      </c>
      <c r="EP24">
        <v>2.5315365791320801</v>
      </c>
      <c r="EQ24">
        <v>2.2676787376403809</v>
      </c>
      <c r="ER24">
        <v>2.2785944938659668</v>
      </c>
      <c r="ES24">
        <v>2.2168824672698975</v>
      </c>
      <c r="ET24">
        <v>59.085514068603516</v>
      </c>
      <c r="EU24">
        <v>57.863040924072266</v>
      </c>
      <c r="EV24">
        <v>57.012405395507813</v>
      </c>
      <c r="EW24">
        <v>55.544223785400391</v>
      </c>
      <c r="EX24">
        <v>54.698898315429688</v>
      </c>
      <c r="EY24">
        <v>53.974727630615234</v>
      </c>
      <c r="EZ24">
        <v>53.130558013916016</v>
      </c>
      <c r="FA24">
        <v>53.778308868408203</v>
      </c>
      <c r="FB24">
        <v>58.173252105712891</v>
      </c>
      <c r="FC24">
        <v>62.363071441650391</v>
      </c>
      <c r="FD24">
        <v>65.746726989746094</v>
      </c>
      <c r="FE24">
        <v>68.308876037597656</v>
      </c>
      <c r="FF24">
        <v>70.429130554199219</v>
      </c>
      <c r="FG24">
        <v>71.928253173828125</v>
      </c>
      <c r="FH24">
        <v>73.126556396484375</v>
      </c>
      <c r="FI24">
        <v>73.837165832519531</v>
      </c>
      <c r="FJ24">
        <v>73.067245483398438</v>
      </c>
      <c r="FK24">
        <v>70.966331481933594</v>
      </c>
      <c r="FL24">
        <v>68.001533508300781</v>
      </c>
      <c r="FM24">
        <v>65.563133239746094</v>
      </c>
      <c r="FN24">
        <v>64.014129638671875</v>
      </c>
      <c r="FO24">
        <v>61.869308471679688</v>
      </c>
      <c r="FP24">
        <v>60.341705322265625</v>
      </c>
      <c r="FQ24">
        <v>59.235927581787109</v>
      </c>
      <c r="FR24">
        <v>209</v>
      </c>
      <c r="FS24">
        <v>0.13016058504581451</v>
      </c>
      <c r="FT24">
        <v>1</v>
      </c>
    </row>
    <row r="25" spans="1:176" x14ac:dyDescent="0.2">
      <c r="A25" t="s">
        <v>1</v>
      </c>
      <c r="B25" t="s">
        <v>226</v>
      </c>
      <c r="C25" t="s">
        <v>260</v>
      </c>
      <c r="D25">
        <v>209</v>
      </c>
      <c r="E25">
        <v>209</v>
      </c>
      <c r="F25">
        <v>32.818859100341797</v>
      </c>
      <c r="G25">
        <v>31.251903533935547</v>
      </c>
      <c r="H25">
        <v>30.2071533203125</v>
      </c>
      <c r="I25">
        <v>31.18536376953125</v>
      </c>
      <c r="J25">
        <v>37.589004516601563</v>
      </c>
      <c r="K25">
        <v>41.801937103271484</v>
      </c>
      <c r="L25">
        <v>51.994655609130859</v>
      </c>
      <c r="M25">
        <v>54.187019348144531</v>
      </c>
      <c r="N25">
        <v>57.157306671142578</v>
      </c>
      <c r="O25">
        <v>59.841529846191406</v>
      </c>
      <c r="P25">
        <v>65.926956176757812</v>
      </c>
      <c r="Q25">
        <v>68.377265930175781</v>
      </c>
      <c r="R25">
        <v>70.549545288085938</v>
      </c>
      <c r="S25">
        <v>71.904670715332031</v>
      </c>
      <c r="T25">
        <v>72.233833312988281</v>
      </c>
      <c r="U25">
        <v>71.922187805175781</v>
      </c>
      <c r="V25">
        <v>71.114372253417969</v>
      </c>
      <c r="W25">
        <v>69.751815795898438</v>
      </c>
      <c r="X25">
        <v>69.206901550292969</v>
      </c>
      <c r="Y25">
        <v>68.54974365234375</v>
      </c>
      <c r="Z25">
        <v>67.011863708496094</v>
      </c>
      <c r="AA25">
        <v>58.880413055419922</v>
      </c>
      <c r="AB25">
        <v>44.266117095947266</v>
      </c>
      <c r="AC25">
        <v>36.086437225341797</v>
      </c>
      <c r="AD25">
        <v>-1.2240595817565918</v>
      </c>
      <c r="AE25">
        <v>-1.2273551225662231</v>
      </c>
      <c r="AF25">
        <v>-0.90717178583145142</v>
      </c>
      <c r="AG25">
        <v>-0.85014432668685913</v>
      </c>
      <c r="AH25">
        <v>-0.94057673215866089</v>
      </c>
      <c r="AI25">
        <v>-0.75181472301483154</v>
      </c>
      <c r="AJ25">
        <v>-3.1210916042327881</v>
      </c>
      <c r="AK25">
        <v>-1.3520067930221558</v>
      </c>
      <c r="AL25">
        <v>-0.22883203625679016</v>
      </c>
      <c r="AM25">
        <v>-0.85872083902359009</v>
      </c>
      <c r="AN25">
        <v>-0.51773679256439209</v>
      </c>
      <c r="AO25">
        <v>-1.2313785552978516</v>
      </c>
      <c r="AP25">
        <v>-0.5998566746711731</v>
      </c>
      <c r="AQ25">
        <v>-1.3582236766815186</v>
      </c>
      <c r="AR25">
        <v>-1.3666067123413086</v>
      </c>
      <c r="AS25">
        <v>-1.5911022424697876</v>
      </c>
      <c r="AT25">
        <v>-1.917249321937561</v>
      </c>
      <c r="AU25">
        <v>-1.3993986845016479</v>
      </c>
      <c r="AV25">
        <v>3.4036567211151123</v>
      </c>
      <c r="AW25">
        <v>-1.4442087411880493</v>
      </c>
      <c r="AX25">
        <v>-0.43420699238777161</v>
      </c>
      <c r="AY25">
        <v>-0.25038984417915344</v>
      </c>
      <c r="AZ25">
        <v>-1.2660301923751831</v>
      </c>
      <c r="BA25">
        <v>-2.3525385856628418</v>
      </c>
      <c r="BB25">
        <v>-0.47561979293823242</v>
      </c>
      <c r="BC25">
        <v>-0.52473747730255127</v>
      </c>
      <c r="BD25">
        <v>-0.21812090277671814</v>
      </c>
      <c r="BE25">
        <v>-0.17555473744869232</v>
      </c>
      <c r="BF25">
        <v>-0.26642781496047974</v>
      </c>
      <c r="BG25">
        <v>-6.3657514750957489E-2</v>
      </c>
      <c r="BH25">
        <v>-2.4016537666320801</v>
      </c>
      <c r="BI25">
        <v>-0.63037228584289551</v>
      </c>
      <c r="BJ25">
        <v>0.5258249044418335</v>
      </c>
      <c r="BK25">
        <v>-6.8521216511726379E-2</v>
      </c>
      <c r="BL25">
        <v>0.26635786890983582</v>
      </c>
      <c r="BM25">
        <v>-0.45400774478912354</v>
      </c>
      <c r="BN25">
        <v>0.17951443791389465</v>
      </c>
      <c r="BO25">
        <v>-0.56915676593780518</v>
      </c>
      <c r="BP25">
        <v>-0.55552113056182861</v>
      </c>
      <c r="BQ25">
        <v>-0.76062846183776855</v>
      </c>
      <c r="BR25">
        <v>-1.075236439704895</v>
      </c>
      <c r="BS25">
        <v>-0.55333435535430908</v>
      </c>
      <c r="BT25">
        <v>4.2682399749755859</v>
      </c>
      <c r="BU25">
        <v>-0.63454991579055786</v>
      </c>
      <c r="BV25">
        <v>0.34449431300163269</v>
      </c>
      <c r="BW25">
        <v>0.54624485969543457</v>
      </c>
      <c r="BX25">
        <v>-0.47828394174575806</v>
      </c>
      <c r="BY25">
        <v>-1.5388039350509644</v>
      </c>
      <c r="BZ25">
        <v>4.2747374624013901E-2</v>
      </c>
      <c r="CA25">
        <v>-3.8106661289930344E-2</v>
      </c>
      <c r="CB25">
        <v>0.25911363959312439</v>
      </c>
      <c r="CC25">
        <v>0.29166397452354431</v>
      </c>
      <c r="CD25">
        <v>0.20048567652702332</v>
      </c>
      <c r="CE25">
        <v>0.4129580557346344</v>
      </c>
      <c r="CF25">
        <v>-1.9033734798431396</v>
      </c>
      <c r="CG25">
        <v>-0.13057038187980652</v>
      </c>
      <c r="CH25">
        <v>1.0484980344772339</v>
      </c>
      <c r="CI25">
        <v>0.47876864671707153</v>
      </c>
      <c r="CJ25">
        <v>0.80941945314407349</v>
      </c>
      <c r="CK25">
        <v>8.4396891295909882E-2</v>
      </c>
      <c r="CL25">
        <v>0.71930450201034546</v>
      </c>
      <c r="CM25">
        <v>-2.2651428356766701E-2</v>
      </c>
      <c r="CN25">
        <v>6.2342993915081024E-3</v>
      </c>
      <c r="CO25">
        <v>-0.18544478714466095</v>
      </c>
      <c r="CP25">
        <v>-0.49206098914146423</v>
      </c>
      <c r="CQ25">
        <v>3.2647170126438141E-2</v>
      </c>
      <c r="CR25">
        <v>4.8670477867126465</v>
      </c>
      <c r="CS25">
        <v>-7.3782667517662048E-2</v>
      </c>
      <c r="CT25">
        <v>0.88382047414779663</v>
      </c>
      <c r="CU25">
        <v>1.0979915857315063</v>
      </c>
      <c r="CV25">
        <v>6.7306667566299438E-2</v>
      </c>
      <c r="CW25">
        <v>-0.97521382570266724</v>
      </c>
      <c r="CX25">
        <v>0.56111454963684082</v>
      </c>
      <c r="CY25">
        <v>0.44852414727210999</v>
      </c>
      <c r="CZ25">
        <v>0.73634821176528931</v>
      </c>
      <c r="DA25">
        <v>0.75888270139694214</v>
      </c>
      <c r="DB25">
        <v>0.66739916801452637</v>
      </c>
      <c r="DC25">
        <v>0.88957363367080688</v>
      </c>
      <c r="DD25">
        <v>-1.4050931930541992</v>
      </c>
      <c r="DE25">
        <v>0.36923152208328247</v>
      </c>
      <c r="DF25">
        <v>1.5711711645126343</v>
      </c>
      <c r="DG25">
        <v>1.026058554649353</v>
      </c>
      <c r="DH25">
        <v>1.3524810075759888</v>
      </c>
      <c r="DI25">
        <v>0.62280154228210449</v>
      </c>
      <c r="DJ25">
        <v>1.2590945959091187</v>
      </c>
      <c r="DK25">
        <v>0.52385389804840088</v>
      </c>
      <c r="DL25">
        <v>0.56798970699310303</v>
      </c>
      <c r="DM25">
        <v>0.38973885774612427</v>
      </c>
      <c r="DN25">
        <v>9.1114506125450134E-2</v>
      </c>
      <c r="DO25">
        <v>0.61862868070602417</v>
      </c>
      <c r="DP25">
        <v>5.465855598449707</v>
      </c>
      <c r="DQ25">
        <v>0.48698458075523376</v>
      </c>
      <c r="DR25">
        <v>1.4231466054916382</v>
      </c>
      <c r="DS25">
        <v>1.6497383117675781</v>
      </c>
      <c r="DT25">
        <v>0.61289727687835693</v>
      </c>
      <c r="DU25">
        <v>-0.41162371635437012</v>
      </c>
      <c r="DV25">
        <v>1.3095543384552002</v>
      </c>
      <c r="DW25">
        <v>1.1511417627334595</v>
      </c>
      <c r="DX25">
        <v>1.4253990650177002</v>
      </c>
      <c r="DY25">
        <v>1.4334722757339478</v>
      </c>
      <c r="DZ25">
        <v>1.3415480852127075</v>
      </c>
      <c r="EA25">
        <v>1.5777307748794556</v>
      </c>
      <c r="EB25">
        <v>-0.68565547466278076</v>
      </c>
      <c r="EC25">
        <v>1.0908660888671875</v>
      </c>
      <c r="ED25">
        <v>2.3258280754089355</v>
      </c>
      <c r="EE25">
        <v>1.8162581920623779</v>
      </c>
      <c r="EF25">
        <v>2.1365756988525391</v>
      </c>
      <c r="EG25">
        <v>1.4001723527908325</v>
      </c>
      <c r="EH25">
        <v>2.0384657382965088</v>
      </c>
      <c r="EI25">
        <v>1.3129208087921143</v>
      </c>
      <c r="EJ25">
        <v>1.379075288772583</v>
      </c>
      <c r="EK25">
        <v>1.2202126979827881</v>
      </c>
      <c r="EL25">
        <v>0.93312728404998779</v>
      </c>
      <c r="EM25">
        <v>1.4646929502487183</v>
      </c>
      <c r="EN25">
        <v>6.3304386138916016</v>
      </c>
      <c r="EO25">
        <v>1.2966433763504028</v>
      </c>
      <c r="EP25">
        <v>2.201848030090332</v>
      </c>
      <c r="EQ25">
        <v>2.4463729858398437</v>
      </c>
      <c r="ER25">
        <v>1.4006434679031372</v>
      </c>
      <c r="ES25">
        <v>0.40211087465286255</v>
      </c>
      <c r="ET25">
        <v>59.883987426757812</v>
      </c>
      <c r="EU25">
        <v>59.029243469238281</v>
      </c>
      <c r="EV25">
        <v>58.591941833496094</v>
      </c>
      <c r="EW25">
        <v>58.165630340576172</v>
      </c>
      <c r="EX25">
        <v>56.5281982421875</v>
      </c>
      <c r="EY25">
        <v>55.5909423828125</v>
      </c>
      <c r="EZ25">
        <v>55.640571594238281</v>
      </c>
      <c r="FA25">
        <v>56.043972015380859</v>
      </c>
      <c r="FB25">
        <v>60.490821838378906</v>
      </c>
      <c r="FC25">
        <v>66.418060302734375</v>
      </c>
      <c r="FD25">
        <v>71.709228515625</v>
      </c>
      <c r="FE25">
        <v>75.591896057128906</v>
      </c>
      <c r="FF25">
        <v>77.830581665039063</v>
      </c>
      <c r="FG25">
        <v>80.050750732421875</v>
      </c>
      <c r="FH25">
        <v>81.094772338867188</v>
      </c>
      <c r="FI25">
        <v>81.507347106933594</v>
      </c>
      <c r="FJ25">
        <v>80.686599731445313</v>
      </c>
      <c r="FK25">
        <v>77.624092102050781</v>
      </c>
      <c r="FL25">
        <v>73.419769287109375</v>
      </c>
      <c r="FM25">
        <v>70.262741088867187</v>
      </c>
      <c r="FN25">
        <v>67.886322021484375</v>
      </c>
      <c r="FO25">
        <v>65.562080383300781</v>
      </c>
      <c r="FP25">
        <v>64.376594543457031</v>
      </c>
      <c r="FQ25">
        <v>62.924671173095703</v>
      </c>
      <c r="FR25">
        <v>209</v>
      </c>
      <c r="FS25">
        <v>0.12843808531761169</v>
      </c>
      <c r="FT25">
        <v>1</v>
      </c>
    </row>
    <row r="26" spans="1:176" x14ac:dyDescent="0.2">
      <c r="A26" t="s">
        <v>1</v>
      </c>
      <c r="B26" t="s">
        <v>226</v>
      </c>
      <c r="C26" t="s">
        <v>2</v>
      </c>
      <c r="D26">
        <v>230</v>
      </c>
      <c r="E26">
        <v>230</v>
      </c>
      <c r="F26">
        <v>51.785285949707031</v>
      </c>
      <c r="G26">
        <v>50.3115234375</v>
      </c>
      <c r="H26">
        <v>49.794261932373047</v>
      </c>
      <c r="I26">
        <v>51.532554626464844</v>
      </c>
      <c r="J26">
        <v>59.527713775634766</v>
      </c>
      <c r="K26">
        <v>66.343955993652344</v>
      </c>
      <c r="L26">
        <v>79.164131164550781</v>
      </c>
      <c r="M26">
        <v>83.550804138183594</v>
      </c>
      <c r="N26">
        <v>88.041488647460938</v>
      </c>
      <c r="O26">
        <v>92.019287109375</v>
      </c>
      <c r="P26">
        <v>98.232154846191406</v>
      </c>
      <c r="Q26">
        <v>100.29032897949219</v>
      </c>
      <c r="R26">
        <v>101.66651916503906</v>
      </c>
      <c r="S26">
        <v>102.47943115234375</v>
      </c>
      <c r="T26">
        <v>102.1639404296875</v>
      </c>
      <c r="U26">
        <v>100.9166259765625</v>
      </c>
      <c r="V26">
        <v>99.407180786132813</v>
      </c>
      <c r="W26">
        <v>97.21484375</v>
      </c>
      <c r="X26">
        <v>94.9901123046875</v>
      </c>
      <c r="Y26">
        <v>94.580062866210938</v>
      </c>
      <c r="Z26">
        <v>92.568038940429687</v>
      </c>
      <c r="AA26">
        <v>82.719757080078125</v>
      </c>
      <c r="AB26">
        <v>66.226943969726563</v>
      </c>
      <c r="AC26">
        <v>57.513023376464844</v>
      </c>
      <c r="AD26">
        <v>0.36324462294578552</v>
      </c>
      <c r="AE26">
        <v>-7.8905865550041199E-2</v>
      </c>
      <c r="AF26">
        <v>-0.44480565190315247</v>
      </c>
      <c r="AG26">
        <v>-0.92267131805419922</v>
      </c>
      <c r="AH26">
        <v>-1.2853511571884155</v>
      </c>
      <c r="AI26">
        <v>-1.8314439058303833</v>
      </c>
      <c r="AJ26">
        <v>-2.8478755950927734</v>
      </c>
      <c r="AK26">
        <v>-2.7795462608337402</v>
      </c>
      <c r="AL26">
        <v>-2.5948069095611572</v>
      </c>
      <c r="AM26">
        <v>-2.7996320724487305</v>
      </c>
      <c r="AN26">
        <v>-2.6279191970825195</v>
      </c>
      <c r="AO26">
        <v>-1.4686541557312012</v>
      </c>
      <c r="AP26">
        <v>-0.6789587140083313</v>
      </c>
      <c r="AQ26">
        <v>-0.87039303779602051</v>
      </c>
      <c r="AR26">
        <v>1.257366418838501</v>
      </c>
      <c r="AS26">
        <v>8.8873748779296875</v>
      </c>
      <c r="AT26">
        <v>7.9877772331237793</v>
      </c>
      <c r="AU26">
        <v>7.8491024971008301</v>
      </c>
      <c r="AV26">
        <v>6.5842342376708984</v>
      </c>
      <c r="AW26">
        <v>-1.1929366588592529</v>
      </c>
      <c r="AX26">
        <v>-2.0221269130706787</v>
      </c>
      <c r="AY26">
        <v>-1.7254389524459839</v>
      </c>
      <c r="AZ26">
        <v>-1.9442698955535889</v>
      </c>
      <c r="BA26">
        <v>-2.5756800174713135</v>
      </c>
      <c r="BB26">
        <v>1.3854666948318481</v>
      </c>
      <c r="BC26">
        <v>0.91783243417739868</v>
      </c>
      <c r="BD26">
        <v>0.53590983152389526</v>
      </c>
      <c r="BE26">
        <v>6.8734675645828247E-2</v>
      </c>
      <c r="BF26">
        <v>-0.31033897399902344</v>
      </c>
      <c r="BG26">
        <v>-0.83759844303131104</v>
      </c>
      <c r="BH26">
        <v>-1.7977660894393921</v>
      </c>
      <c r="BI26">
        <v>-1.7464487552642822</v>
      </c>
      <c r="BJ26">
        <v>-1.5611863136291504</v>
      </c>
      <c r="BK26">
        <v>-1.744873046875</v>
      </c>
      <c r="BL26">
        <v>-1.5865724086761475</v>
      </c>
      <c r="BM26">
        <v>-0.40495526790618896</v>
      </c>
      <c r="BN26">
        <v>0.40942570567131042</v>
      </c>
      <c r="BO26">
        <v>0.21071220934391022</v>
      </c>
      <c r="BP26">
        <v>2.3458502292633057</v>
      </c>
      <c r="BQ26">
        <v>9.9793539047241211</v>
      </c>
      <c r="BR26">
        <v>9.0875310897827148</v>
      </c>
      <c r="BS26">
        <v>8.9470739364624023</v>
      </c>
      <c r="BT26">
        <v>7.6891670227050781</v>
      </c>
      <c r="BU26">
        <v>-0.10995934903621674</v>
      </c>
      <c r="BV26">
        <v>-0.97640568017959595</v>
      </c>
      <c r="BW26">
        <v>-0.63917911052703857</v>
      </c>
      <c r="BX26">
        <v>-0.80320179462432861</v>
      </c>
      <c r="BY26">
        <v>-1.3140976428985596</v>
      </c>
      <c r="BZ26">
        <v>2.0934545993804932</v>
      </c>
      <c r="CA26">
        <v>1.6081703901290894</v>
      </c>
      <c r="CB26">
        <v>1.2151503562927246</v>
      </c>
      <c r="CC26">
        <v>0.75537943840026855</v>
      </c>
      <c r="CD26">
        <v>0.36495155096054077</v>
      </c>
      <c r="CE26">
        <v>-0.1492641419172287</v>
      </c>
      <c r="CF26">
        <v>-1.0704632997512817</v>
      </c>
      <c r="CG26">
        <v>-1.0309287309646606</v>
      </c>
      <c r="CH26">
        <v>-0.84530383348464966</v>
      </c>
      <c r="CI26">
        <v>-1.0143501758575439</v>
      </c>
      <c r="CJ26">
        <v>-0.86533880233764648</v>
      </c>
      <c r="CK26">
        <v>0.33175936341285706</v>
      </c>
      <c r="CL26">
        <v>1.163237452507019</v>
      </c>
      <c r="CM26">
        <v>0.95948243141174316</v>
      </c>
      <c r="CN26">
        <v>3.0997307300567627</v>
      </c>
      <c r="CO26">
        <v>10.735655784606934</v>
      </c>
      <c r="CP26">
        <v>9.849217414855957</v>
      </c>
      <c r="CQ26">
        <v>9.7075252532958984</v>
      </c>
      <c r="CR26">
        <v>8.4544401168823242</v>
      </c>
      <c r="CS26">
        <v>0.64010745286941528</v>
      </c>
      <c r="CT26">
        <v>-0.25214242935180664</v>
      </c>
      <c r="CU26">
        <v>0.11316113919019699</v>
      </c>
      <c r="CV26">
        <v>-1.290157251060009E-2</v>
      </c>
      <c r="CW26">
        <v>-0.44032937288284302</v>
      </c>
      <c r="CX26">
        <v>2.8014423847198486</v>
      </c>
      <c r="CY26">
        <v>2.2985084056854248</v>
      </c>
      <c r="CZ26">
        <v>1.8943909406661987</v>
      </c>
      <c r="DA26">
        <v>1.4420242309570313</v>
      </c>
      <c r="DB26">
        <v>1.040242075920105</v>
      </c>
      <c r="DC26">
        <v>0.53907018899917603</v>
      </c>
      <c r="DD26">
        <v>-0.34316056966781616</v>
      </c>
      <c r="DE26">
        <v>-0.31540864706039429</v>
      </c>
      <c r="DF26">
        <v>-0.12942136824131012</v>
      </c>
      <c r="DG26">
        <v>-0.28382724523544312</v>
      </c>
      <c r="DH26">
        <v>-0.14410518109798431</v>
      </c>
      <c r="DI26">
        <v>1.0684739351272583</v>
      </c>
      <c r="DJ26">
        <v>1.9170491695404053</v>
      </c>
      <c r="DK26">
        <v>1.7082526683807373</v>
      </c>
      <c r="DL26">
        <v>3.8536112308502197</v>
      </c>
      <c r="DM26">
        <v>11.491957664489746</v>
      </c>
      <c r="DN26">
        <v>10.610903739929199</v>
      </c>
      <c r="DO26">
        <v>10.467976570129395</v>
      </c>
      <c r="DP26">
        <v>9.2197132110595703</v>
      </c>
      <c r="DQ26">
        <v>1.3901742696762085</v>
      </c>
      <c r="DR26">
        <v>0.47212085127830505</v>
      </c>
      <c r="DS26">
        <v>0.86550134420394897</v>
      </c>
      <c r="DT26">
        <v>0.77739870548248291</v>
      </c>
      <c r="DU26">
        <v>0.43343883752822876</v>
      </c>
      <c r="DV26">
        <v>3.823664665222168</v>
      </c>
      <c r="DW26">
        <v>3.2952466011047363</v>
      </c>
      <c r="DX26">
        <v>2.8751063346862793</v>
      </c>
      <c r="DY26">
        <v>2.4334301948547363</v>
      </c>
      <c r="DZ26">
        <v>2.0152542591094971</v>
      </c>
      <c r="EA26">
        <v>1.5329155921936035</v>
      </c>
      <c r="EB26">
        <v>0.70694905519485474</v>
      </c>
      <c r="EC26">
        <v>0.71768867969512939</v>
      </c>
      <c r="ED26">
        <v>0.90419924259185791</v>
      </c>
      <c r="EE26">
        <v>0.77093183994293213</v>
      </c>
      <c r="EF26">
        <v>0.89724159240722656</v>
      </c>
      <c r="EG26">
        <v>2.1321728229522705</v>
      </c>
      <c r="EH26">
        <v>3.0054335594177246</v>
      </c>
      <c r="EI26">
        <v>2.7893579006195068</v>
      </c>
      <c r="EJ26">
        <v>4.9420952796936035</v>
      </c>
      <c r="EK26">
        <v>12.58393669128418</v>
      </c>
      <c r="EL26">
        <v>11.710658073425293</v>
      </c>
      <c r="EM26">
        <v>11.565948486328125</v>
      </c>
      <c r="EN26">
        <v>10.32464599609375</v>
      </c>
      <c r="EO26">
        <v>2.473151683807373</v>
      </c>
      <c r="EP26">
        <v>1.5178419351577759</v>
      </c>
      <c r="EQ26">
        <v>1.9517611265182495</v>
      </c>
      <c r="ER26">
        <v>1.9184666872024536</v>
      </c>
      <c r="ES26">
        <v>1.695021390914917</v>
      </c>
      <c r="ET26">
        <v>73.898155212402344</v>
      </c>
      <c r="EU26">
        <v>72.916297912597656</v>
      </c>
      <c r="EV26">
        <v>72.467155456542969</v>
      </c>
      <c r="EW26">
        <v>71.879646301269531</v>
      </c>
      <c r="EX26">
        <v>71.711380004882813</v>
      </c>
      <c r="EY26">
        <v>71.507347106933594</v>
      </c>
      <c r="EZ26">
        <v>73.248756408691406</v>
      </c>
      <c r="FA26">
        <v>75.933067321777344</v>
      </c>
      <c r="FB26">
        <v>79.200408935546875</v>
      </c>
      <c r="FC26">
        <v>82.097793579101563</v>
      </c>
      <c r="FD26">
        <v>84.043373107910156</v>
      </c>
      <c r="FE26">
        <v>85.450576782226562</v>
      </c>
      <c r="FF26">
        <v>86.4429931640625</v>
      </c>
      <c r="FG26">
        <v>86.960800170898437</v>
      </c>
      <c r="FH26">
        <v>87.504661560058594</v>
      </c>
      <c r="FI26">
        <v>87.088150024414063</v>
      </c>
      <c r="FJ26">
        <v>85.43548583984375</v>
      </c>
      <c r="FK26">
        <v>83.177940368652344</v>
      </c>
      <c r="FL26">
        <v>80.178199768066406</v>
      </c>
      <c r="FM26">
        <v>79.087509155273438</v>
      </c>
      <c r="FN26">
        <v>77.808029174804687</v>
      </c>
      <c r="FO26">
        <v>76.874099731445313</v>
      </c>
      <c r="FP26">
        <v>75.377632141113281</v>
      </c>
      <c r="FQ26">
        <v>74.128715515136719</v>
      </c>
      <c r="FR26">
        <v>115</v>
      </c>
      <c r="FS26">
        <v>0.1225735992193222</v>
      </c>
      <c r="FT26">
        <v>1</v>
      </c>
    </row>
    <row r="27" spans="1:176" x14ac:dyDescent="0.2">
      <c r="A27" t="s">
        <v>1</v>
      </c>
      <c r="B27" t="s">
        <v>229</v>
      </c>
      <c r="C27" t="s">
        <v>237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>
        <v>0</v>
      </c>
      <c r="FF27">
        <v>0</v>
      </c>
      <c r="FG27">
        <v>0</v>
      </c>
      <c r="FH27">
        <v>0</v>
      </c>
      <c r="FI27">
        <v>0</v>
      </c>
      <c r="FJ27">
        <v>0</v>
      </c>
      <c r="FK27">
        <v>0</v>
      </c>
      <c r="FL27">
        <v>0</v>
      </c>
      <c r="FM27">
        <v>0</v>
      </c>
      <c r="FN27">
        <v>0</v>
      </c>
      <c r="FO27">
        <v>0</v>
      </c>
      <c r="FP27">
        <v>0</v>
      </c>
      <c r="FQ27">
        <v>0</v>
      </c>
      <c r="FR27">
        <v>0</v>
      </c>
      <c r="FT27">
        <v>0</v>
      </c>
    </row>
    <row r="28" spans="1:176" x14ac:dyDescent="0.2">
      <c r="A28" t="s">
        <v>1</v>
      </c>
      <c r="B28" t="s">
        <v>229</v>
      </c>
      <c r="C28" t="s">
        <v>238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H28">
        <v>0</v>
      </c>
      <c r="FI28">
        <v>0</v>
      </c>
      <c r="FJ28">
        <v>0</v>
      </c>
      <c r="FK28">
        <v>0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>
        <v>0</v>
      </c>
      <c r="FT28">
        <v>0</v>
      </c>
    </row>
    <row r="29" spans="1:176" x14ac:dyDescent="0.2">
      <c r="A29" t="s">
        <v>1</v>
      </c>
      <c r="B29" t="s">
        <v>229</v>
      </c>
      <c r="C29" t="s">
        <v>239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0</v>
      </c>
      <c r="EE29">
        <v>0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0</v>
      </c>
      <c r="FE29">
        <v>0</v>
      </c>
      <c r="FF29">
        <v>0</v>
      </c>
      <c r="FG29">
        <v>0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0</v>
      </c>
      <c r="FP29">
        <v>0</v>
      </c>
      <c r="FQ29">
        <v>0</v>
      </c>
      <c r="FR29">
        <v>0</v>
      </c>
      <c r="FT29">
        <v>0</v>
      </c>
    </row>
    <row r="30" spans="1:176" x14ac:dyDescent="0.2">
      <c r="A30" t="s">
        <v>1</v>
      </c>
      <c r="B30" t="s">
        <v>229</v>
      </c>
      <c r="C30" t="s">
        <v>240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0</v>
      </c>
      <c r="EH30">
        <v>0</v>
      </c>
      <c r="EI30">
        <v>0</v>
      </c>
      <c r="EJ30">
        <v>0</v>
      </c>
      <c r="EK30">
        <v>0</v>
      </c>
      <c r="EL30">
        <v>0</v>
      </c>
      <c r="EM30">
        <v>0</v>
      </c>
      <c r="EN30">
        <v>0</v>
      </c>
      <c r="EO30">
        <v>0</v>
      </c>
      <c r="EP30">
        <v>0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0</v>
      </c>
      <c r="FE30">
        <v>0</v>
      </c>
      <c r="FF30">
        <v>0</v>
      </c>
      <c r="FG30">
        <v>0</v>
      </c>
      <c r="FH30">
        <v>0</v>
      </c>
      <c r="FI30">
        <v>0</v>
      </c>
      <c r="FJ30">
        <v>0</v>
      </c>
      <c r="FK30">
        <v>0</v>
      </c>
      <c r="FL30">
        <v>0</v>
      </c>
      <c r="FM30">
        <v>0</v>
      </c>
      <c r="FN30">
        <v>0</v>
      </c>
      <c r="FO30">
        <v>0</v>
      </c>
      <c r="FP30">
        <v>0</v>
      </c>
      <c r="FQ30">
        <v>0</v>
      </c>
      <c r="FR30">
        <v>0</v>
      </c>
      <c r="FT30">
        <v>0</v>
      </c>
    </row>
    <row r="31" spans="1:176" x14ac:dyDescent="0.2">
      <c r="A31" t="s">
        <v>1</v>
      </c>
      <c r="B31" t="s">
        <v>229</v>
      </c>
      <c r="C31" t="s">
        <v>241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0</v>
      </c>
      <c r="EM31">
        <v>0</v>
      </c>
      <c r="EN31">
        <v>0</v>
      </c>
      <c r="EO31">
        <v>0</v>
      </c>
      <c r="EP31">
        <v>0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EZ31">
        <v>0</v>
      </c>
      <c r="FA31">
        <v>0</v>
      </c>
      <c r="FB31">
        <v>0</v>
      </c>
      <c r="FC31">
        <v>0</v>
      </c>
      <c r="FD31">
        <v>0</v>
      </c>
      <c r="FE31">
        <v>0</v>
      </c>
      <c r="FF31">
        <v>0</v>
      </c>
      <c r="FG31">
        <v>0</v>
      </c>
      <c r="FH31">
        <v>0</v>
      </c>
      <c r="FI31">
        <v>0</v>
      </c>
      <c r="FJ31">
        <v>0</v>
      </c>
      <c r="FK31">
        <v>0</v>
      </c>
      <c r="FL31">
        <v>0</v>
      </c>
      <c r="FM31">
        <v>0</v>
      </c>
      <c r="FN31">
        <v>0</v>
      </c>
      <c r="FO31">
        <v>0</v>
      </c>
      <c r="FP31">
        <v>0</v>
      </c>
      <c r="FQ31">
        <v>0</v>
      </c>
      <c r="FR31">
        <v>0</v>
      </c>
      <c r="FT31">
        <v>0</v>
      </c>
    </row>
    <row r="32" spans="1:176" x14ac:dyDescent="0.2">
      <c r="A32" t="s">
        <v>1</v>
      </c>
      <c r="B32" t="s">
        <v>229</v>
      </c>
      <c r="C32" t="s">
        <v>242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R32">
        <v>0</v>
      </c>
      <c r="FT32">
        <v>0</v>
      </c>
    </row>
    <row r="33" spans="1:176" x14ac:dyDescent="0.2">
      <c r="A33" t="s">
        <v>1</v>
      </c>
      <c r="B33" t="s">
        <v>229</v>
      </c>
      <c r="C33" t="s">
        <v>243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0</v>
      </c>
      <c r="EM33">
        <v>0</v>
      </c>
      <c r="EN33">
        <v>0</v>
      </c>
      <c r="EO33">
        <v>0</v>
      </c>
      <c r="EP33">
        <v>0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0</v>
      </c>
      <c r="FF33">
        <v>0</v>
      </c>
      <c r="FG33">
        <v>0</v>
      </c>
      <c r="FH33">
        <v>0</v>
      </c>
      <c r="FI33">
        <v>0</v>
      </c>
      <c r="FJ33">
        <v>0</v>
      </c>
      <c r="FK33">
        <v>0</v>
      </c>
      <c r="FL33">
        <v>0</v>
      </c>
      <c r="FM33">
        <v>0</v>
      </c>
      <c r="FN33">
        <v>0</v>
      </c>
      <c r="FO33">
        <v>0</v>
      </c>
      <c r="FP33">
        <v>0</v>
      </c>
      <c r="FQ33">
        <v>0</v>
      </c>
      <c r="FR33">
        <v>0</v>
      </c>
      <c r="FT33">
        <v>0</v>
      </c>
    </row>
    <row r="34" spans="1:176" x14ac:dyDescent="0.2">
      <c r="A34" t="s">
        <v>1</v>
      </c>
      <c r="B34" t="s">
        <v>229</v>
      </c>
      <c r="C34" t="s">
        <v>244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0</v>
      </c>
      <c r="EB34">
        <v>0</v>
      </c>
      <c r="EC34">
        <v>0</v>
      </c>
      <c r="ED34">
        <v>0</v>
      </c>
      <c r="EE34">
        <v>0</v>
      </c>
      <c r="EF34">
        <v>0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0</v>
      </c>
      <c r="EP34">
        <v>0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EZ34">
        <v>0</v>
      </c>
      <c r="FA34">
        <v>0</v>
      </c>
      <c r="FB34">
        <v>0</v>
      </c>
      <c r="FC34">
        <v>0</v>
      </c>
      <c r="FD34">
        <v>0</v>
      </c>
      <c r="FE34">
        <v>0</v>
      </c>
      <c r="FF34">
        <v>0</v>
      </c>
      <c r="FG34">
        <v>0</v>
      </c>
      <c r="FH34">
        <v>0</v>
      </c>
      <c r="FI34">
        <v>0</v>
      </c>
      <c r="FJ34">
        <v>0</v>
      </c>
      <c r="FK34">
        <v>0</v>
      </c>
      <c r="FL34">
        <v>0</v>
      </c>
      <c r="FM34">
        <v>0</v>
      </c>
      <c r="FN34">
        <v>0</v>
      </c>
      <c r="FO34">
        <v>0</v>
      </c>
      <c r="FP34">
        <v>0</v>
      </c>
      <c r="FQ34">
        <v>0</v>
      </c>
      <c r="FR34">
        <v>0</v>
      </c>
      <c r="FT34">
        <v>0</v>
      </c>
    </row>
    <row r="35" spans="1:176" x14ac:dyDescent="0.2">
      <c r="A35" t="s">
        <v>1</v>
      </c>
      <c r="B35" t="s">
        <v>229</v>
      </c>
      <c r="C35" t="s">
        <v>245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0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  <c r="FI35">
        <v>0</v>
      </c>
      <c r="FJ35">
        <v>0</v>
      </c>
      <c r="FK35">
        <v>0</v>
      </c>
      <c r="FL35">
        <v>0</v>
      </c>
      <c r="FM35">
        <v>0</v>
      </c>
      <c r="FN35">
        <v>0</v>
      </c>
      <c r="FO35">
        <v>0</v>
      </c>
      <c r="FP35">
        <v>0</v>
      </c>
      <c r="FQ35">
        <v>0</v>
      </c>
      <c r="FR35">
        <v>0</v>
      </c>
      <c r="FT35">
        <v>0</v>
      </c>
    </row>
    <row r="36" spans="1:176" x14ac:dyDescent="0.2">
      <c r="A36" t="s">
        <v>1</v>
      </c>
      <c r="B36" t="s">
        <v>229</v>
      </c>
      <c r="C36" t="s">
        <v>246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0</v>
      </c>
      <c r="EN36">
        <v>0</v>
      </c>
      <c r="EO36">
        <v>0</v>
      </c>
      <c r="EP36">
        <v>0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0</v>
      </c>
      <c r="FA36">
        <v>0</v>
      </c>
      <c r="FB36">
        <v>0</v>
      </c>
      <c r="FC36">
        <v>0</v>
      </c>
      <c r="FD36">
        <v>0</v>
      </c>
      <c r="FE36">
        <v>0</v>
      </c>
      <c r="FF36">
        <v>0</v>
      </c>
      <c r="FG36">
        <v>0</v>
      </c>
      <c r="FH36">
        <v>0</v>
      </c>
      <c r="FI36">
        <v>0</v>
      </c>
      <c r="FJ36">
        <v>0</v>
      </c>
      <c r="FK36">
        <v>0</v>
      </c>
      <c r="FL36">
        <v>0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0</v>
      </c>
      <c r="FT36">
        <v>0</v>
      </c>
    </row>
    <row r="37" spans="1:176" x14ac:dyDescent="0.2">
      <c r="A37" t="s">
        <v>1</v>
      </c>
      <c r="B37" t="s">
        <v>229</v>
      </c>
      <c r="C37" t="s">
        <v>247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0</v>
      </c>
      <c r="FF37">
        <v>0</v>
      </c>
      <c r="FG37">
        <v>0</v>
      </c>
      <c r="FH37">
        <v>0</v>
      </c>
      <c r="FI37">
        <v>0</v>
      </c>
      <c r="FJ37">
        <v>0</v>
      </c>
      <c r="FK37">
        <v>0</v>
      </c>
      <c r="FL37">
        <v>0</v>
      </c>
      <c r="FM37">
        <v>0</v>
      </c>
      <c r="FN37">
        <v>0</v>
      </c>
      <c r="FO37">
        <v>0</v>
      </c>
      <c r="FP37">
        <v>0</v>
      </c>
      <c r="FQ37">
        <v>0</v>
      </c>
      <c r="FR37">
        <v>0</v>
      </c>
      <c r="FT37">
        <v>0</v>
      </c>
    </row>
    <row r="38" spans="1:176" x14ac:dyDescent="0.2">
      <c r="A38" t="s">
        <v>1</v>
      </c>
      <c r="B38" t="s">
        <v>229</v>
      </c>
      <c r="C38" t="s">
        <v>248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</v>
      </c>
      <c r="FG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</v>
      </c>
      <c r="FQ38">
        <v>0</v>
      </c>
      <c r="FR38">
        <v>0</v>
      </c>
      <c r="FT38">
        <v>0</v>
      </c>
    </row>
    <row r="39" spans="1:176" x14ac:dyDescent="0.2">
      <c r="A39" t="s">
        <v>1</v>
      </c>
      <c r="B39" t="s">
        <v>229</v>
      </c>
      <c r="C39" t="s">
        <v>249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>
        <v>0</v>
      </c>
      <c r="FF39">
        <v>0</v>
      </c>
      <c r="FG39">
        <v>0</v>
      </c>
      <c r="FH39">
        <v>0</v>
      </c>
      <c r="FI39">
        <v>0</v>
      </c>
      <c r="FJ39">
        <v>0</v>
      </c>
      <c r="FK39">
        <v>0</v>
      </c>
      <c r="FL39">
        <v>0</v>
      </c>
      <c r="FM39">
        <v>0</v>
      </c>
      <c r="FN39">
        <v>0</v>
      </c>
      <c r="FO39">
        <v>0</v>
      </c>
      <c r="FP39">
        <v>0</v>
      </c>
      <c r="FQ39">
        <v>0</v>
      </c>
      <c r="FR39">
        <v>0</v>
      </c>
      <c r="FT39">
        <v>0</v>
      </c>
    </row>
    <row r="40" spans="1:176" x14ac:dyDescent="0.2">
      <c r="A40" t="s">
        <v>1</v>
      </c>
      <c r="B40" t="s">
        <v>229</v>
      </c>
      <c r="C40" t="s">
        <v>250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0</v>
      </c>
      <c r="EN40">
        <v>0</v>
      </c>
      <c r="EO40">
        <v>0</v>
      </c>
      <c r="EP40">
        <v>0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0</v>
      </c>
      <c r="FE40">
        <v>0</v>
      </c>
      <c r="FF40">
        <v>0</v>
      </c>
      <c r="FG40">
        <v>0</v>
      </c>
      <c r="FH40">
        <v>0</v>
      </c>
      <c r="FI40">
        <v>0</v>
      </c>
      <c r="FJ40">
        <v>0</v>
      </c>
      <c r="FK40">
        <v>0</v>
      </c>
      <c r="FL40">
        <v>0</v>
      </c>
      <c r="FM40">
        <v>0</v>
      </c>
      <c r="FN40">
        <v>0</v>
      </c>
      <c r="FO40">
        <v>0</v>
      </c>
      <c r="FP40">
        <v>0</v>
      </c>
      <c r="FQ40">
        <v>0</v>
      </c>
      <c r="FR40">
        <v>0</v>
      </c>
      <c r="FT40">
        <v>0</v>
      </c>
    </row>
    <row r="41" spans="1:176" x14ac:dyDescent="0.2">
      <c r="A41" t="s">
        <v>1</v>
      </c>
      <c r="B41" t="s">
        <v>229</v>
      </c>
      <c r="C41" t="s">
        <v>251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>
        <v>0</v>
      </c>
      <c r="EO41">
        <v>0</v>
      </c>
      <c r="EP41">
        <v>0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0</v>
      </c>
      <c r="FE41">
        <v>0</v>
      </c>
      <c r="FF41">
        <v>0</v>
      </c>
      <c r="FG41">
        <v>0</v>
      </c>
      <c r="FH41">
        <v>0</v>
      </c>
      <c r="FI41">
        <v>0</v>
      </c>
      <c r="FJ41">
        <v>0</v>
      </c>
      <c r="FK41">
        <v>0</v>
      </c>
      <c r="FL41">
        <v>0</v>
      </c>
      <c r="FM41">
        <v>0</v>
      </c>
      <c r="FN41">
        <v>0</v>
      </c>
      <c r="FO41">
        <v>0</v>
      </c>
      <c r="FP41">
        <v>0</v>
      </c>
      <c r="FQ41">
        <v>0</v>
      </c>
      <c r="FR41">
        <v>0</v>
      </c>
      <c r="FT41">
        <v>0</v>
      </c>
    </row>
    <row r="42" spans="1:176" x14ac:dyDescent="0.2">
      <c r="A42" t="s">
        <v>1</v>
      </c>
      <c r="B42" t="s">
        <v>229</v>
      </c>
      <c r="C42" t="s">
        <v>252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</v>
      </c>
      <c r="FR42">
        <v>1</v>
      </c>
      <c r="FS42">
        <v>1</v>
      </c>
      <c r="FT42">
        <v>0</v>
      </c>
    </row>
    <row r="43" spans="1:176" x14ac:dyDescent="0.2">
      <c r="A43" t="s">
        <v>1</v>
      </c>
      <c r="B43" t="s">
        <v>229</v>
      </c>
      <c r="C43" t="s">
        <v>253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0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0</v>
      </c>
      <c r="FG43">
        <v>0</v>
      </c>
      <c r="FH43">
        <v>0</v>
      </c>
      <c r="FI43">
        <v>0</v>
      </c>
      <c r="FJ43">
        <v>0</v>
      </c>
      <c r="FK43">
        <v>0</v>
      </c>
      <c r="FL43">
        <v>0</v>
      </c>
      <c r="FM43">
        <v>0</v>
      </c>
      <c r="FN43">
        <v>0</v>
      </c>
      <c r="FO43">
        <v>0</v>
      </c>
      <c r="FP43">
        <v>0</v>
      </c>
      <c r="FQ43">
        <v>0</v>
      </c>
      <c r="FR43">
        <v>1</v>
      </c>
      <c r="FS43">
        <v>1</v>
      </c>
      <c r="FT43">
        <v>0</v>
      </c>
    </row>
    <row r="44" spans="1:176" x14ac:dyDescent="0.2">
      <c r="A44" t="s">
        <v>1</v>
      </c>
      <c r="B44" t="s">
        <v>229</v>
      </c>
      <c r="C44" t="s">
        <v>254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1</v>
      </c>
      <c r="FS44">
        <v>1</v>
      </c>
      <c r="FT44">
        <v>0</v>
      </c>
    </row>
    <row r="45" spans="1:176" x14ac:dyDescent="0.2">
      <c r="A45" t="s">
        <v>1</v>
      </c>
      <c r="B45" t="s">
        <v>229</v>
      </c>
      <c r="C45" t="s">
        <v>255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0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0</v>
      </c>
      <c r="EO45">
        <v>0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</v>
      </c>
      <c r="EW45">
        <v>0</v>
      </c>
      <c r="EX45">
        <v>0</v>
      </c>
      <c r="EY45">
        <v>0</v>
      </c>
      <c r="EZ45">
        <v>0</v>
      </c>
      <c r="FA45">
        <v>0</v>
      </c>
      <c r="FB45">
        <v>0</v>
      </c>
      <c r="FC45">
        <v>0</v>
      </c>
      <c r="FD45">
        <v>0</v>
      </c>
      <c r="FE45">
        <v>0</v>
      </c>
      <c r="FF45">
        <v>0</v>
      </c>
      <c r="FG45">
        <v>0</v>
      </c>
      <c r="FH45">
        <v>0</v>
      </c>
      <c r="FI45">
        <v>0</v>
      </c>
      <c r="FJ45">
        <v>0</v>
      </c>
      <c r="FK45">
        <v>0</v>
      </c>
      <c r="FL45">
        <v>0</v>
      </c>
      <c r="FM45">
        <v>0</v>
      </c>
      <c r="FN45">
        <v>0</v>
      </c>
      <c r="FO45">
        <v>0</v>
      </c>
      <c r="FP45">
        <v>0</v>
      </c>
      <c r="FQ45">
        <v>0</v>
      </c>
      <c r="FR45">
        <v>1</v>
      </c>
      <c r="FS45">
        <v>1</v>
      </c>
      <c r="FT45">
        <v>0</v>
      </c>
    </row>
    <row r="46" spans="1:176" x14ac:dyDescent="0.2">
      <c r="A46" t="s">
        <v>1</v>
      </c>
      <c r="B46" t="s">
        <v>229</v>
      </c>
      <c r="C46" t="s">
        <v>256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</v>
      </c>
      <c r="EK46">
        <v>0</v>
      </c>
      <c r="EL46">
        <v>0</v>
      </c>
      <c r="EM46">
        <v>0</v>
      </c>
      <c r="EN46">
        <v>0</v>
      </c>
      <c r="EO46">
        <v>0</v>
      </c>
      <c r="EP46">
        <v>0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0</v>
      </c>
      <c r="EW46">
        <v>0</v>
      </c>
      <c r="EX46">
        <v>0</v>
      </c>
      <c r="EY46">
        <v>0</v>
      </c>
      <c r="EZ46">
        <v>0</v>
      </c>
      <c r="FA46">
        <v>0</v>
      </c>
      <c r="FB46">
        <v>0</v>
      </c>
      <c r="FC46">
        <v>0</v>
      </c>
      <c r="FD46">
        <v>0</v>
      </c>
      <c r="FE46">
        <v>0</v>
      </c>
      <c r="FF46">
        <v>0</v>
      </c>
      <c r="FG46">
        <v>0</v>
      </c>
      <c r="FH46">
        <v>0</v>
      </c>
      <c r="FI46">
        <v>0</v>
      </c>
      <c r="FJ46">
        <v>0</v>
      </c>
      <c r="FK46">
        <v>0</v>
      </c>
      <c r="FL46">
        <v>0</v>
      </c>
      <c r="FM46">
        <v>0</v>
      </c>
      <c r="FN46">
        <v>0</v>
      </c>
      <c r="FO46">
        <v>0</v>
      </c>
      <c r="FP46">
        <v>0</v>
      </c>
      <c r="FQ46">
        <v>0</v>
      </c>
      <c r="FR46">
        <v>1</v>
      </c>
      <c r="FS46">
        <v>1</v>
      </c>
      <c r="FT46">
        <v>0</v>
      </c>
    </row>
    <row r="47" spans="1:176" x14ac:dyDescent="0.2">
      <c r="A47" t="s">
        <v>1</v>
      </c>
      <c r="B47" t="s">
        <v>229</v>
      </c>
      <c r="C47" t="s">
        <v>257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0</v>
      </c>
      <c r="FG47">
        <v>0</v>
      </c>
      <c r="FH47">
        <v>0</v>
      </c>
      <c r="FI47">
        <v>0</v>
      </c>
      <c r="FJ47">
        <v>0</v>
      </c>
      <c r="FK47">
        <v>0</v>
      </c>
      <c r="FL47">
        <v>0</v>
      </c>
      <c r="FM47">
        <v>0</v>
      </c>
      <c r="FN47">
        <v>0</v>
      </c>
      <c r="FO47">
        <v>0</v>
      </c>
      <c r="FP47">
        <v>0</v>
      </c>
      <c r="FQ47">
        <v>0</v>
      </c>
      <c r="FR47">
        <v>0</v>
      </c>
      <c r="FT47">
        <v>0</v>
      </c>
    </row>
    <row r="48" spans="1:176" x14ac:dyDescent="0.2">
      <c r="A48" t="s">
        <v>1</v>
      </c>
      <c r="B48" t="s">
        <v>229</v>
      </c>
      <c r="C48" t="s">
        <v>258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0</v>
      </c>
      <c r="FN48">
        <v>0</v>
      </c>
      <c r="FO48">
        <v>0</v>
      </c>
      <c r="FP48">
        <v>0</v>
      </c>
      <c r="FQ48">
        <v>0</v>
      </c>
      <c r="FR48">
        <v>1</v>
      </c>
      <c r="FS48">
        <v>1</v>
      </c>
      <c r="FT48">
        <v>0</v>
      </c>
    </row>
    <row r="49" spans="1:176" x14ac:dyDescent="0.2">
      <c r="A49" t="s">
        <v>1</v>
      </c>
      <c r="B49" t="s">
        <v>229</v>
      </c>
      <c r="C49" t="s">
        <v>259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0</v>
      </c>
      <c r="EK49">
        <v>0</v>
      </c>
      <c r="EL49">
        <v>0</v>
      </c>
      <c r="EM49">
        <v>0</v>
      </c>
      <c r="EN49">
        <v>0</v>
      </c>
      <c r="EO49">
        <v>0</v>
      </c>
      <c r="EP49">
        <v>0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</v>
      </c>
      <c r="EW49">
        <v>0</v>
      </c>
      <c r="EX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0</v>
      </c>
      <c r="FG49">
        <v>0</v>
      </c>
      <c r="FH49">
        <v>0</v>
      </c>
      <c r="FI49">
        <v>0</v>
      </c>
      <c r="FJ49">
        <v>0</v>
      </c>
      <c r="FK49">
        <v>0</v>
      </c>
      <c r="FL49">
        <v>0</v>
      </c>
      <c r="FM49">
        <v>0</v>
      </c>
      <c r="FN49">
        <v>0</v>
      </c>
      <c r="FO49">
        <v>0</v>
      </c>
      <c r="FP49">
        <v>0</v>
      </c>
      <c r="FQ49">
        <v>0</v>
      </c>
      <c r="FR49">
        <v>0</v>
      </c>
      <c r="FT49">
        <v>0</v>
      </c>
    </row>
    <row r="50" spans="1:176" x14ac:dyDescent="0.2">
      <c r="A50" t="s">
        <v>1</v>
      </c>
      <c r="B50" t="s">
        <v>229</v>
      </c>
      <c r="C50" t="s">
        <v>260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>
        <v>0</v>
      </c>
      <c r="EN50">
        <v>0</v>
      </c>
      <c r="EO50">
        <v>0</v>
      </c>
      <c r="EP50">
        <v>0</v>
      </c>
      <c r="EQ50">
        <v>0</v>
      </c>
      <c r="ER50">
        <v>0</v>
      </c>
      <c r="ES50">
        <v>0</v>
      </c>
      <c r="ET50">
        <v>0</v>
      </c>
      <c r="EU50">
        <v>0</v>
      </c>
      <c r="EV50">
        <v>0</v>
      </c>
      <c r="EW50">
        <v>0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0</v>
      </c>
      <c r="FE50">
        <v>0</v>
      </c>
      <c r="FF50">
        <v>0</v>
      </c>
      <c r="FG50">
        <v>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>
        <v>0</v>
      </c>
      <c r="FO50">
        <v>0</v>
      </c>
      <c r="FP50">
        <v>0</v>
      </c>
      <c r="FQ50">
        <v>0</v>
      </c>
      <c r="FR50">
        <v>0</v>
      </c>
      <c r="FT50">
        <v>0</v>
      </c>
    </row>
    <row r="51" spans="1:176" x14ac:dyDescent="0.2">
      <c r="A51" t="s">
        <v>1</v>
      </c>
      <c r="B51" t="s">
        <v>229</v>
      </c>
      <c r="C51" t="s">
        <v>2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>
        <v>0</v>
      </c>
      <c r="EO51">
        <v>0</v>
      </c>
      <c r="EP51">
        <v>0</v>
      </c>
      <c r="EQ51">
        <v>0</v>
      </c>
      <c r="ER51">
        <v>0</v>
      </c>
      <c r="ES51">
        <v>0</v>
      </c>
      <c r="ET51">
        <v>0</v>
      </c>
      <c r="EU51">
        <v>0</v>
      </c>
      <c r="EV51">
        <v>0</v>
      </c>
      <c r="EW51">
        <v>0</v>
      </c>
      <c r="EX51">
        <v>0</v>
      </c>
      <c r="EY51">
        <v>0</v>
      </c>
      <c r="EZ51">
        <v>0</v>
      </c>
      <c r="FA51">
        <v>0</v>
      </c>
      <c r="FB51">
        <v>0</v>
      </c>
      <c r="FC51">
        <v>0</v>
      </c>
      <c r="FD51">
        <v>0</v>
      </c>
      <c r="FE51">
        <v>0</v>
      </c>
      <c r="FF51">
        <v>0</v>
      </c>
      <c r="FG51">
        <v>0</v>
      </c>
      <c r="FH51">
        <v>0</v>
      </c>
      <c r="FI51">
        <v>0</v>
      </c>
      <c r="FJ51">
        <v>0</v>
      </c>
      <c r="FK51">
        <v>0</v>
      </c>
      <c r="FL51">
        <v>0</v>
      </c>
      <c r="FM51">
        <v>0</v>
      </c>
      <c r="FN51">
        <v>0</v>
      </c>
      <c r="FO51">
        <v>0</v>
      </c>
      <c r="FP51">
        <v>0</v>
      </c>
      <c r="FQ51">
        <v>0</v>
      </c>
      <c r="FR51">
        <v>0.33333333333333331</v>
      </c>
      <c r="FS51">
        <v>1</v>
      </c>
      <c r="FT51">
        <v>0</v>
      </c>
    </row>
    <row r="52" spans="1:176" x14ac:dyDescent="0.2">
      <c r="A52" t="s">
        <v>1</v>
      </c>
      <c r="B52" t="s">
        <v>230</v>
      </c>
      <c r="C52" t="s">
        <v>237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0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0</v>
      </c>
      <c r="EI52">
        <v>0</v>
      </c>
      <c r="EJ52">
        <v>0</v>
      </c>
      <c r="EK52">
        <v>0</v>
      </c>
      <c r="EL52">
        <v>0</v>
      </c>
      <c r="EM52">
        <v>0</v>
      </c>
      <c r="EN52">
        <v>0</v>
      </c>
      <c r="EO52">
        <v>0</v>
      </c>
      <c r="EP52">
        <v>0</v>
      </c>
      <c r="EQ52">
        <v>0</v>
      </c>
      <c r="ER52">
        <v>0</v>
      </c>
      <c r="ES52">
        <v>0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EZ52">
        <v>0</v>
      </c>
      <c r="FA52">
        <v>0</v>
      </c>
      <c r="FB52">
        <v>0</v>
      </c>
      <c r="FC52">
        <v>0</v>
      </c>
      <c r="FD52">
        <v>0</v>
      </c>
      <c r="FE52">
        <v>0</v>
      </c>
      <c r="FF52">
        <v>0</v>
      </c>
      <c r="FG52">
        <v>0</v>
      </c>
      <c r="FH52">
        <v>0</v>
      </c>
      <c r="FI52">
        <v>0</v>
      </c>
      <c r="FJ52">
        <v>0</v>
      </c>
      <c r="FK52">
        <v>0</v>
      </c>
      <c r="FL52">
        <v>0</v>
      </c>
      <c r="FM52">
        <v>0</v>
      </c>
      <c r="FN52">
        <v>0</v>
      </c>
      <c r="FO52">
        <v>0</v>
      </c>
      <c r="FP52">
        <v>0</v>
      </c>
      <c r="FQ52">
        <v>0</v>
      </c>
      <c r="FR52">
        <v>0</v>
      </c>
      <c r="FT52">
        <v>0</v>
      </c>
    </row>
    <row r="53" spans="1:176" x14ac:dyDescent="0.2">
      <c r="A53" t="s">
        <v>1</v>
      </c>
      <c r="B53" t="s">
        <v>230</v>
      </c>
      <c r="C53" t="s">
        <v>238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0</v>
      </c>
      <c r="EQ53">
        <v>0</v>
      </c>
      <c r="ER53">
        <v>0</v>
      </c>
      <c r="ES53">
        <v>0</v>
      </c>
      <c r="ET53">
        <v>0</v>
      </c>
      <c r="EU53">
        <v>0</v>
      </c>
      <c r="EV53">
        <v>0</v>
      </c>
      <c r="EW53">
        <v>0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>
        <v>0</v>
      </c>
      <c r="FG53">
        <v>0</v>
      </c>
      <c r="FH53">
        <v>0</v>
      </c>
      <c r="FI53">
        <v>0</v>
      </c>
      <c r="FJ53">
        <v>0</v>
      </c>
      <c r="FK53">
        <v>0</v>
      </c>
      <c r="FL53">
        <v>0</v>
      </c>
      <c r="FM53">
        <v>0</v>
      </c>
      <c r="FN53">
        <v>0</v>
      </c>
      <c r="FO53">
        <v>0</v>
      </c>
      <c r="FP53">
        <v>0</v>
      </c>
      <c r="FQ53">
        <v>0</v>
      </c>
      <c r="FR53">
        <v>0</v>
      </c>
      <c r="FT53">
        <v>0</v>
      </c>
    </row>
    <row r="54" spans="1:176" x14ac:dyDescent="0.2">
      <c r="A54" t="s">
        <v>1</v>
      </c>
      <c r="B54" t="s">
        <v>230</v>
      </c>
      <c r="C54" t="s">
        <v>239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>
        <v>0</v>
      </c>
      <c r="EQ54">
        <v>0</v>
      </c>
      <c r="ER54">
        <v>0</v>
      </c>
      <c r="ES54">
        <v>0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F54">
        <v>0</v>
      </c>
      <c r="FG54">
        <v>0</v>
      </c>
      <c r="FH54">
        <v>0</v>
      </c>
      <c r="FI54">
        <v>0</v>
      </c>
      <c r="FJ54">
        <v>0</v>
      </c>
      <c r="FK54">
        <v>0</v>
      </c>
      <c r="FL54">
        <v>0</v>
      </c>
      <c r="FM54">
        <v>0</v>
      </c>
      <c r="FN54">
        <v>0</v>
      </c>
      <c r="FO54">
        <v>0</v>
      </c>
      <c r="FP54">
        <v>0</v>
      </c>
      <c r="FQ54">
        <v>0</v>
      </c>
      <c r="FR54">
        <v>0</v>
      </c>
      <c r="FT54">
        <v>0</v>
      </c>
    </row>
    <row r="55" spans="1:176" x14ac:dyDescent="0.2">
      <c r="A55" t="s">
        <v>1</v>
      </c>
      <c r="B55" t="s">
        <v>230</v>
      </c>
      <c r="C55" t="s">
        <v>240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0</v>
      </c>
      <c r="EA55">
        <v>0</v>
      </c>
      <c r="EB55">
        <v>0</v>
      </c>
      <c r="EC55">
        <v>0</v>
      </c>
      <c r="ED55">
        <v>0</v>
      </c>
      <c r="EE55">
        <v>0</v>
      </c>
      <c r="EF55">
        <v>0</v>
      </c>
      <c r="EG55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>
        <v>0</v>
      </c>
      <c r="EN55">
        <v>0</v>
      </c>
      <c r="EO55">
        <v>0</v>
      </c>
      <c r="EP55">
        <v>0</v>
      </c>
      <c r="EQ55">
        <v>0</v>
      </c>
      <c r="ER55">
        <v>0</v>
      </c>
      <c r="ES55">
        <v>0</v>
      </c>
      <c r="ET55">
        <v>0</v>
      </c>
      <c r="EU55">
        <v>0</v>
      </c>
      <c r="EV55">
        <v>0</v>
      </c>
      <c r="EW55">
        <v>0</v>
      </c>
      <c r="EX55">
        <v>0</v>
      </c>
      <c r="EY55">
        <v>0</v>
      </c>
      <c r="EZ55">
        <v>0</v>
      </c>
      <c r="FA55">
        <v>0</v>
      </c>
      <c r="FB55">
        <v>0</v>
      </c>
      <c r="FC55">
        <v>0</v>
      </c>
      <c r="FD55">
        <v>0</v>
      </c>
      <c r="FE55">
        <v>0</v>
      </c>
      <c r="FF55">
        <v>0</v>
      </c>
      <c r="FG55">
        <v>0</v>
      </c>
      <c r="FH55">
        <v>0</v>
      </c>
      <c r="FI55">
        <v>0</v>
      </c>
      <c r="FJ55">
        <v>0</v>
      </c>
      <c r="FK55">
        <v>0</v>
      </c>
      <c r="FL55">
        <v>0</v>
      </c>
      <c r="FM55">
        <v>0</v>
      </c>
      <c r="FN55">
        <v>0</v>
      </c>
      <c r="FO55">
        <v>0</v>
      </c>
      <c r="FP55">
        <v>0</v>
      </c>
      <c r="FQ55">
        <v>0</v>
      </c>
      <c r="FR55">
        <v>0</v>
      </c>
      <c r="FT55">
        <v>0</v>
      </c>
    </row>
    <row r="56" spans="1:176" x14ac:dyDescent="0.2">
      <c r="A56" t="s">
        <v>1</v>
      </c>
      <c r="B56" t="s">
        <v>230</v>
      </c>
      <c r="C56" t="s">
        <v>241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0</v>
      </c>
      <c r="EA56">
        <v>0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0</v>
      </c>
      <c r="ES56">
        <v>0</v>
      </c>
      <c r="ET56">
        <v>0</v>
      </c>
      <c r="EU56">
        <v>0</v>
      </c>
      <c r="EV56">
        <v>0</v>
      </c>
      <c r="EW56">
        <v>0</v>
      </c>
      <c r="EX56">
        <v>0</v>
      </c>
      <c r="EY56">
        <v>0</v>
      </c>
      <c r="EZ56">
        <v>0</v>
      </c>
      <c r="FA56">
        <v>0</v>
      </c>
      <c r="FB56">
        <v>0</v>
      </c>
      <c r="FC56">
        <v>0</v>
      </c>
      <c r="FD56">
        <v>0</v>
      </c>
      <c r="FE56">
        <v>0</v>
      </c>
      <c r="FF56">
        <v>0</v>
      </c>
      <c r="FG56">
        <v>0</v>
      </c>
      <c r="FH56">
        <v>0</v>
      </c>
      <c r="FI56">
        <v>0</v>
      </c>
      <c r="FJ56">
        <v>0</v>
      </c>
      <c r="FK56">
        <v>0</v>
      </c>
      <c r="FL56">
        <v>0</v>
      </c>
      <c r="FM56">
        <v>0</v>
      </c>
      <c r="FN56">
        <v>0</v>
      </c>
      <c r="FO56">
        <v>0</v>
      </c>
      <c r="FP56">
        <v>0</v>
      </c>
      <c r="FQ56">
        <v>0</v>
      </c>
      <c r="FR56">
        <v>0</v>
      </c>
      <c r="FT56">
        <v>0</v>
      </c>
    </row>
    <row r="57" spans="1:176" x14ac:dyDescent="0.2">
      <c r="A57" t="s">
        <v>1</v>
      </c>
      <c r="B57" t="s">
        <v>230</v>
      </c>
      <c r="C57" t="s">
        <v>242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>
        <v>0</v>
      </c>
      <c r="EO57">
        <v>0</v>
      </c>
      <c r="EP57">
        <v>0</v>
      </c>
      <c r="EQ57">
        <v>0</v>
      </c>
      <c r="ER57">
        <v>0</v>
      </c>
      <c r="ES57">
        <v>0</v>
      </c>
      <c r="ET57">
        <v>0</v>
      </c>
      <c r="EU57">
        <v>0</v>
      </c>
      <c r="EV57">
        <v>0</v>
      </c>
      <c r="EW57">
        <v>0</v>
      </c>
      <c r="EX57">
        <v>0</v>
      </c>
      <c r="EY57">
        <v>0</v>
      </c>
      <c r="EZ57">
        <v>0</v>
      </c>
      <c r="FA57">
        <v>0</v>
      </c>
      <c r="FB57">
        <v>0</v>
      </c>
      <c r="FC57">
        <v>0</v>
      </c>
      <c r="FD57">
        <v>0</v>
      </c>
      <c r="FE57">
        <v>0</v>
      </c>
      <c r="FF57">
        <v>0</v>
      </c>
      <c r="FG57">
        <v>0</v>
      </c>
      <c r="FH57">
        <v>0</v>
      </c>
      <c r="FI57">
        <v>0</v>
      </c>
      <c r="FJ57">
        <v>0</v>
      </c>
      <c r="FK57">
        <v>0</v>
      </c>
      <c r="FL57">
        <v>0</v>
      </c>
      <c r="FM57">
        <v>0</v>
      </c>
      <c r="FN57">
        <v>0</v>
      </c>
      <c r="FO57">
        <v>0</v>
      </c>
      <c r="FP57">
        <v>0</v>
      </c>
      <c r="FQ57">
        <v>0</v>
      </c>
      <c r="FR57">
        <v>0</v>
      </c>
      <c r="FT57">
        <v>0</v>
      </c>
    </row>
    <row r="58" spans="1:176" x14ac:dyDescent="0.2">
      <c r="A58" t="s">
        <v>1</v>
      </c>
      <c r="B58" t="s">
        <v>230</v>
      </c>
      <c r="C58" t="s">
        <v>243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0</v>
      </c>
      <c r="EM58">
        <v>0</v>
      </c>
      <c r="EN58">
        <v>0</v>
      </c>
      <c r="EO58">
        <v>0</v>
      </c>
      <c r="EP58">
        <v>0</v>
      </c>
      <c r="EQ58">
        <v>0</v>
      </c>
      <c r="ER58">
        <v>0</v>
      </c>
      <c r="ES58">
        <v>0</v>
      </c>
      <c r="ET58">
        <v>0</v>
      </c>
      <c r="EU58">
        <v>0</v>
      </c>
      <c r="EV58">
        <v>0</v>
      </c>
      <c r="EW58">
        <v>0</v>
      </c>
      <c r="EX58">
        <v>0</v>
      </c>
      <c r="EY58">
        <v>0</v>
      </c>
      <c r="EZ58">
        <v>0</v>
      </c>
      <c r="FA58">
        <v>0</v>
      </c>
      <c r="FB58">
        <v>0</v>
      </c>
      <c r="FC58">
        <v>0</v>
      </c>
      <c r="FD58">
        <v>0</v>
      </c>
      <c r="FE58">
        <v>0</v>
      </c>
      <c r="FF58">
        <v>0</v>
      </c>
      <c r="FG58">
        <v>0</v>
      </c>
      <c r="FH58">
        <v>0</v>
      </c>
      <c r="FI58">
        <v>0</v>
      </c>
      <c r="FJ58">
        <v>0</v>
      </c>
      <c r="FK58">
        <v>0</v>
      </c>
      <c r="FL58">
        <v>0</v>
      </c>
      <c r="FM58">
        <v>0</v>
      </c>
      <c r="FN58">
        <v>0</v>
      </c>
      <c r="FO58">
        <v>0</v>
      </c>
      <c r="FP58">
        <v>0</v>
      </c>
      <c r="FQ58">
        <v>0</v>
      </c>
      <c r="FR58">
        <v>0</v>
      </c>
      <c r="FT58">
        <v>0</v>
      </c>
    </row>
    <row r="59" spans="1:176" x14ac:dyDescent="0.2">
      <c r="A59" t="s">
        <v>1</v>
      </c>
      <c r="B59" t="s">
        <v>230</v>
      </c>
      <c r="C59" t="s">
        <v>244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0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0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T59">
        <v>0</v>
      </c>
    </row>
    <row r="60" spans="1:176" x14ac:dyDescent="0.2">
      <c r="A60" t="s">
        <v>1</v>
      </c>
      <c r="B60" t="s">
        <v>230</v>
      </c>
      <c r="C60" t="s">
        <v>245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0</v>
      </c>
      <c r="DY60">
        <v>0</v>
      </c>
      <c r="DZ60">
        <v>0</v>
      </c>
      <c r="EA60">
        <v>0</v>
      </c>
      <c r="EB60">
        <v>0</v>
      </c>
      <c r="EC60">
        <v>0</v>
      </c>
      <c r="ED60">
        <v>0</v>
      </c>
      <c r="EE60">
        <v>0</v>
      </c>
      <c r="EF60">
        <v>0</v>
      </c>
      <c r="EG60">
        <v>0</v>
      </c>
      <c r="EH60">
        <v>0</v>
      </c>
      <c r="EI60">
        <v>0</v>
      </c>
      <c r="EJ60">
        <v>0</v>
      </c>
      <c r="EK60">
        <v>0</v>
      </c>
      <c r="EL60">
        <v>0</v>
      </c>
      <c r="EM60">
        <v>0</v>
      </c>
      <c r="EN60">
        <v>0</v>
      </c>
      <c r="EO60">
        <v>0</v>
      </c>
      <c r="EP60">
        <v>0</v>
      </c>
      <c r="EQ60">
        <v>0</v>
      </c>
      <c r="ER60">
        <v>0</v>
      </c>
      <c r="ES60">
        <v>0</v>
      </c>
      <c r="ET60">
        <v>0</v>
      </c>
      <c r="EU60">
        <v>0</v>
      </c>
      <c r="EV60">
        <v>0</v>
      </c>
      <c r="EW60">
        <v>0</v>
      </c>
      <c r="EX60">
        <v>0</v>
      </c>
      <c r="EY60">
        <v>0</v>
      </c>
      <c r="EZ60">
        <v>0</v>
      </c>
      <c r="FA60">
        <v>0</v>
      </c>
      <c r="FB60">
        <v>0</v>
      </c>
      <c r="FC60">
        <v>0</v>
      </c>
      <c r="FD60">
        <v>0</v>
      </c>
      <c r="FE60">
        <v>0</v>
      </c>
      <c r="FF60">
        <v>0</v>
      </c>
      <c r="FG60">
        <v>0</v>
      </c>
      <c r="FH60">
        <v>0</v>
      </c>
      <c r="FI60">
        <v>0</v>
      </c>
      <c r="FJ60">
        <v>0</v>
      </c>
      <c r="FK60">
        <v>0</v>
      </c>
      <c r="FL60">
        <v>0</v>
      </c>
      <c r="FM60">
        <v>0</v>
      </c>
      <c r="FN60">
        <v>0</v>
      </c>
      <c r="FO60">
        <v>0</v>
      </c>
      <c r="FP60">
        <v>0</v>
      </c>
      <c r="FQ60">
        <v>0</v>
      </c>
      <c r="FR60">
        <v>0</v>
      </c>
      <c r="FT60">
        <v>0</v>
      </c>
    </row>
    <row r="61" spans="1:176" x14ac:dyDescent="0.2">
      <c r="A61" t="s">
        <v>1</v>
      </c>
      <c r="B61" t="s">
        <v>230</v>
      </c>
      <c r="C61" t="s">
        <v>246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0</v>
      </c>
      <c r="EA61">
        <v>0</v>
      </c>
      <c r="EB61">
        <v>0</v>
      </c>
      <c r="EC61">
        <v>0</v>
      </c>
      <c r="ED61">
        <v>0</v>
      </c>
      <c r="EE61">
        <v>0</v>
      </c>
      <c r="EF61">
        <v>0</v>
      </c>
      <c r="EG61">
        <v>0</v>
      </c>
      <c r="EH61">
        <v>0</v>
      </c>
      <c r="EI61">
        <v>0</v>
      </c>
      <c r="EJ61">
        <v>0</v>
      </c>
      <c r="EK61">
        <v>0</v>
      </c>
      <c r="EL61">
        <v>0</v>
      </c>
      <c r="EM61">
        <v>0</v>
      </c>
      <c r="EN61">
        <v>0</v>
      </c>
      <c r="EO61">
        <v>0</v>
      </c>
      <c r="EP61">
        <v>0</v>
      </c>
      <c r="EQ61">
        <v>0</v>
      </c>
      <c r="ER61">
        <v>0</v>
      </c>
      <c r="ES61">
        <v>0</v>
      </c>
      <c r="ET61">
        <v>0</v>
      </c>
      <c r="EU61">
        <v>0</v>
      </c>
      <c r="EV61">
        <v>0</v>
      </c>
      <c r="EW61">
        <v>0</v>
      </c>
      <c r="EX61">
        <v>0</v>
      </c>
      <c r="EY61">
        <v>0</v>
      </c>
      <c r="EZ61">
        <v>0</v>
      </c>
      <c r="FA61">
        <v>0</v>
      </c>
      <c r="FB61">
        <v>0</v>
      </c>
      <c r="FC61">
        <v>0</v>
      </c>
      <c r="FD61">
        <v>0</v>
      </c>
      <c r="FE61">
        <v>0</v>
      </c>
      <c r="FF61">
        <v>0</v>
      </c>
      <c r="FG61">
        <v>0</v>
      </c>
      <c r="FH61">
        <v>0</v>
      </c>
      <c r="FI61">
        <v>0</v>
      </c>
      <c r="FJ61">
        <v>0</v>
      </c>
      <c r="FK61">
        <v>0</v>
      </c>
      <c r="FL61">
        <v>0</v>
      </c>
      <c r="FM61">
        <v>0</v>
      </c>
      <c r="FN61">
        <v>0</v>
      </c>
      <c r="FO61">
        <v>0</v>
      </c>
      <c r="FP61">
        <v>0</v>
      </c>
      <c r="FQ61">
        <v>0</v>
      </c>
      <c r="FR61">
        <v>0</v>
      </c>
      <c r="FT61">
        <v>0</v>
      </c>
    </row>
    <row r="62" spans="1:176" x14ac:dyDescent="0.2">
      <c r="A62" t="s">
        <v>1</v>
      </c>
      <c r="B62" t="s">
        <v>230</v>
      </c>
      <c r="C62" t="s">
        <v>247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0</v>
      </c>
      <c r="DY62">
        <v>0</v>
      </c>
      <c r="DZ62">
        <v>0</v>
      </c>
      <c r="EA62">
        <v>0</v>
      </c>
      <c r="EB62">
        <v>0</v>
      </c>
      <c r="EC62">
        <v>0</v>
      </c>
      <c r="ED62">
        <v>0</v>
      </c>
      <c r="EE62">
        <v>0</v>
      </c>
      <c r="EF62">
        <v>0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0</v>
      </c>
      <c r="EN62">
        <v>0</v>
      </c>
      <c r="EO62">
        <v>0</v>
      </c>
      <c r="EP62">
        <v>0</v>
      </c>
      <c r="EQ62">
        <v>0</v>
      </c>
      <c r="ER62">
        <v>0</v>
      </c>
      <c r="ES62">
        <v>0</v>
      </c>
      <c r="ET62">
        <v>0</v>
      </c>
      <c r="EU62">
        <v>0</v>
      </c>
      <c r="EV62">
        <v>0</v>
      </c>
      <c r="EW62">
        <v>0</v>
      </c>
      <c r="EX62">
        <v>0</v>
      </c>
      <c r="EY62">
        <v>0</v>
      </c>
      <c r="EZ62">
        <v>0</v>
      </c>
      <c r="FA62">
        <v>0</v>
      </c>
      <c r="FB62">
        <v>0</v>
      </c>
      <c r="FC62">
        <v>0</v>
      </c>
      <c r="FD62">
        <v>0</v>
      </c>
      <c r="FE62">
        <v>0</v>
      </c>
      <c r="FF62">
        <v>0</v>
      </c>
      <c r="FG62">
        <v>0</v>
      </c>
      <c r="FH62">
        <v>0</v>
      </c>
      <c r="FI62">
        <v>0</v>
      </c>
      <c r="FJ62">
        <v>0</v>
      </c>
      <c r="FK62">
        <v>0</v>
      </c>
      <c r="FL62">
        <v>0</v>
      </c>
      <c r="FM62">
        <v>0</v>
      </c>
      <c r="FN62">
        <v>0</v>
      </c>
      <c r="FO62">
        <v>0</v>
      </c>
      <c r="FP62">
        <v>0</v>
      </c>
      <c r="FQ62">
        <v>0</v>
      </c>
      <c r="FR62">
        <v>0</v>
      </c>
      <c r="FT62">
        <v>0</v>
      </c>
    </row>
    <row r="63" spans="1:176" x14ac:dyDescent="0.2">
      <c r="A63" t="s">
        <v>1</v>
      </c>
      <c r="B63" t="s">
        <v>230</v>
      </c>
      <c r="C63" t="s">
        <v>248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0</v>
      </c>
      <c r="DY63">
        <v>0</v>
      </c>
      <c r="DZ63">
        <v>0</v>
      </c>
      <c r="EA63">
        <v>0</v>
      </c>
      <c r="EB63">
        <v>0</v>
      </c>
      <c r="EC63">
        <v>0</v>
      </c>
      <c r="ED63">
        <v>0</v>
      </c>
      <c r="EE63">
        <v>0</v>
      </c>
      <c r="EF63">
        <v>0</v>
      </c>
      <c r="EG63">
        <v>0</v>
      </c>
      <c r="EH63">
        <v>0</v>
      </c>
      <c r="EI63">
        <v>0</v>
      </c>
      <c r="EJ63">
        <v>0</v>
      </c>
      <c r="EK63">
        <v>0</v>
      </c>
      <c r="EL63">
        <v>0</v>
      </c>
      <c r="EM63">
        <v>0</v>
      </c>
      <c r="EN63">
        <v>0</v>
      </c>
      <c r="EO63">
        <v>0</v>
      </c>
      <c r="EP63">
        <v>0</v>
      </c>
      <c r="EQ63">
        <v>0</v>
      </c>
      <c r="ER63">
        <v>0</v>
      </c>
      <c r="ES63">
        <v>0</v>
      </c>
      <c r="ET63">
        <v>0</v>
      </c>
      <c r="EU63">
        <v>0</v>
      </c>
      <c r="EV63">
        <v>0</v>
      </c>
      <c r="EW63">
        <v>0</v>
      </c>
      <c r="EX63">
        <v>0</v>
      </c>
      <c r="EY63">
        <v>0</v>
      </c>
      <c r="EZ63">
        <v>0</v>
      </c>
      <c r="FA63">
        <v>0</v>
      </c>
      <c r="FB63">
        <v>0</v>
      </c>
      <c r="FC63">
        <v>0</v>
      </c>
      <c r="FD63">
        <v>0</v>
      </c>
      <c r="FE63">
        <v>0</v>
      </c>
      <c r="FF63">
        <v>0</v>
      </c>
      <c r="FG63">
        <v>0</v>
      </c>
      <c r="FH63">
        <v>0</v>
      </c>
      <c r="FI63">
        <v>0</v>
      </c>
      <c r="FJ63">
        <v>0</v>
      </c>
      <c r="FK63">
        <v>0</v>
      </c>
      <c r="FL63">
        <v>0</v>
      </c>
      <c r="FM63">
        <v>0</v>
      </c>
      <c r="FN63">
        <v>0</v>
      </c>
      <c r="FO63">
        <v>0</v>
      </c>
      <c r="FP63">
        <v>0</v>
      </c>
      <c r="FQ63">
        <v>0</v>
      </c>
      <c r="FR63">
        <v>0</v>
      </c>
      <c r="FT63">
        <v>0</v>
      </c>
    </row>
    <row r="64" spans="1:176" x14ac:dyDescent="0.2">
      <c r="A64" t="s">
        <v>1</v>
      </c>
      <c r="B64" t="s">
        <v>230</v>
      </c>
      <c r="C64" t="s">
        <v>249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0</v>
      </c>
      <c r="EM64">
        <v>0</v>
      </c>
      <c r="EN64">
        <v>0</v>
      </c>
      <c r="EO64">
        <v>0</v>
      </c>
      <c r="EP64">
        <v>0</v>
      </c>
      <c r="EQ64">
        <v>0</v>
      </c>
      <c r="ER64">
        <v>0</v>
      </c>
      <c r="ES64">
        <v>0</v>
      </c>
      <c r="ET64">
        <v>0</v>
      </c>
      <c r="EU64">
        <v>0</v>
      </c>
      <c r="EV64">
        <v>0</v>
      </c>
      <c r="EW64">
        <v>0</v>
      </c>
      <c r="EX64">
        <v>0</v>
      </c>
      <c r="EY64">
        <v>0</v>
      </c>
      <c r="EZ64">
        <v>0</v>
      </c>
      <c r="FA64">
        <v>0</v>
      </c>
      <c r="FB64">
        <v>0</v>
      </c>
      <c r="FC64">
        <v>0</v>
      </c>
      <c r="FD64">
        <v>0</v>
      </c>
      <c r="FE64">
        <v>0</v>
      </c>
      <c r="FF64">
        <v>0</v>
      </c>
      <c r="FG64">
        <v>0</v>
      </c>
      <c r="FH64">
        <v>0</v>
      </c>
      <c r="FI64">
        <v>0</v>
      </c>
      <c r="FJ64">
        <v>0</v>
      </c>
      <c r="FK64">
        <v>0</v>
      </c>
      <c r="FL64">
        <v>0</v>
      </c>
      <c r="FM64">
        <v>0</v>
      </c>
      <c r="FN64">
        <v>0</v>
      </c>
      <c r="FO64">
        <v>0</v>
      </c>
      <c r="FP64">
        <v>0</v>
      </c>
      <c r="FQ64">
        <v>0</v>
      </c>
      <c r="FR64">
        <v>0</v>
      </c>
      <c r="FT64">
        <v>0</v>
      </c>
    </row>
    <row r="65" spans="1:176" x14ac:dyDescent="0.2">
      <c r="A65" t="s">
        <v>1</v>
      </c>
      <c r="B65" t="s">
        <v>230</v>
      </c>
      <c r="C65" t="s">
        <v>250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0</v>
      </c>
      <c r="EP65">
        <v>0</v>
      </c>
      <c r="EQ65">
        <v>0</v>
      </c>
      <c r="ER65">
        <v>0</v>
      </c>
      <c r="ES65">
        <v>0</v>
      </c>
      <c r="ET65">
        <v>0</v>
      </c>
      <c r="EU65">
        <v>0</v>
      </c>
      <c r="EV65">
        <v>0</v>
      </c>
      <c r="EW65">
        <v>0</v>
      </c>
      <c r="EX65">
        <v>0</v>
      </c>
      <c r="EY65">
        <v>0</v>
      </c>
      <c r="EZ65">
        <v>0</v>
      </c>
      <c r="FA65">
        <v>0</v>
      </c>
      <c r="FB65">
        <v>0</v>
      </c>
      <c r="FC65">
        <v>0</v>
      </c>
      <c r="FD65">
        <v>0</v>
      </c>
      <c r="FE65">
        <v>0</v>
      </c>
      <c r="FF65">
        <v>0</v>
      </c>
      <c r="FG65">
        <v>0</v>
      </c>
      <c r="FH65">
        <v>0</v>
      </c>
      <c r="FI65">
        <v>0</v>
      </c>
      <c r="FJ65">
        <v>0</v>
      </c>
      <c r="FK65">
        <v>0</v>
      </c>
      <c r="FL65">
        <v>0</v>
      </c>
      <c r="FM65">
        <v>0</v>
      </c>
      <c r="FN65">
        <v>0</v>
      </c>
      <c r="FO65">
        <v>0</v>
      </c>
      <c r="FP65">
        <v>0</v>
      </c>
      <c r="FQ65">
        <v>0</v>
      </c>
      <c r="FR65">
        <v>0</v>
      </c>
      <c r="FT65">
        <v>0</v>
      </c>
    </row>
    <row r="66" spans="1:176" x14ac:dyDescent="0.2">
      <c r="A66" t="s">
        <v>1</v>
      </c>
      <c r="B66" t="s">
        <v>230</v>
      </c>
      <c r="C66" t="s">
        <v>251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0</v>
      </c>
      <c r="DK66">
        <v>0</v>
      </c>
      <c r="DL66">
        <v>0</v>
      </c>
      <c r="DM66">
        <v>0</v>
      </c>
      <c r="DN66">
        <v>0</v>
      </c>
      <c r="DO66">
        <v>0</v>
      </c>
      <c r="DP66">
        <v>0</v>
      </c>
      <c r="DQ66">
        <v>0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0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0</v>
      </c>
      <c r="EF66">
        <v>0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  <c r="ET66">
        <v>0</v>
      </c>
      <c r="EU66">
        <v>0</v>
      </c>
      <c r="EV66">
        <v>0</v>
      </c>
      <c r="EW66">
        <v>0</v>
      </c>
      <c r="EX66">
        <v>0</v>
      </c>
      <c r="EY66">
        <v>0</v>
      </c>
      <c r="EZ66">
        <v>0</v>
      </c>
      <c r="FA66">
        <v>0</v>
      </c>
      <c r="FB66">
        <v>0</v>
      </c>
      <c r="FC66">
        <v>0</v>
      </c>
      <c r="FD66">
        <v>0</v>
      </c>
      <c r="FE66">
        <v>0</v>
      </c>
      <c r="FF66">
        <v>0</v>
      </c>
      <c r="FG66">
        <v>0</v>
      </c>
      <c r="FH66">
        <v>0</v>
      </c>
      <c r="FI66">
        <v>0</v>
      </c>
      <c r="FJ66">
        <v>0</v>
      </c>
      <c r="FK66">
        <v>0</v>
      </c>
      <c r="FL66">
        <v>0</v>
      </c>
      <c r="FM66">
        <v>0</v>
      </c>
      <c r="FN66">
        <v>0</v>
      </c>
      <c r="FO66">
        <v>0</v>
      </c>
      <c r="FP66">
        <v>0</v>
      </c>
      <c r="FQ66">
        <v>0</v>
      </c>
      <c r="FR66">
        <v>0</v>
      </c>
      <c r="FT66">
        <v>0</v>
      </c>
    </row>
    <row r="67" spans="1:176" x14ac:dyDescent="0.2">
      <c r="A67" t="s">
        <v>1</v>
      </c>
      <c r="B67" t="s">
        <v>230</v>
      </c>
      <c r="C67" t="s">
        <v>252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  <c r="ET67">
        <v>0</v>
      </c>
      <c r="EU67">
        <v>0</v>
      </c>
      <c r="EV67">
        <v>0</v>
      </c>
      <c r="EW67">
        <v>0</v>
      </c>
      <c r="EX67">
        <v>0</v>
      </c>
      <c r="EY67">
        <v>0</v>
      </c>
      <c r="EZ67">
        <v>0</v>
      </c>
      <c r="FA67">
        <v>0</v>
      </c>
      <c r="FB67">
        <v>0</v>
      </c>
      <c r="FC67">
        <v>0</v>
      </c>
      <c r="FD67">
        <v>0</v>
      </c>
      <c r="FE67">
        <v>0</v>
      </c>
      <c r="FF67">
        <v>0</v>
      </c>
      <c r="FG67">
        <v>0</v>
      </c>
      <c r="FH67">
        <v>0</v>
      </c>
      <c r="FI67">
        <v>0</v>
      </c>
      <c r="FJ67">
        <v>0</v>
      </c>
      <c r="FK67">
        <v>0</v>
      </c>
      <c r="FL67">
        <v>0</v>
      </c>
      <c r="FM67">
        <v>0</v>
      </c>
      <c r="FN67">
        <v>0</v>
      </c>
      <c r="FO67">
        <v>0</v>
      </c>
      <c r="FP67">
        <v>0</v>
      </c>
      <c r="FQ67">
        <v>0</v>
      </c>
      <c r="FR67">
        <v>0</v>
      </c>
      <c r="FT67">
        <v>0</v>
      </c>
    </row>
    <row r="68" spans="1:176" x14ac:dyDescent="0.2">
      <c r="A68" t="s">
        <v>1</v>
      </c>
      <c r="B68" t="s">
        <v>230</v>
      </c>
      <c r="C68" t="s">
        <v>253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  <c r="ET68">
        <v>0</v>
      </c>
      <c r="EU68">
        <v>0</v>
      </c>
      <c r="EV68">
        <v>0</v>
      </c>
      <c r="EW68">
        <v>0</v>
      </c>
      <c r="EX68">
        <v>0</v>
      </c>
      <c r="EY68">
        <v>0</v>
      </c>
      <c r="EZ68">
        <v>0</v>
      </c>
      <c r="FA68">
        <v>0</v>
      </c>
      <c r="FB68">
        <v>0</v>
      </c>
      <c r="FC68">
        <v>0</v>
      </c>
      <c r="FD68">
        <v>0</v>
      </c>
      <c r="FE68">
        <v>0</v>
      </c>
      <c r="FF68">
        <v>0</v>
      </c>
      <c r="FG68">
        <v>0</v>
      </c>
      <c r="FH68">
        <v>0</v>
      </c>
      <c r="FI68">
        <v>0</v>
      </c>
      <c r="FJ68">
        <v>0</v>
      </c>
      <c r="FK68">
        <v>0</v>
      </c>
      <c r="FL68">
        <v>0</v>
      </c>
      <c r="FM68">
        <v>0</v>
      </c>
      <c r="FN68">
        <v>0</v>
      </c>
      <c r="FO68">
        <v>0</v>
      </c>
      <c r="FP68">
        <v>0</v>
      </c>
      <c r="FQ68">
        <v>0</v>
      </c>
      <c r="FR68">
        <v>0</v>
      </c>
      <c r="FT68">
        <v>0</v>
      </c>
    </row>
    <row r="69" spans="1:176" x14ac:dyDescent="0.2">
      <c r="A69" t="s">
        <v>1</v>
      </c>
      <c r="B69" t="s">
        <v>230</v>
      </c>
      <c r="C69" t="s">
        <v>254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T69">
        <v>0</v>
      </c>
    </row>
    <row r="70" spans="1:176" x14ac:dyDescent="0.2">
      <c r="A70" t="s">
        <v>1</v>
      </c>
      <c r="B70" t="s">
        <v>230</v>
      </c>
      <c r="C70" t="s">
        <v>255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T70">
        <v>0</v>
      </c>
    </row>
    <row r="71" spans="1:176" x14ac:dyDescent="0.2">
      <c r="A71" t="s">
        <v>1</v>
      </c>
      <c r="B71" t="s">
        <v>230</v>
      </c>
      <c r="C71" t="s">
        <v>256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0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0</v>
      </c>
      <c r="DZ71">
        <v>0</v>
      </c>
      <c r="EA71">
        <v>0</v>
      </c>
      <c r="EB71">
        <v>0</v>
      </c>
      <c r="EC71">
        <v>0</v>
      </c>
      <c r="ED71">
        <v>0</v>
      </c>
      <c r="EE71">
        <v>0</v>
      </c>
      <c r="EF71">
        <v>0</v>
      </c>
      <c r="EG71">
        <v>0</v>
      </c>
      <c r="EH71">
        <v>0</v>
      </c>
      <c r="EI71">
        <v>0</v>
      </c>
      <c r="EJ71">
        <v>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0</v>
      </c>
      <c r="ER71">
        <v>0</v>
      </c>
      <c r="ES71">
        <v>0</v>
      </c>
      <c r="ET71">
        <v>0</v>
      </c>
      <c r="EU71">
        <v>0</v>
      </c>
      <c r="EV71">
        <v>0</v>
      </c>
      <c r="EW71">
        <v>0</v>
      </c>
      <c r="EX71">
        <v>0</v>
      </c>
      <c r="EY71">
        <v>0</v>
      </c>
      <c r="EZ71">
        <v>0</v>
      </c>
      <c r="FA71">
        <v>0</v>
      </c>
      <c r="FB71">
        <v>0</v>
      </c>
      <c r="FC71">
        <v>0</v>
      </c>
      <c r="FD71">
        <v>0</v>
      </c>
      <c r="FE71">
        <v>0</v>
      </c>
      <c r="FF71">
        <v>0</v>
      </c>
      <c r="FG71">
        <v>0</v>
      </c>
      <c r="FH71">
        <v>0</v>
      </c>
      <c r="FI71">
        <v>0</v>
      </c>
      <c r="FJ71">
        <v>0</v>
      </c>
      <c r="FK71">
        <v>0</v>
      </c>
      <c r="FL71">
        <v>0</v>
      </c>
      <c r="FM71">
        <v>0</v>
      </c>
      <c r="FN71">
        <v>0</v>
      </c>
      <c r="FO71">
        <v>0</v>
      </c>
      <c r="FP71">
        <v>0</v>
      </c>
      <c r="FQ71">
        <v>0</v>
      </c>
      <c r="FR71">
        <v>0</v>
      </c>
      <c r="FT71">
        <v>0</v>
      </c>
    </row>
    <row r="72" spans="1:176" x14ac:dyDescent="0.2">
      <c r="A72" t="s">
        <v>1</v>
      </c>
      <c r="B72" t="s">
        <v>230</v>
      </c>
      <c r="C72" t="s">
        <v>257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  <c r="ET72">
        <v>0</v>
      </c>
      <c r="EU72">
        <v>0</v>
      </c>
      <c r="EV72">
        <v>0</v>
      </c>
      <c r="EW72">
        <v>0</v>
      </c>
      <c r="EX72">
        <v>0</v>
      </c>
      <c r="EY72">
        <v>0</v>
      </c>
      <c r="EZ72">
        <v>0</v>
      </c>
      <c r="FA72">
        <v>0</v>
      </c>
      <c r="FB72">
        <v>0</v>
      </c>
      <c r="FC72">
        <v>0</v>
      </c>
      <c r="FD72">
        <v>0</v>
      </c>
      <c r="FE72">
        <v>0</v>
      </c>
      <c r="FF72">
        <v>0</v>
      </c>
      <c r="FG72">
        <v>0</v>
      </c>
      <c r="FH72">
        <v>0</v>
      </c>
      <c r="FI72">
        <v>0</v>
      </c>
      <c r="FJ72">
        <v>0</v>
      </c>
      <c r="FK72">
        <v>0</v>
      </c>
      <c r="FL72">
        <v>0</v>
      </c>
      <c r="FM72">
        <v>0</v>
      </c>
      <c r="FN72">
        <v>0</v>
      </c>
      <c r="FO72">
        <v>0</v>
      </c>
      <c r="FP72">
        <v>0</v>
      </c>
      <c r="FQ72">
        <v>0</v>
      </c>
      <c r="FR72">
        <v>0</v>
      </c>
      <c r="FT72">
        <v>0</v>
      </c>
    </row>
    <row r="73" spans="1:176" x14ac:dyDescent="0.2">
      <c r="A73" t="s">
        <v>1</v>
      </c>
      <c r="B73" t="s">
        <v>230</v>
      </c>
      <c r="C73" t="s">
        <v>258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  <c r="EA73">
        <v>0</v>
      </c>
      <c r="EB73">
        <v>0</v>
      </c>
      <c r="EC73">
        <v>0</v>
      </c>
      <c r="ED73">
        <v>0</v>
      </c>
      <c r="EE73">
        <v>0</v>
      </c>
      <c r="EF73">
        <v>0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0</v>
      </c>
      <c r="EM73">
        <v>0</v>
      </c>
      <c r="EN73">
        <v>0</v>
      </c>
      <c r="EO73">
        <v>0</v>
      </c>
      <c r="EP73">
        <v>0</v>
      </c>
      <c r="EQ73">
        <v>0</v>
      </c>
      <c r="ER73">
        <v>0</v>
      </c>
      <c r="ES73">
        <v>0</v>
      </c>
      <c r="ET73">
        <v>0</v>
      </c>
      <c r="EU73">
        <v>0</v>
      </c>
      <c r="EV73">
        <v>0</v>
      </c>
      <c r="EW73">
        <v>0</v>
      </c>
      <c r="EX73">
        <v>0</v>
      </c>
      <c r="EY73">
        <v>0</v>
      </c>
      <c r="EZ73">
        <v>0</v>
      </c>
      <c r="FA73">
        <v>0</v>
      </c>
      <c r="FB73">
        <v>0</v>
      </c>
      <c r="FC73">
        <v>0</v>
      </c>
      <c r="FD73">
        <v>0</v>
      </c>
      <c r="FE73">
        <v>0</v>
      </c>
      <c r="FF73">
        <v>0</v>
      </c>
      <c r="FG73">
        <v>0</v>
      </c>
      <c r="FH73">
        <v>0</v>
      </c>
      <c r="FI73">
        <v>0</v>
      </c>
      <c r="FJ73">
        <v>0</v>
      </c>
      <c r="FK73">
        <v>0</v>
      </c>
      <c r="FL73">
        <v>0</v>
      </c>
      <c r="FM73">
        <v>0</v>
      </c>
      <c r="FN73">
        <v>0</v>
      </c>
      <c r="FO73">
        <v>0</v>
      </c>
      <c r="FP73">
        <v>0</v>
      </c>
      <c r="FQ73">
        <v>0</v>
      </c>
      <c r="FR73">
        <v>0</v>
      </c>
      <c r="FT73">
        <v>0</v>
      </c>
    </row>
    <row r="74" spans="1:176" x14ac:dyDescent="0.2">
      <c r="A74" t="s">
        <v>1</v>
      </c>
      <c r="B74" t="s">
        <v>230</v>
      </c>
      <c r="C74" t="s">
        <v>259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0</v>
      </c>
      <c r="EA74">
        <v>0</v>
      </c>
      <c r="EB74">
        <v>0</v>
      </c>
      <c r="EC74">
        <v>0</v>
      </c>
      <c r="ED74">
        <v>0</v>
      </c>
      <c r="EE74">
        <v>0</v>
      </c>
      <c r="EF74">
        <v>0</v>
      </c>
      <c r="EG74">
        <v>0</v>
      </c>
      <c r="EH74">
        <v>0</v>
      </c>
      <c r="EI74">
        <v>0</v>
      </c>
      <c r="EJ74">
        <v>0</v>
      </c>
      <c r="EK74">
        <v>0</v>
      </c>
      <c r="EL74">
        <v>0</v>
      </c>
      <c r="EM74">
        <v>0</v>
      </c>
      <c r="EN74">
        <v>0</v>
      </c>
      <c r="EO74">
        <v>0</v>
      </c>
      <c r="EP74">
        <v>0</v>
      </c>
      <c r="EQ74">
        <v>0</v>
      </c>
      <c r="ER74">
        <v>0</v>
      </c>
      <c r="ES74">
        <v>0</v>
      </c>
      <c r="ET74">
        <v>0</v>
      </c>
      <c r="EU74">
        <v>0</v>
      </c>
      <c r="EV74">
        <v>0</v>
      </c>
      <c r="EW74">
        <v>0</v>
      </c>
      <c r="EX74">
        <v>0</v>
      </c>
      <c r="EY74">
        <v>0</v>
      </c>
      <c r="EZ74">
        <v>0</v>
      </c>
      <c r="FA74">
        <v>0</v>
      </c>
      <c r="FB74">
        <v>0</v>
      </c>
      <c r="FC74">
        <v>0</v>
      </c>
      <c r="FD74">
        <v>0</v>
      </c>
      <c r="FE74">
        <v>0</v>
      </c>
      <c r="FF74">
        <v>0</v>
      </c>
      <c r="FG74">
        <v>0</v>
      </c>
      <c r="FH74">
        <v>0</v>
      </c>
      <c r="FI74">
        <v>0</v>
      </c>
      <c r="FJ74">
        <v>0</v>
      </c>
      <c r="FK74">
        <v>0</v>
      </c>
      <c r="FL74">
        <v>0</v>
      </c>
      <c r="FM74">
        <v>0</v>
      </c>
      <c r="FN74">
        <v>0</v>
      </c>
      <c r="FO74">
        <v>0</v>
      </c>
      <c r="FP74">
        <v>0</v>
      </c>
      <c r="FQ74">
        <v>0</v>
      </c>
      <c r="FR74">
        <v>0</v>
      </c>
      <c r="FT74">
        <v>0</v>
      </c>
    </row>
    <row r="75" spans="1:176" x14ac:dyDescent="0.2">
      <c r="A75" t="s">
        <v>1</v>
      </c>
      <c r="B75" t="s">
        <v>230</v>
      </c>
      <c r="C75" t="s">
        <v>260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0</v>
      </c>
      <c r="DZ75">
        <v>0</v>
      </c>
      <c r="EA75">
        <v>0</v>
      </c>
      <c r="EB75">
        <v>0</v>
      </c>
      <c r="EC75">
        <v>0</v>
      </c>
      <c r="ED75">
        <v>0</v>
      </c>
      <c r="EE75">
        <v>0</v>
      </c>
      <c r="EF75">
        <v>0</v>
      </c>
      <c r="EG75">
        <v>0</v>
      </c>
      <c r="EH75">
        <v>0</v>
      </c>
      <c r="EI75">
        <v>0</v>
      </c>
      <c r="EJ75">
        <v>0</v>
      </c>
      <c r="EK75">
        <v>0</v>
      </c>
      <c r="EL75">
        <v>0</v>
      </c>
      <c r="EM75">
        <v>0</v>
      </c>
      <c r="EN75">
        <v>0</v>
      </c>
      <c r="EO75">
        <v>0</v>
      </c>
      <c r="EP75">
        <v>0</v>
      </c>
      <c r="EQ75">
        <v>0</v>
      </c>
      <c r="ER75">
        <v>0</v>
      </c>
      <c r="ES75">
        <v>0</v>
      </c>
      <c r="ET75">
        <v>0</v>
      </c>
      <c r="EU75">
        <v>0</v>
      </c>
      <c r="EV75">
        <v>0</v>
      </c>
      <c r="EW75">
        <v>0</v>
      </c>
      <c r="EX75">
        <v>0</v>
      </c>
      <c r="EY75">
        <v>0</v>
      </c>
      <c r="EZ75">
        <v>0</v>
      </c>
      <c r="FA75">
        <v>0</v>
      </c>
      <c r="FB75">
        <v>0</v>
      </c>
      <c r="FC75">
        <v>0</v>
      </c>
      <c r="FD75">
        <v>0</v>
      </c>
      <c r="FE75">
        <v>0</v>
      </c>
      <c r="FF75">
        <v>0</v>
      </c>
      <c r="FG75">
        <v>0</v>
      </c>
      <c r="FH75">
        <v>0</v>
      </c>
      <c r="FI75">
        <v>0</v>
      </c>
      <c r="FJ75">
        <v>0</v>
      </c>
      <c r="FK75">
        <v>0</v>
      </c>
      <c r="FL75">
        <v>0</v>
      </c>
      <c r="FM75">
        <v>0</v>
      </c>
      <c r="FN75">
        <v>0</v>
      </c>
      <c r="FO75">
        <v>0</v>
      </c>
      <c r="FP75">
        <v>0</v>
      </c>
      <c r="FQ75">
        <v>0</v>
      </c>
      <c r="FR75">
        <v>0</v>
      </c>
      <c r="FT75">
        <v>0</v>
      </c>
    </row>
    <row r="76" spans="1:176" x14ac:dyDescent="0.2">
      <c r="A76" t="s">
        <v>1</v>
      </c>
      <c r="B76" t="s">
        <v>230</v>
      </c>
      <c r="C76" t="s">
        <v>2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0</v>
      </c>
      <c r="DY76">
        <v>0</v>
      </c>
      <c r="DZ76">
        <v>0</v>
      </c>
      <c r="EA76">
        <v>0</v>
      </c>
      <c r="EB76">
        <v>0</v>
      </c>
      <c r="EC76">
        <v>0</v>
      </c>
      <c r="ED76">
        <v>0</v>
      </c>
      <c r="EE76">
        <v>0</v>
      </c>
      <c r="EF76">
        <v>0</v>
      </c>
      <c r="EG76">
        <v>0</v>
      </c>
      <c r="EH76">
        <v>0</v>
      </c>
      <c r="EI76">
        <v>0</v>
      </c>
      <c r="EJ76">
        <v>0</v>
      </c>
      <c r="EK76">
        <v>0</v>
      </c>
      <c r="EL76">
        <v>0</v>
      </c>
      <c r="EM76">
        <v>0</v>
      </c>
      <c r="EN76">
        <v>0</v>
      </c>
      <c r="EO76">
        <v>0</v>
      </c>
      <c r="EP76">
        <v>0</v>
      </c>
      <c r="EQ76">
        <v>0</v>
      </c>
      <c r="ER76">
        <v>0</v>
      </c>
      <c r="ES76">
        <v>0</v>
      </c>
      <c r="ET76">
        <v>0</v>
      </c>
      <c r="EU76">
        <v>0</v>
      </c>
      <c r="EV76">
        <v>0</v>
      </c>
      <c r="EW76">
        <v>0</v>
      </c>
      <c r="EX76">
        <v>0</v>
      </c>
      <c r="EY76">
        <v>0</v>
      </c>
      <c r="EZ76">
        <v>0</v>
      </c>
      <c r="FA76">
        <v>0</v>
      </c>
      <c r="FB76">
        <v>0</v>
      </c>
      <c r="FC76">
        <v>0</v>
      </c>
      <c r="FD76">
        <v>0</v>
      </c>
      <c r="FE76">
        <v>0</v>
      </c>
      <c r="FF76">
        <v>0</v>
      </c>
      <c r="FG76">
        <v>0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0</v>
      </c>
      <c r="FP76">
        <v>0</v>
      </c>
      <c r="FQ76">
        <v>0</v>
      </c>
      <c r="FR76">
        <v>0</v>
      </c>
      <c r="FT76">
        <v>0</v>
      </c>
    </row>
    <row r="77" spans="1:176" x14ac:dyDescent="0.2">
      <c r="A77" t="s">
        <v>1</v>
      </c>
      <c r="B77" t="s">
        <v>227</v>
      </c>
      <c r="C77" t="s">
        <v>237</v>
      </c>
      <c r="D77">
        <v>136</v>
      </c>
      <c r="E77">
        <v>136</v>
      </c>
      <c r="F77">
        <v>3.2572181224822998</v>
      </c>
      <c r="G77">
        <v>2.8464820384979248</v>
      </c>
      <c r="H77">
        <v>2.7583267688751221</v>
      </c>
      <c r="I77">
        <v>2.7790853977203369</v>
      </c>
      <c r="J77">
        <v>3.0547652244567871</v>
      </c>
      <c r="K77">
        <v>3.4891605377197266</v>
      </c>
      <c r="L77">
        <v>4.3493237495422363</v>
      </c>
      <c r="M77">
        <v>4.9478416442871094</v>
      </c>
      <c r="N77">
        <v>5.2787761688232422</v>
      </c>
      <c r="O77">
        <v>5.5374050140380859</v>
      </c>
      <c r="P77">
        <v>5.3086395263671875</v>
      </c>
      <c r="Q77">
        <v>5.3722691535949707</v>
      </c>
      <c r="R77">
        <v>5.801201343536377</v>
      </c>
      <c r="S77">
        <v>6.2284173965454102</v>
      </c>
      <c r="T77">
        <v>6.5021324157714844</v>
      </c>
      <c r="U77">
        <v>6.8954682350158691</v>
      </c>
      <c r="V77">
        <v>7.8539590835571289</v>
      </c>
      <c r="W77">
        <v>8.5877647399902344</v>
      </c>
      <c r="X77">
        <v>8.9486494064331055</v>
      </c>
      <c r="Y77">
        <v>9.0771007537841797</v>
      </c>
      <c r="Z77">
        <v>9.1430826187133789</v>
      </c>
      <c r="AA77">
        <v>8.64703369140625</v>
      </c>
      <c r="AB77">
        <v>6.3640875816345215</v>
      </c>
      <c r="AC77">
        <v>4.4776053428649902</v>
      </c>
      <c r="AD77">
        <v>-0.50119394063949585</v>
      </c>
      <c r="AE77">
        <v>-0.84022080898284912</v>
      </c>
      <c r="AF77">
        <v>-0.8772922158241272</v>
      </c>
      <c r="AG77">
        <v>-0.89137613773345947</v>
      </c>
      <c r="AH77">
        <v>-0.85510998964309692</v>
      </c>
      <c r="AI77">
        <v>-0.8278881311416626</v>
      </c>
      <c r="AJ77">
        <v>-0.70516562461853027</v>
      </c>
      <c r="AK77">
        <v>-0.34742403030395508</v>
      </c>
      <c r="AL77">
        <v>-2.0154186058789492E-3</v>
      </c>
      <c r="AM77">
        <v>-1.0787601470947266</v>
      </c>
      <c r="AN77">
        <v>-1.373431921005249</v>
      </c>
      <c r="AO77">
        <v>-1.381375789642334</v>
      </c>
      <c r="AP77">
        <v>-1.4566105604171753</v>
      </c>
      <c r="AQ77">
        <v>-1.6101579666137695</v>
      </c>
      <c r="AR77">
        <v>-2.2829983234405518</v>
      </c>
      <c r="AS77">
        <v>-0.16823270916938782</v>
      </c>
      <c r="AT77">
        <v>0.37043014168739319</v>
      </c>
      <c r="AU77">
        <v>0.15038126707077026</v>
      </c>
      <c r="AV77">
        <v>0.39508354663848877</v>
      </c>
      <c r="AW77">
        <v>-0.61204123497009277</v>
      </c>
      <c r="AX77">
        <v>-0.47915014624595642</v>
      </c>
      <c r="AY77">
        <v>-0.53110677003860474</v>
      </c>
      <c r="AZ77">
        <v>0.55881428718566895</v>
      </c>
      <c r="BA77">
        <v>0.42375770211219788</v>
      </c>
      <c r="BB77">
        <v>-0.19526605308055878</v>
      </c>
      <c r="BC77">
        <v>-0.51829648017883301</v>
      </c>
      <c r="BD77">
        <v>-0.55553126335144043</v>
      </c>
      <c r="BE77">
        <v>-0.57212680578231812</v>
      </c>
      <c r="BF77">
        <v>-0.53740489482879639</v>
      </c>
      <c r="BG77">
        <v>-0.51172494888305664</v>
      </c>
      <c r="BH77">
        <v>-0.35695526003837585</v>
      </c>
      <c r="BI77">
        <v>1.1320387944579124E-2</v>
      </c>
      <c r="BJ77">
        <v>0.36415168642997742</v>
      </c>
      <c r="BK77">
        <v>-0.71643835306167603</v>
      </c>
      <c r="BL77">
        <v>-1.0102392435073853</v>
      </c>
      <c r="BM77">
        <v>-1.0140445232391357</v>
      </c>
      <c r="BN77">
        <v>-1.0556691884994507</v>
      </c>
      <c r="BO77">
        <v>-1.1627653837203979</v>
      </c>
      <c r="BP77">
        <v>-1.797749400138855</v>
      </c>
      <c r="BQ77">
        <v>0.30955436825752258</v>
      </c>
      <c r="BR77">
        <v>0.828205406665802</v>
      </c>
      <c r="BS77">
        <v>0.56917154788970947</v>
      </c>
      <c r="BT77">
        <v>0.75276219844818115</v>
      </c>
      <c r="BU77">
        <v>-0.28774523735046387</v>
      </c>
      <c r="BV77">
        <v>-0.14984984695911407</v>
      </c>
      <c r="BW77">
        <v>-0.18765783309936523</v>
      </c>
      <c r="BX77">
        <v>0.99116355180740356</v>
      </c>
      <c r="BY77">
        <v>0.85681277513504028</v>
      </c>
      <c r="BZ77">
        <v>1.6618695110082626E-2</v>
      </c>
      <c r="CA77">
        <v>-0.29533272981643677</v>
      </c>
      <c r="CB77">
        <v>-0.33268064260482788</v>
      </c>
      <c r="CC77">
        <v>-0.35101565718650818</v>
      </c>
      <c r="CD77">
        <v>-0.31736329197883606</v>
      </c>
      <c r="CE77">
        <v>-0.2927512526512146</v>
      </c>
      <c r="CF77">
        <v>-0.11578581482172012</v>
      </c>
      <c r="CG77">
        <v>0.25978568196296692</v>
      </c>
      <c r="CH77">
        <v>0.61775791645050049</v>
      </c>
      <c r="CI77">
        <v>-0.46549531817436218</v>
      </c>
      <c r="CJ77">
        <v>-0.7586931586265564</v>
      </c>
      <c r="CK77">
        <v>-0.75963205099105835</v>
      </c>
      <c r="CL77">
        <v>-0.77797847986221313</v>
      </c>
      <c r="CM77">
        <v>-0.85290265083312988</v>
      </c>
      <c r="CN77">
        <v>-1.4616674184799194</v>
      </c>
      <c r="CO77">
        <v>0.64046823978424072</v>
      </c>
      <c r="CP77">
        <v>1.1452591419219971</v>
      </c>
      <c r="CQ77">
        <v>0.85922437906265259</v>
      </c>
      <c r="CR77">
        <v>1.000489354133606</v>
      </c>
      <c r="CS77">
        <v>-6.3138790428638458E-2</v>
      </c>
      <c r="CT77">
        <v>7.8222543001174927E-2</v>
      </c>
      <c r="CU77">
        <v>5.021386593580246E-2</v>
      </c>
      <c r="CV77">
        <v>1.2906073331832886</v>
      </c>
      <c r="CW77">
        <v>1.156745433807373</v>
      </c>
      <c r="CX77">
        <v>0.22850343585014343</v>
      </c>
      <c r="CY77">
        <v>-7.2368957102298737E-2</v>
      </c>
      <c r="CZ77">
        <v>-0.10982999950647354</v>
      </c>
      <c r="DA77">
        <v>-0.12990452349185944</v>
      </c>
      <c r="DB77">
        <v>-9.7321704030036926E-2</v>
      </c>
      <c r="DC77">
        <v>-7.3777586221694946E-2</v>
      </c>
      <c r="DD77">
        <v>0.12538363039493561</v>
      </c>
      <c r="DE77">
        <v>0.50825095176696777</v>
      </c>
      <c r="DF77">
        <v>0.87136411666870117</v>
      </c>
      <c r="DG77">
        <v>-0.21455229818820953</v>
      </c>
      <c r="DH77">
        <v>-0.50714701414108276</v>
      </c>
      <c r="DI77">
        <v>-0.50521957874298096</v>
      </c>
      <c r="DJ77">
        <v>-0.50028771162033081</v>
      </c>
      <c r="DK77">
        <v>-0.54303991794586182</v>
      </c>
      <c r="DL77">
        <v>-1.1255854368209839</v>
      </c>
      <c r="DM77">
        <v>0.97138214111328125</v>
      </c>
      <c r="DN77">
        <v>1.4623129367828369</v>
      </c>
      <c r="DO77">
        <v>1.1492772102355957</v>
      </c>
      <c r="DP77">
        <v>1.2482165098190308</v>
      </c>
      <c r="DQ77">
        <v>0.16146765649318695</v>
      </c>
      <c r="DR77">
        <v>0.30629491806030273</v>
      </c>
      <c r="DS77">
        <v>0.28808555006980896</v>
      </c>
      <c r="DT77">
        <v>1.5900510549545288</v>
      </c>
      <c r="DU77">
        <v>1.456678032875061</v>
      </c>
      <c r="DV77">
        <v>0.5344313383102417</v>
      </c>
      <c r="DW77">
        <v>0.2495553195476532</v>
      </c>
      <c r="DX77">
        <v>0.21193093061447144</v>
      </c>
      <c r="DY77">
        <v>0.18934482336044312</v>
      </c>
      <c r="DZ77">
        <v>0.22038339078426361</v>
      </c>
      <c r="EA77">
        <v>0.2423856109380722</v>
      </c>
      <c r="EB77">
        <v>0.47359400987625122</v>
      </c>
      <c r="EC77">
        <v>0.86699539422988892</v>
      </c>
      <c r="ED77">
        <v>1.237531304359436</v>
      </c>
      <c r="EE77">
        <v>0.14776955544948578</v>
      </c>
      <c r="EF77">
        <v>-0.14395433664321899</v>
      </c>
      <c r="EG77">
        <v>-0.13788837194442749</v>
      </c>
      <c r="EH77">
        <v>-9.9346347153186798E-2</v>
      </c>
      <c r="EI77">
        <v>-9.5647342503070831E-2</v>
      </c>
      <c r="EJ77">
        <v>-0.64033645391464233</v>
      </c>
      <c r="EK77">
        <v>1.4491691589355469</v>
      </c>
      <c r="EL77">
        <v>1.9200881719589233</v>
      </c>
      <c r="EM77">
        <v>1.5680675506591797</v>
      </c>
      <c r="EN77">
        <v>1.6058951616287231</v>
      </c>
      <c r="EO77">
        <v>0.48576366901397705</v>
      </c>
      <c r="EP77">
        <v>0.63559526205062866</v>
      </c>
      <c r="EQ77">
        <v>0.63153451681137085</v>
      </c>
      <c r="ER77">
        <v>2.0224003791809082</v>
      </c>
      <c r="ES77">
        <v>1.8897331953048706</v>
      </c>
      <c r="ET77">
        <v>50.206562042236328</v>
      </c>
      <c r="EU77">
        <v>50.065662384033203</v>
      </c>
      <c r="EV77">
        <v>49.849037170410156</v>
      </c>
      <c r="EW77">
        <v>49.851863861083984</v>
      </c>
      <c r="EX77">
        <v>49.803127288818359</v>
      </c>
      <c r="EY77">
        <v>49.773952484130859</v>
      </c>
      <c r="EZ77">
        <v>49.782588958740234</v>
      </c>
      <c r="FA77">
        <v>50.344631195068359</v>
      </c>
      <c r="FB77">
        <v>52.340919494628906</v>
      </c>
      <c r="FC77">
        <v>54.340805053710938</v>
      </c>
      <c r="FD77">
        <v>55.516124725341797</v>
      </c>
      <c r="FE77">
        <v>56.560718536376953</v>
      </c>
      <c r="FF77">
        <v>56.419361114501953</v>
      </c>
      <c r="FG77">
        <v>55.558971405029297</v>
      </c>
      <c r="FH77">
        <v>53.9404296875</v>
      </c>
      <c r="FI77">
        <v>52.894809722900391</v>
      </c>
      <c r="FJ77">
        <v>52.464572906494141</v>
      </c>
      <c r="FK77">
        <v>51.662601470947266</v>
      </c>
      <c r="FL77">
        <v>51.130752563476563</v>
      </c>
      <c r="FM77">
        <v>50.858936309814453</v>
      </c>
      <c r="FN77">
        <v>50.318576812744141</v>
      </c>
      <c r="FO77">
        <v>50.097328186035156</v>
      </c>
      <c r="FP77">
        <v>50.312515258789063</v>
      </c>
      <c r="FQ77">
        <v>50.458328247070313</v>
      </c>
      <c r="FR77">
        <v>136</v>
      </c>
      <c r="FS77">
        <v>4.811897873878479E-2</v>
      </c>
      <c r="FT77">
        <v>1</v>
      </c>
    </row>
    <row r="78" spans="1:176" x14ac:dyDescent="0.2">
      <c r="A78" t="s">
        <v>1</v>
      </c>
      <c r="B78" t="s">
        <v>227</v>
      </c>
      <c r="C78" t="s">
        <v>238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0</v>
      </c>
      <c r="DY78">
        <v>0</v>
      </c>
      <c r="DZ78">
        <v>0</v>
      </c>
      <c r="EA78">
        <v>0</v>
      </c>
      <c r="EB78">
        <v>0</v>
      </c>
      <c r="EC78">
        <v>0</v>
      </c>
      <c r="ED78">
        <v>0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0</v>
      </c>
      <c r="EL78">
        <v>0</v>
      </c>
      <c r="EM78">
        <v>0</v>
      </c>
      <c r="EN78">
        <v>0</v>
      </c>
      <c r="EO78">
        <v>0</v>
      </c>
      <c r="EP78">
        <v>0</v>
      </c>
      <c r="EQ78">
        <v>0</v>
      </c>
      <c r="ER78">
        <v>0</v>
      </c>
      <c r="ES78">
        <v>0</v>
      </c>
      <c r="ET78">
        <v>0</v>
      </c>
      <c r="EU78">
        <v>0</v>
      </c>
      <c r="EV78">
        <v>0</v>
      </c>
      <c r="EW78">
        <v>0</v>
      </c>
      <c r="EX78">
        <v>0</v>
      </c>
      <c r="EY78">
        <v>0</v>
      </c>
      <c r="EZ78">
        <v>0</v>
      </c>
      <c r="FA78">
        <v>0</v>
      </c>
      <c r="FB78">
        <v>0</v>
      </c>
      <c r="FC78">
        <v>0</v>
      </c>
      <c r="FD78">
        <v>0</v>
      </c>
      <c r="FE78">
        <v>0</v>
      </c>
      <c r="FF78">
        <v>0</v>
      </c>
      <c r="FG78">
        <v>0</v>
      </c>
      <c r="FH78">
        <v>0</v>
      </c>
      <c r="FI78">
        <v>0</v>
      </c>
      <c r="FJ78">
        <v>0</v>
      </c>
      <c r="FK78">
        <v>0</v>
      </c>
      <c r="FL78">
        <v>0</v>
      </c>
      <c r="FM78">
        <v>0</v>
      </c>
      <c r="FN78">
        <v>0</v>
      </c>
      <c r="FO78">
        <v>0</v>
      </c>
      <c r="FP78">
        <v>0</v>
      </c>
      <c r="FQ78">
        <v>0</v>
      </c>
      <c r="FR78">
        <v>0</v>
      </c>
      <c r="FT78">
        <v>0</v>
      </c>
    </row>
    <row r="79" spans="1:176" x14ac:dyDescent="0.2">
      <c r="A79" t="s">
        <v>1</v>
      </c>
      <c r="B79" t="s">
        <v>227</v>
      </c>
      <c r="C79" t="s">
        <v>239</v>
      </c>
      <c r="D79">
        <v>1045</v>
      </c>
      <c r="E79">
        <v>1045</v>
      </c>
      <c r="F79">
        <v>137.90550231933594</v>
      </c>
      <c r="G79">
        <v>134.36053466796875</v>
      </c>
      <c r="H79">
        <v>131.65054321289062</v>
      </c>
      <c r="I79">
        <v>131.91055297851563</v>
      </c>
      <c r="J79">
        <v>135.60249328613281</v>
      </c>
      <c r="K79">
        <v>141.98187255859375</v>
      </c>
      <c r="L79">
        <v>150.2408447265625</v>
      </c>
      <c r="M79">
        <v>159.45892333984375</v>
      </c>
      <c r="N79">
        <v>173.38571166992187</v>
      </c>
      <c r="O79">
        <v>182.98048400878906</v>
      </c>
      <c r="P79">
        <v>194.16519165039062</v>
      </c>
      <c r="Q79">
        <v>199.62240600585937</v>
      </c>
      <c r="R79">
        <v>203.28324890136719</v>
      </c>
      <c r="S79">
        <v>208.32676696777344</v>
      </c>
      <c r="T79">
        <v>211.03643798828125</v>
      </c>
      <c r="U79">
        <v>213.30239868164062</v>
      </c>
      <c r="V79">
        <v>214.91671752929687</v>
      </c>
      <c r="W79">
        <v>216.03285217285156</v>
      </c>
      <c r="X79">
        <v>216.74456787109375</v>
      </c>
      <c r="Y79">
        <v>214.97430419921875</v>
      </c>
      <c r="Z79">
        <v>209.20280456542969</v>
      </c>
      <c r="AA79">
        <v>186.27174377441406</v>
      </c>
      <c r="AB79">
        <v>160.49227905273437</v>
      </c>
      <c r="AC79">
        <v>144.85215759277344</v>
      </c>
      <c r="AD79">
        <v>-1.0336507558822632</v>
      </c>
      <c r="AE79">
        <v>-0.99068570137023926</v>
      </c>
      <c r="AF79">
        <v>0.17960616946220398</v>
      </c>
      <c r="AG79">
        <v>0.71180230379104614</v>
      </c>
      <c r="AH79">
        <v>0.72916382551193237</v>
      </c>
      <c r="AI79">
        <v>0.91649508476257324</v>
      </c>
      <c r="AJ79">
        <v>1.1494797468185425</v>
      </c>
      <c r="AK79">
        <v>-2.5770595073699951</v>
      </c>
      <c r="AL79">
        <v>-3.6100890636444092</v>
      </c>
      <c r="AM79">
        <v>-4.1857008934020996</v>
      </c>
      <c r="AN79">
        <v>-5.0489015579223633</v>
      </c>
      <c r="AO79">
        <v>-6.7087950706481934</v>
      </c>
      <c r="AP79">
        <v>-8.1605663299560547</v>
      </c>
      <c r="AQ79">
        <v>-7.1046042442321777</v>
      </c>
      <c r="AR79">
        <v>-2.2708606719970703</v>
      </c>
      <c r="AS79">
        <v>45.142852783203125</v>
      </c>
      <c r="AT79">
        <v>43.792396545410156</v>
      </c>
      <c r="AU79">
        <v>3.3885560035705566</v>
      </c>
      <c r="AV79">
        <v>-6.97137451171875</v>
      </c>
      <c r="AW79">
        <v>-5.4615387916564941</v>
      </c>
      <c r="AX79">
        <v>-8.4285430908203125</v>
      </c>
      <c r="AY79">
        <v>-8.1590347290039062</v>
      </c>
      <c r="AZ79">
        <v>-6.8811149597167969</v>
      </c>
      <c r="BA79">
        <v>-4.7838153839111328</v>
      </c>
      <c r="BB79">
        <v>0.26803833246231079</v>
      </c>
      <c r="BC79">
        <v>0.28074803948402405</v>
      </c>
      <c r="BD79">
        <v>1.4332162141799927</v>
      </c>
      <c r="BE79">
        <v>1.9367944002151489</v>
      </c>
      <c r="BF79">
        <v>1.9430230855941772</v>
      </c>
      <c r="BG79">
        <v>2.1467480659484863</v>
      </c>
      <c r="BH79">
        <v>2.4067728519439697</v>
      </c>
      <c r="BI79">
        <v>-1.2657173871994019</v>
      </c>
      <c r="BJ79">
        <v>-2.2460079193115234</v>
      </c>
      <c r="BK79">
        <v>-2.7522950172424316</v>
      </c>
      <c r="BL79">
        <v>-3.5694406032562256</v>
      </c>
      <c r="BM79">
        <v>-5.1762490272521973</v>
      </c>
      <c r="BN79">
        <v>-6.5790896415710449</v>
      </c>
      <c r="BO79">
        <v>-5.4724197387695313</v>
      </c>
      <c r="BP79">
        <v>-0.62229079008102417</v>
      </c>
      <c r="BQ79">
        <v>46.803428649902344</v>
      </c>
      <c r="BR79">
        <v>45.478744506835938</v>
      </c>
      <c r="BS79">
        <v>5.0318570137023926</v>
      </c>
      <c r="BT79">
        <v>-5.3736004829406738</v>
      </c>
      <c r="BU79">
        <v>-3.8816232681274414</v>
      </c>
      <c r="BV79">
        <v>-6.8555665016174316</v>
      </c>
      <c r="BW79">
        <v>-6.6242551803588867</v>
      </c>
      <c r="BX79">
        <v>-5.3601083755493164</v>
      </c>
      <c r="BY79">
        <v>-3.2695169448852539</v>
      </c>
      <c r="BZ79">
        <v>1.1695842742919922</v>
      </c>
      <c r="CA79">
        <v>1.1613391637802124</v>
      </c>
      <c r="CB79">
        <v>2.3014626502990723</v>
      </c>
      <c r="CC79">
        <v>2.7852201461791992</v>
      </c>
      <c r="CD79">
        <v>2.783738374710083</v>
      </c>
      <c r="CE79">
        <v>2.9988174438476562</v>
      </c>
      <c r="CF79">
        <v>3.2775700092315674</v>
      </c>
      <c r="CG79">
        <v>-0.35748580098152161</v>
      </c>
      <c r="CH79">
        <v>-1.3012495040893555</v>
      </c>
      <c r="CI79">
        <v>-1.7595223188400269</v>
      </c>
      <c r="CJ79">
        <v>-2.5447704792022705</v>
      </c>
      <c r="CK79">
        <v>-4.1148123741149902</v>
      </c>
      <c r="CL79">
        <v>-5.4837641716003418</v>
      </c>
      <c r="CM79">
        <v>-4.3419737815856934</v>
      </c>
      <c r="CN79">
        <v>0.51950371265411377</v>
      </c>
      <c r="CO79">
        <v>47.953536987304688</v>
      </c>
      <c r="CP79">
        <v>46.646701812744141</v>
      </c>
      <c r="CQ79">
        <v>6.1700019836425781</v>
      </c>
      <c r="CR79">
        <v>-4.2669868469238281</v>
      </c>
      <c r="CS79">
        <v>-2.7873787879943848</v>
      </c>
      <c r="CT79">
        <v>-5.7661275863647461</v>
      </c>
      <c r="CU79">
        <v>-5.5612716674804687</v>
      </c>
      <c r="CV79">
        <v>-4.3066635131835938</v>
      </c>
      <c r="CW79">
        <v>-2.2207183837890625</v>
      </c>
      <c r="CX79">
        <v>2.0711302757263184</v>
      </c>
      <c r="CY79">
        <v>2.0419301986694336</v>
      </c>
      <c r="CZ79">
        <v>3.1697092056274414</v>
      </c>
      <c r="DA79">
        <v>3.6336460113525391</v>
      </c>
      <c r="DB79">
        <v>3.6244535446166992</v>
      </c>
      <c r="DC79">
        <v>3.8508868217468262</v>
      </c>
      <c r="DD79">
        <v>4.1483674049377441</v>
      </c>
      <c r="DE79">
        <v>0.55074572563171387</v>
      </c>
      <c r="DF79">
        <v>-0.35649111866950989</v>
      </c>
      <c r="DG79">
        <v>-0.76674968004226685</v>
      </c>
      <c r="DH79">
        <v>-1.5201003551483154</v>
      </c>
      <c r="DI79">
        <v>-3.0533757209777832</v>
      </c>
      <c r="DJ79">
        <v>-4.3884387016296387</v>
      </c>
      <c r="DK79">
        <v>-3.2115278244018555</v>
      </c>
      <c r="DL79">
        <v>1.6612981557846069</v>
      </c>
      <c r="DM79">
        <v>49.103645324707031</v>
      </c>
      <c r="DN79">
        <v>47.814659118652344</v>
      </c>
      <c r="DO79">
        <v>7.3081469535827637</v>
      </c>
      <c r="DP79">
        <v>-3.1603734493255615</v>
      </c>
      <c r="DQ79">
        <v>-1.6931343078613281</v>
      </c>
      <c r="DR79">
        <v>-4.6766886711120605</v>
      </c>
      <c r="DS79">
        <v>-4.4982881546020508</v>
      </c>
      <c r="DT79">
        <v>-3.2532188892364502</v>
      </c>
      <c r="DU79">
        <v>-1.1719198226928711</v>
      </c>
      <c r="DV79">
        <v>3.3728194236755371</v>
      </c>
      <c r="DW79">
        <v>3.3133640289306641</v>
      </c>
      <c r="DX79">
        <v>4.4233193397521973</v>
      </c>
      <c r="DY79">
        <v>4.858637809753418</v>
      </c>
      <c r="DZ79">
        <v>4.838313102722168</v>
      </c>
      <c r="EA79">
        <v>5.0811400413513184</v>
      </c>
      <c r="EB79">
        <v>5.4056601524353027</v>
      </c>
      <c r="EC79">
        <v>1.8620878458023071</v>
      </c>
      <c r="ED79">
        <v>1.0075899362564087</v>
      </c>
      <c r="EE79">
        <v>0.66665631532669067</v>
      </c>
      <c r="EF79">
        <v>-4.0639348328113556E-2</v>
      </c>
      <c r="EG79">
        <v>-1.5208299160003662</v>
      </c>
      <c r="EH79">
        <v>-2.806962251663208</v>
      </c>
      <c r="EI79">
        <v>-1.5793431997299194</v>
      </c>
      <c r="EJ79">
        <v>3.3098680973052979</v>
      </c>
      <c r="EK79">
        <v>50.76422119140625</v>
      </c>
      <c r="EL79">
        <v>49.501007080078125</v>
      </c>
      <c r="EM79">
        <v>8.9514484405517578</v>
      </c>
      <c r="EN79">
        <v>-1.5625994205474854</v>
      </c>
      <c r="EO79">
        <v>-0.11321896314620972</v>
      </c>
      <c r="EP79">
        <v>-3.1037116050720215</v>
      </c>
      <c r="EQ79">
        <v>-2.9635086059570313</v>
      </c>
      <c r="ER79">
        <v>-1.7322120666503906</v>
      </c>
      <c r="ES79">
        <v>0.3423786461353302</v>
      </c>
      <c r="ET79">
        <v>69.073554992675781</v>
      </c>
      <c r="EU79">
        <v>68.631645202636719</v>
      </c>
      <c r="EV79">
        <v>68.306739807128906</v>
      </c>
      <c r="EW79">
        <v>67.637786865234375</v>
      </c>
      <c r="EX79">
        <v>66.963356018066406</v>
      </c>
      <c r="EY79">
        <v>66.96051025390625</v>
      </c>
      <c r="EZ79">
        <v>68.932479858398438</v>
      </c>
      <c r="FA79">
        <v>72.095352172851563</v>
      </c>
      <c r="FB79">
        <v>75.626922607421875</v>
      </c>
      <c r="FC79">
        <v>79.521881103515625</v>
      </c>
      <c r="FD79">
        <v>82.765251159667969</v>
      </c>
      <c r="FE79">
        <v>85.584754943847656</v>
      </c>
      <c r="FF79">
        <v>87.783309936523438</v>
      </c>
      <c r="FG79">
        <v>88.591072082519531</v>
      </c>
      <c r="FH79">
        <v>88.778724670410156</v>
      </c>
      <c r="FI79">
        <v>87.062141418457031</v>
      </c>
      <c r="FJ79">
        <v>85.611785888671875</v>
      </c>
      <c r="FK79">
        <v>84.710151672363281</v>
      </c>
      <c r="FL79">
        <v>81.810150146484375</v>
      </c>
      <c r="FM79">
        <v>77.699119567871094</v>
      </c>
      <c r="FN79">
        <v>75.340316772460938</v>
      </c>
      <c r="FO79">
        <v>74.148025512695312</v>
      </c>
      <c r="FP79">
        <v>73.470024108886719</v>
      </c>
      <c r="FQ79">
        <v>72.666709899902344</v>
      </c>
      <c r="FR79">
        <v>1045</v>
      </c>
      <c r="FS79">
        <v>6.8047858774662018E-2</v>
      </c>
      <c r="FT79">
        <v>1</v>
      </c>
    </row>
    <row r="80" spans="1:176" x14ac:dyDescent="0.2">
      <c r="A80" t="s">
        <v>1</v>
      </c>
      <c r="B80" t="s">
        <v>227</v>
      </c>
      <c r="C80" t="s">
        <v>240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0</v>
      </c>
      <c r="DT80">
        <v>0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0</v>
      </c>
      <c r="EA80">
        <v>0</v>
      </c>
      <c r="EB80">
        <v>0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0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0</v>
      </c>
      <c r="EP80">
        <v>0</v>
      </c>
      <c r="EQ80">
        <v>0</v>
      </c>
      <c r="ER80">
        <v>0</v>
      </c>
      <c r="ES80">
        <v>0</v>
      </c>
      <c r="ET80">
        <v>0</v>
      </c>
      <c r="EU80">
        <v>0</v>
      </c>
      <c r="EV80">
        <v>0</v>
      </c>
      <c r="EW80">
        <v>0</v>
      </c>
      <c r="EX80">
        <v>0</v>
      </c>
      <c r="EY80">
        <v>0</v>
      </c>
      <c r="EZ80">
        <v>0</v>
      </c>
      <c r="FA80">
        <v>0</v>
      </c>
      <c r="FB80">
        <v>0</v>
      </c>
      <c r="FC80">
        <v>0</v>
      </c>
      <c r="FD80">
        <v>0</v>
      </c>
      <c r="FE80">
        <v>0</v>
      </c>
      <c r="FF80">
        <v>0</v>
      </c>
      <c r="FG80">
        <v>0</v>
      </c>
      <c r="FH80">
        <v>0</v>
      </c>
      <c r="FI80">
        <v>0</v>
      </c>
      <c r="FJ80">
        <v>0</v>
      </c>
      <c r="FK80">
        <v>0</v>
      </c>
      <c r="FL80">
        <v>0</v>
      </c>
      <c r="FM80">
        <v>0</v>
      </c>
      <c r="FN80">
        <v>0</v>
      </c>
      <c r="FO80">
        <v>0</v>
      </c>
      <c r="FP80">
        <v>0</v>
      </c>
      <c r="FQ80">
        <v>0</v>
      </c>
      <c r="FR80">
        <v>0</v>
      </c>
      <c r="FT80">
        <v>0</v>
      </c>
    </row>
    <row r="81" spans="1:176" x14ac:dyDescent="0.2">
      <c r="A81" t="s">
        <v>1</v>
      </c>
      <c r="B81" t="s">
        <v>227</v>
      </c>
      <c r="C81" t="s">
        <v>241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0</v>
      </c>
      <c r="DH81">
        <v>0</v>
      </c>
      <c r="DI81">
        <v>0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0</v>
      </c>
      <c r="DU81">
        <v>0</v>
      </c>
      <c r="DV81">
        <v>0</v>
      </c>
      <c r="DW81">
        <v>0</v>
      </c>
      <c r="DX81">
        <v>0</v>
      </c>
      <c r="DY81">
        <v>0</v>
      </c>
      <c r="DZ81">
        <v>0</v>
      </c>
      <c r="EA81">
        <v>0</v>
      </c>
      <c r="EB81">
        <v>0</v>
      </c>
      <c r="EC81">
        <v>0</v>
      </c>
      <c r="ED81">
        <v>0</v>
      </c>
      <c r="EE81">
        <v>0</v>
      </c>
      <c r="EF81">
        <v>0</v>
      </c>
      <c r="EG81">
        <v>0</v>
      </c>
      <c r="EH81">
        <v>0</v>
      </c>
      <c r="EI81">
        <v>0</v>
      </c>
      <c r="EJ81">
        <v>0</v>
      </c>
      <c r="EK81">
        <v>0</v>
      </c>
      <c r="EL81">
        <v>0</v>
      </c>
      <c r="EM81">
        <v>0</v>
      </c>
      <c r="EN81">
        <v>0</v>
      </c>
      <c r="EO81">
        <v>0</v>
      </c>
      <c r="EP81">
        <v>0</v>
      </c>
      <c r="EQ81">
        <v>0</v>
      </c>
      <c r="ER81">
        <v>0</v>
      </c>
      <c r="ES81">
        <v>0</v>
      </c>
      <c r="ET81">
        <v>0</v>
      </c>
      <c r="EU81">
        <v>0</v>
      </c>
      <c r="EV81">
        <v>0</v>
      </c>
      <c r="EW81">
        <v>0</v>
      </c>
      <c r="EX81">
        <v>0</v>
      </c>
      <c r="EY81">
        <v>0</v>
      </c>
      <c r="EZ81">
        <v>0</v>
      </c>
      <c r="FA81">
        <v>0</v>
      </c>
      <c r="FB81">
        <v>0</v>
      </c>
      <c r="FC81">
        <v>0</v>
      </c>
      <c r="FD81">
        <v>0</v>
      </c>
      <c r="FE81">
        <v>0</v>
      </c>
      <c r="FF81">
        <v>0</v>
      </c>
      <c r="FG81">
        <v>0</v>
      </c>
      <c r="FH81">
        <v>0</v>
      </c>
      <c r="FI81">
        <v>0</v>
      </c>
      <c r="FJ81">
        <v>0</v>
      </c>
      <c r="FK81">
        <v>0</v>
      </c>
      <c r="FL81">
        <v>0</v>
      </c>
      <c r="FM81">
        <v>0</v>
      </c>
      <c r="FN81">
        <v>0</v>
      </c>
      <c r="FO81">
        <v>0</v>
      </c>
      <c r="FP81">
        <v>0</v>
      </c>
      <c r="FQ81">
        <v>0</v>
      </c>
      <c r="FR81">
        <v>0</v>
      </c>
      <c r="FT81">
        <v>0</v>
      </c>
    </row>
    <row r="82" spans="1:176" x14ac:dyDescent="0.2">
      <c r="A82" t="s">
        <v>1</v>
      </c>
      <c r="B82" t="s">
        <v>227</v>
      </c>
      <c r="C82" t="s">
        <v>242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N82">
        <v>0</v>
      </c>
      <c r="EO82">
        <v>0</v>
      </c>
      <c r="EP82">
        <v>0</v>
      </c>
      <c r="EQ82">
        <v>0</v>
      </c>
      <c r="ER82">
        <v>0</v>
      </c>
      <c r="ES82">
        <v>0</v>
      </c>
      <c r="ET82">
        <v>0</v>
      </c>
      <c r="EU82">
        <v>0</v>
      </c>
      <c r="EV82">
        <v>0</v>
      </c>
      <c r="EW82">
        <v>0</v>
      </c>
      <c r="EX82">
        <v>0</v>
      </c>
      <c r="EY82">
        <v>0</v>
      </c>
      <c r="EZ82">
        <v>0</v>
      </c>
      <c r="FA82">
        <v>0</v>
      </c>
      <c r="FB82">
        <v>0</v>
      </c>
      <c r="FC82">
        <v>0</v>
      </c>
      <c r="FD82">
        <v>0</v>
      </c>
      <c r="FE82">
        <v>0</v>
      </c>
      <c r="FF82">
        <v>0</v>
      </c>
      <c r="FG82">
        <v>0</v>
      </c>
      <c r="FH82">
        <v>0</v>
      </c>
      <c r="FI82">
        <v>0</v>
      </c>
      <c r="FJ82">
        <v>0</v>
      </c>
      <c r="FK82">
        <v>0</v>
      </c>
      <c r="FL82">
        <v>0</v>
      </c>
      <c r="FM82">
        <v>0</v>
      </c>
      <c r="FN82">
        <v>0</v>
      </c>
      <c r="FO82">
        <v>0</v>
      </c>
      <c r="FP82">
        <v>0</v>
      </c>
      <c r="FQ82">
        <v>0</v>
      </c>
      <c r="FR82">
        <v>0</v>
      </c>
      <c r="FT82">
        <v>0</v>
      </c>
    </row>
    <row r="83" spans="1:176" x14ac:dyDescent="0.2">
      <c r="A83" t="s">
        <v>1</v>
      </c>
      <c r="B83" t="s">
        <v>227</v>
      </c>
      <c r="C83" t="s">
        <v>243</v>
      </c>
      <c r="D83">
        <v>1045</v>
      </c>
      <c r="E83">
        <v>1045</v>
      </c>
      <c r="F83">
        <v>143.28132629394531</v>
      </c>
      <c r="G83">
        <v>139.48703002929687</v>
      </c>
      <c r="H83">
        <v>136.25285339355469</v>
      </c>
      <c r="I83">
        <v>136.90176391601562</v>
      </c>
      <c r="J83">
        <v>140.5904541015625</v>
      </c>
      <c r="K83">
        <v>147.51922607421875</v>
      </c>
      <c r="L83">
        <v>156.33299255371094</v>
      </c>
      <c r="M83">
        <v>166.84864807128906</v>
      </c>
      <c r="N83">
        <v>182.08273315429688</v>
      </c>
      <c r="O83">
        <v>192.20855712890625</v>
      </c>
      <c r="P83">
        <v>203.19596862792969</v>
      </c>
      <c r="Q83">
        <v>207.21318054199219</v>
      </c>
      <c r="R83">
        <v>210.36119079589844</v>
      </c>
      <c r="S83">
        <v>213.78315734863281</v>
      </c>
      <c r="T83">
        <v>214.03353881835937</v>
      </c>
      <c r="U83">
        <v>215.84153747558594</v>
      </c>
      <c r="V83">
        <v>217.63314819335938</v>
      </c>
      <c r="W83">
        <v>219.52511596679687</v>
      </c>
      <c r="X83">
        <v>221.42829895019531</v>
      </c>
      <c r="Y83">
        <v>221.11358642578125</v>
      </c>
      <c r="Z83">
        <v>215.07463073730469</v>
      </c>
      <c r="AA83">
        <v>191.18414306640625</v>
      </c>
      <c r="AB83">
        <v>164.03019714355469</v>
      </c>
      <c r="AC83">
        <v>147.61602783203125</v>
      </c>
      <c r="AD83">
        <v>0.26067197322845459</v>
      </c>
      <c r="AE83">
        <v>0.99956303834915161</v>
      </c>
      <c r="AF83">
        <v>9.7407378256320953E-2</v>
      </c>
      <c r="AG83">
        <v>-0.81619030237197876</v>
      </c>
      <c r="AH83">
        <v>-1.1210252046585083</v>
      </c>
      <c r="AI83">
        <v>-1.4985126256942749</v>
      </c>
      <c r="AJ83">
        <v>-0.17195628583431244</v>
      </c>
      <c r="AK83">
        <v>-1.101475715637207</v>
      </c>
      <c r="AL83">
        <v>-3.8167779445648193</v>
      </c>
      <c r="AM83">
        <v>-3.5232219696044922</v>
      </c>
      <c r="AN83">
        <v>-1.684053897857666</v>
      </c>
      <c r="AO83">
        <v>-1.8021196126937866</v>
      </c>
      <c r="AP83">
        <v>-1.6480611562728882</v>
      </c>
      <c r="AQ83">
        <v>-2.861750602722168</v>
      </c>
      <c r="AR83">
        <v>1.2949812412261963</v>
      </c>
      <c r="AS83">
        <v>47.492538452148438</v>
      </c>
      <c r="AT83">
        <v>44.815273284912109</v>
      </c>
      <c r="AU83">
        <v>41.223495483398437</v>
      </c>
      <c r="AV83">
        <v>37.226039886474609</v>
      </c>
      <c r="AW83">
        <v>0.5988316535949707</v>
      </c>
      <c r="AX83">
        <v>-10.439996719360352</v>
      </c>
      <c r="AY83">
        <v>-9.3231468200683594</v>
      </c>
      <c r="AZ83">
        <v>-7.371060848236084</v>
      </c>
      <c r="BA83">
        <v>-6.0396943092346191</v>
      </c>
      <c r="BB83">
        <v>1.7121174335479736</v>
      </c>
      <c r="BC83">
        <v>2.379000186920166</v>
      </c>
      <c r="BD83">
        <v>1.4637813568115234</v>
      </c>
      <c r="BE83">
        <v>0.53190332651138306</v>
      </c>
      <c r="BF83">
        <v>0.24209690093994141</v>
      </c>
      <c r="BG83">
        <v>-0.12474460154771805</v>
      </c>
      <c r="BH83">
        <v>1.228735089302063</v>
      </c>
      <c r="BI83">
        <v>0.36063915491104126</v>
      </c>
      <c r="BJ83">
        <v>-2.2684361934661865</v>
      </c>
      <c r="BK83">
        <v>-1.9213237762451172</v>
      </c>
      <c r="BL83">
        <v>-3.5683669149875641E-2</v>
      </c>
      <c r="BM83">
        <v>-0.10871006548404694</v>
      </c>
      <c r="BN83">
        <v>7.4306070804595947E-2</v>
      </c>
      <c r="BO83">
        <v>-1.0592650175094604</v>
      </c>
      <c r="BP83">
        <v>3.1509089469909668</v>
      </c>
      <c r="BQ83">
        <v>49.297611236572266</v>
      </c>
      <c r="BR83">
        <v>46.598709106445313</v>
      </c>
      <c r="BS83">
        <v>42.960128784179688</v>
      </c>
      <c r="BT83">
        <v>38.918560028076172</v>
      </c>
      <c r="BU83">
        <v>2.2983098030090332</v>
      </c>
      <c r="BV83">
        <v>-8.7608842849731445</v>
      </c>
      <c r="BW83">
        <v>-7.6631078720092773</v>
      </c>
      <c r="BX83">
        <v>-5.7010927200317383</v>
      </c>
      <c r="BY83">
        <v>-4.3926200866699219</v>
      </c>
      <c r="BZ83">
        <v>2.7173840999603271</v>
      </c>
      <c r="CA83">
        <v>3.3343942165374756</v>
      </c>
      <c r="CB83">
        <v>2.4101278781890869</v>
      </c>
      <c r="CC83">
        <v>1.4655889272689819</v>
      </c>
      <c r="CD83">
        <v>1.1861910820007324</v>
      </c>
      <c r="CE83">
        <v>0.82672297954559326</v>
      </c>
      <c r="CF83">
        <v>2.1988496780395508</v>
      </c>
      <c r="CG83">
        <v>1.3732954263687134</v>
      </c>
      <c r="CH83">
        <v>-1.1960593461990356</v>
      </c>
      <c r="CI83">
        <v>-0.81185394525527954</v>
      </c>
      <c r="CJ83">
        <v>1.1059725284576416</v>
      </c>
      <c r="CK83">
        <v>1.0641402006149292</v>
      </c>
      <c r="CL83">
        <v>1.2672123908996582</v>
      </c>
      <c r="CM83">
        <v>0.1891309916973114</v>
      </c>
      <c r="CN83">
        <v>4.4363188743591309</v>
      </c>
      <c r="CO83">
        <v>50.547798156738281</v>
      </c>
      <c r="CP83">
        <v>47.833915710449219</v>
      </c>
      <c r="CQ83">
        <v>44.162918090820313</v>
      </c>
      <c r="CR83">
        <v>40.090797424316406</v>
      </c>
      <c r="CS83">
        <v>3.4753632545471191</v>
      </c>
      <c r="CT83">
        <v>-7.5979361534118652</v>
      </c>
      <c r="CU83">
        <v>-6.5133705139160156</v>
      </c>
      <c r="CV83">
        <v>-4.5444774627685547</v>
      </c>
      <c r="CW83">
        <v>-3.2518613338470459</v>
      </c>
      <c r="CX83">
        <v>3.7226507663726807</v>
      </c>
      <c r="CY83">
        <v>4.2897882461547852</v>
      </c>
      <c r="CZ83">
        <v>3.3564743995666504</v>
      </c>
      <c r="DA83">
        <v>2.3992745876312256</v>
      </c>
      <c r="DB83">
        <v>2.1302852630615234</v>
      </c>
      <c r="DC83">
        <v>1.7781906127929687</v>
      </c>
      <c r="DD83">
        <v>3.168964147567749</v>
      </c>
      <c r="DE83">
        <v>2.3859517574310303</v>
      </c>
      <c r="DF83">
        <v>-0.12368251383304596</v>
      </c>
      <c r="DG83">
        <v>0.29761585593223572</v>
      </c>
      <c r="DH83">
        <v>2.2476286888122559</v>
      </c>
      <c r="DI83">
        <v>2.2369904518127441</v>
      </c>
      <c r="DJ83">
        <v>2.4601187705993652</v>
      </c>
      <c r="DK83">
        <v>1.4375269412994385</v>
      </c>
      <c r="DL83">
        <v>5.7217288017272949</v>
      </c>
      <c r="DM83">
        <v>51.797985076904297</v>
      </c>
      <c r="DN83">
        <v>49.069122314453125</v>
      </c>
      <c r="DO83">
        <v>45.365707397460938</v>
      </c>
      <c r="DP83">
        <v>41.263034820556641</v>
      </c>
      <c r="DQ83">
        <v>4.6524167060852051</v>
      </c>
      <c r="DR83">
        <v>-6.4349880218505859</v>
      </c>
      <c r="DS83">
        <v>-5.3636331558227539</v>
      </c>
      <c r="DT83">
        <v>-3.3878624439239502</v>
      </c>
      <c r="DU83">
        <v>-2.111102819442749</v>
      </c>
      <c r="DV83">
        <v>5.1740961074829102</v>
      </c>
      <c r="DW83">
        <v>5.6692252159118652</v>
      </c>
      <c r="DX83">
        <v>4.7228484153747559</v>
      </c>
      <c r="DY83">
        <v>3.7473680973052979</v>
      </c>
      <c r="DZ83">
        <v>3.4934072494506836</v>
      </c>
      <c r="EA83">
        <v>3.151958703994751</v>
      </c>
      <c r="EB83">
        <v>4.5696554183959961</v>
      </c>
      <c r="EC83">
        <v>3.8480665683746338</v>
      </c>
      <c r="ED83">
        <v>1.4246593713760376</v>
      </c>
      <c r="EE83">
        <v>1.8995139598846436</v>
      </c>
      <c r="EF83">
        <v>3.8959989547729492</v>
      </c>
      <c r="EG83">
        <v>3.9303998947143555</v>
      </c>
      <c r="EH83">
        <v>4.1824860572814941</v>
      </c>
      <c r="EI83">
        <v>3.2400124073028564</v>
      </c>
      <c r="EJ83">
        <v>7.5776567459106445</v>
      </c>
      <c r="EK83">
        <v>53.603057861328125</v>
      </c>
      <c r="EL83">
        <v>50.852558135986328</v>
      </c>
      <c r="EM83">
        <v>47.102340698242188</v>
      </c>
      <c r="EN83">
        <v>42.955554962158203</v>
      </c>
      <c r="EO83">
        <v>6.3518948554992676</v>
      </c>
      <c r="EP83">
        <v>-4.7558760643005371</v>
      </c>
      <c r="EQ83">
        <v>-3.703594446182251</v>
      </c>
      <c r="ER83">
        <v>-1.7178940773010254</v>
      </c>
      <c r="ES83">
        <v>-0.46402841806411743</v>
      </c>
      <c r="ET83">
        <v>73.986289978027344</v>
      </c>
      <c r="EU83">
        <v>73.407455444335938</v>
      </c>
      <c r="EV83">
        <v>72.76470947265625</v>
      </c>
      <c r="EW83">
        <v>71.838180541992188</v>
      </c>
      <c r="EX83">
        <v>70.985389709472656</v>
      </c>
      <c r="EY83">
        <v>71.266250610351563</v>
      </c>
      <c r="EZ83">
        <v>73.774505615234375</v>
      </c>
      <c r="FA83">
        <v>76.985633850097656</v>
      </c>
      <c r="FB83">
        <v>80.286537170410156</v>
      </c>
      <c r="FC83">
        <v>83.85546875</v>
      </c>
      <c r="FD83">
        <v>85.796897888183594</v>
      </c>
      <c r="FE83">
        <v>87.588523864746094</v>
      </c>
      <c r="FF83">
        <v>88.940521240234375</v>
      </c>
      <c r="FG83">
        <v>89.398750305175781</v>
      </c>
      <c r="FH83">
        <v>90.680343627929688</v>
      </c>
      <c r="FI83">
        <v>88.996620178222656</v>
      </c>
      <c r="FJ83">
        <v>87.985275268554688</v>
      </c>
      <c r="FK83">
        <v>85.260398864746094</v>
      </c>
      <c r="FL83">
        <v>81.469841003417969</v>
      </c>
      <c r="FM83">
        <v>79.319038391113281</v>
      </c>
      <c r="FN83">
        <v>77.660629272460938</v>
      </c>
      <c r="FO83">
        <v>76.994834899902344</v>
      </c>
      <c r="FP83">
        <v>76.233680725097656</v>
      </c>
      <c r="FQ83">
        <v>75.361618041992188</v>
      </c>
      <c r="FR83">
        <v>1045</v>
      </c>
      <c r="FS83">
        <v>7.1726545691490173E-2</v>
      </c>
      <c r="FT83">
        <v>1</v>
      </c>
    </row>
    <row r="84" spans="1:176" x14ac:dyDescent="0.2">
      <c r="A84" t="s">
        <v>1</v>
      </c>
      <c r="B84" t="s">
        <v>227</v>
      </c>
      <c r="C84" t="s">
        <v>244</v>
      </c>
      <c r="D84">
        <v>1045</v>
      </c>
      <c r="E84">
        <v>1045</v>
      </c>
      <c r="F84">
        <v>144.85395812988281</v>
      </c>
      <c r="G84">
        <v>140.59117126464844</v>
      </c>
      <c r="H84">
        <v>137.02079772949219</v>
      </c>
      <c r="I84">
        <v>137.70661926269531</v>
      </c>
      <c r="J84">
        <v>141.53483581542969</v>
      </c>
      <c r="K84">
        <v>148.49456787109375</v>
      </c>
      <c r="L84">
        <v>157.59078979492187</v>
      </c>
      <c r="M84">
        <v>168.14097595214844</v>
      </c>
      <c r="N84">
        <v>183.46942138671875</v>
      </c>
      <c r="O84">
        <v>193.28750610351562</v>
      </c>
      <c r="P84">
        <v>204.03324890136719</v>
      </c>
      <c r="Q84">
        <v>208.44511413574219</v>
      </c>
      <c r="R84">
        <v>211.36956787109375</v>
      </c>
      <c r="S84">
        <v>215.38629150390625</v>
      </c>
      <c r="T84">
        <v>217.19938659667969</v>
      </c>
      <c r="U84">
        <v>218.53187561035156</v>
      </c>
      <c r="V84">
        <v>220.09613037109375</v>
      </c>
      <c r="W84">
        <v>222.14837646484375</v>
      </c>
      <c r="X84">
        <v>222.52499389648437</v>
      </c>
      <c r="Y84">
        <v>221.52629089355469</v>
      </c>
      <c r="Z84">
        <v>215.83758544921875</v>
      </c>
      <c r="AA84">
        <v>192.05647277832031</v>
      </c>
      <c r="AB84">
        <v>165.19549560546875</v>
      </c>
      <c r="AC84">
        <v>149.16740417480469</v>
      </c>
      <c r="AD84">
        <v>-1.0066535472869873</v>
      </c>
      <c r="AE84">
        <v>-0.92111790180206299</v>
      </c>
      <c r="AF84">
        <v>-2.3839871883392334</v>
      </c>
      <c r="AG84">
        <v>-1.4847791194915771</v>
      </c>
      <c r="AH84">
        <v>-1.4295995235443115</v>
      </c>
      <c r="AI84">
        <v>-0.64019238948822021</v>
      </c>
      <c r="AJ84">
        <v>-0.47341182827949524</v>
      </c>
      <c r="AK84">
        <v>-2.1912236213684082</v>
      </c>
      <c r="AL84">
        <v>-2.44319748878479</v>
      </c>
      <c r="AM84">
        <v>-2.4106168746948242</v>
      </c>
      <c r="AN84">
        <v>-3.697098970413208</v>
      </c>
      <c r="AO84">
        <v>-5.0231962203979492</v>
      </c>
      <c r="AP84">
        <v>-5.6983137130737305</v>
      </c>
      <c r="AQ84">
        <v>-5.8661141395568848</v>
      </c>
      <c r="AR84">
        <v>-1.3718248605728149</v>
      </c>
      <c r="AS84">
        <v>45.954555511474609</v>
      </c>
      <c r="AT84">
        <v>43.440006256103516</v>
      </c>
      <c r="AU84">
        <v>42.278175354003906</v>
      </c>
      <c r="AV84">
        <v>38.252052307128906</v>
      </c>
      <c r="AW84">
        <v>-5.3007702827453613</v>
      </c>
      <c r="AX84">
        <v>-9.562957763671875</v>
      </c>
      <c r="AY84">
        <v>-7.2927789688110352</v>
      </c>
      <c r="AZ84">
        <v>-3.7350819110870361</v>
      </c>
      <c r="BA84">
        <v>-2.1046929359436035</v>
      </c>
      <c r="BB84">
        <v>0.43165546655654907</v>
      </c>
      <c r="BC84">
        <v>0.49015393853187561</v>
      </c>
      <c r="BD84">
        <v>-0.99120444059371948</v>
      </c>
      <c r="BE84">
        <v>-0.11854168772697449</v>
      </c>
      <c r="BF84">
        <v>-5.9182595461606979E-2</v>
      </c>
      <c r="BG84">
        <v>0.75646871328353882</v>
      </c>
      <c r="BH84">
        <v>0.9509233832359314</v>
      </c>
      <c r="BI84">
        <v>-0.71815860271453857</v>
      </c>
      <c r="BJ84">
        <v>-0.90933966636657715</v>
      </c>
      <c r="BK84">
        <v>-0.82116425037384033</v>
      </c>
      <c r="BL84">
        <v>-2.056330680847168</v>
      </c>
      <c r="BM84">
        <v>-3.3521595001220703</v>
      </c>
      <c r="BN84">
        <v>-3.9993820190429687</v>
      </c>
      <c r="BO84">
        <v>-4.1213817596435547</v>
      </c>
      <c r="BP84">
        <v>0.3762948215007782</v>
      </c>
      <c r="BQ84">
        <v>47.698078155517578</v>
      </c>
      <c r="BR84">
        <v>45.201698303222656</v>
      </c>
      <c r="BS84">
        <v>44.005325317382813</v>
      </c>
      <c r="BT84">
        <v>39.933712005615234</v>
      </c>
      <c r="BU84">
        <v>-3.6405577659606934</v>
      </c>
      <c r="BV84">
        <v>-7.9154090881347656</v>
      </c>
      <c r="BW84">
        <v>-5.6508545875549316</v>
      </c>
      <c r="BX84">
        <v>-2.0785906314849854</v>
      </c>
      <c r="BY84">
        <v>-0.45319005846977234</v>
      </c>
      <c r="BZ84">
        <v>1.4278239011764526</v>
      </c>
      <c r="CA84">
        <v>1.4675965309143066</v>
      </c>
      <c r="CB84">
        <v>-2.6567267253994942E-2</v>
      </c>
      <c r="CC84">
        <v>0.82771021127700806</v>
      </c>
      <c r="CD84">
        <v>0.88996398448944092</v>
      </c>
      <c r="CE84">
        <v>1.7237919569015503</v>
      </c>
      <c r="CF84">
        <v>1.9374135732650757</v>
      </c>
      <c r="CG84">
        <v>0.30208170413970947</v>
      </c>
      <c r="CH84">
        <v>0.15300562977790833</v>
      </c>
      <c r="CI84">
        <v>0.27968579530715942</v>
      </c>
      <c r="CJ84">
        <v>-0.91993957757949829</v>
      </c>
      <c r="CK84">
        <v>-2.1948044300079346</v>
      </c>
      <c r="CL84">
        <v>-2.8227071762084961</v>
      </c>
      <c r="CM84">
        <v>-2.9129858016967773</v>
      </c>
      <c r="CN84">
        <v>1.587037205696106</v>
      </c>
      <c r="CO84">
        <v>48.9056396484375</v>
      </c>
      <c r="CP84">
        <v>46.421836853027344</v>
      </c>
      <c r="CQ84">
        <v>45.201541900634766</v>
      </c>
      <c r="CR84">
        <v>41.098423004150391</v>
      </c>
      <c r="CS84">
        <v>-2.4906995296478271</v>
      </c>
      <c r="CT84">
        <v>-6.7743220329284668</v>
      </c>
      <c r="CU84">
        <v>-4.5136628150939941</v>
      </c>
      <c r="CV84">
        <v>-0.93130970001220703</v>
      </c>
      <c r="CW84">
        <v>0.69063574075698853</v>
      </c>
      <c r="CX84">
        <v>2.423992395401001</v>
      </c>
      <c r="CY84">
        <v>2.4450390338897705</v>
      </c>
      <c r="CZ84">
        <v>0.93806988000869751</v>
      </c>
      <c r="DA84">
        <v>1.773962140083313</v>
      </c>
      <c r="DB84">
        <v>1.8391106128692627</v>
      </c>
      <c r="DC84">
        <v>2.691115140914917</v>
      </c>
      <c r="DD84">
        <v>2.9239037036895752</v>
      </c>
      <c r="DE84">
        <v>1.3223220109939575</v>
      </c>
      <c r="DF84">
        <v>1.2153509855270386</v>
      </c>
      <c r="DG84">
        <v>1.3805358409881592</v>
      </c>
      <c r="DH84">
        <v>0.216451495885849</v>
      </c>
      <c r="DI84">
        <v>-1.0374493598937988</v>
      </c>
      <c r="DJ84">
        <v>-1.6460322141647339</v>
      </c>
      <c r="DK84">
        <v>-1.7045896053314209</v>
      </c>
      <c r="DL84">
        <v>2.7977795600891113</v>
      </c>
      <c r="DM84">
        <v>50.113201141357422</v>
      </c>
      <c r="DN84">
        <v>47.641975402832031</v>
      </c>
      <c r="DO84">
        <v>46.397758483886719</v>
      </c>
      <c r="DP84">
        <v>42.263134002685547</v>
      </c>
      <c r="DQ84">
        <v>-1.3408412933349609</v>
      </c>
      <c r="DR84">
        <v>-5.633234977722168</v>
      </c>
      <c r="DS84">
        <v>-3.3764710426330566</v>
      </c>
      <c r="DT84">
        <v>0.2159712016582489</v>
      </c>
      <c r="DU84">
        <v>1.8344615697860718</v>
      </c>
      <c r="DV84">
        <v>3.8623013496398926</v>
      </c>
      <c r="DW84">
        <v>3.8563110828399658</v>
      </c>
      <c r="DX84">
        <v>2.330852746963501</v>
      </c>
      <c r="DY84">
        <v>3.1401996612548828</v>
      </c>
      <c r="DZ84">
        <v>3.2095274925231934</v>
      </c>
      <c r="EA84">
        <v>4.0877761840820313</v>
      </c>
      <c r="EB84">
        <v>4.3482389450073242</v>
      </c>
      <c r="EC84">
        <v>2.7953870296478271</v>
      </c>
      <c r="ED84">
        <v>2.749208927154541</v>
      </c>
      <c r="EE84">
        <v>2.9699885845184326</v>
      </c>
      <c r="EF84">
        <v>1.8572196960449219</v>
      </c>
      <c r="EG84">
        <v>0.6335875391960144</v>
      </c>
      <c r="EH84">
        <v>5.2899543195962906E-2</v>
      </c>
      <c r="EI84">
        <v>4.0142446756362915E-2</v>
      </c>
      <c r="EJ84">
        <v>4.5458993911743164</v>
      </c>
      <c r="EK84">
        <v>51.856723785400391</v>
      </c>
      <c r="EL84">
        <v>49.403667449951172</v>
      </c>
      <c r="EM84">
        <v>48.124908447265625</v>
      </c>
      <c r="EN84">
        <v>43.944793701171875</v>
      </c>
      <c r="EO84">
        <v>0.31937131285667419</v>
      </c>
      <c r="EP84">
        <v>-3.9856867790222168</v>
      </c>
      <c r="EQ84">
        <v>-1.7345467805862427</v>
      </c>
      <c r="ER84">
        <v>1.8724626302719116</v>
      </c>
      <c r="ES84">
        <v>3.485964298248291</v>
      </c>
      <c r="ET84">
        <v>74.475898742675781</v>
      </c>
      <c r="EU84">
        <v>73.604278564453125</v>
      </c>
      <c r="EV84">
        <v>72.713676452636719</v>
      </c>
      <c r="EW84">
        <v>71.744499206542969</v>
      </c>
      <c r="EX84">
        <v>71.087478637695312</v>
      </c>
      <c r="EY84">
        <v>71.060340881347656</v>
      </c>
      <c r="EZ84">
        <v>73.624038696289063</v>
      </c>
      <c r="FA84">
        <v>77.023704528808594</v>
      </c>
      <c r="FB84">
        <v>80.462150573730469</v>
      </c>
      <c r="FC84">
        <v>83.611434936523438</v>
      </c>
      <c r="FD84">
        <v>86.052413940429688</v>
      </c>
      <c r="FE84">
        <v>87.88250732421875</v>
      </c>
      <c r="FF84">
        <v>89.6856689453125</v>
      </c>
      <c r="FG84">
        <v>90.138671875</v>
      </c>
      <c r="FH84">
        <v>90.391777038574219</v>
      </c>
      <c r="FI84">
        <v>88.805198669433594</v>
      </c>
      <c r="FJ84">
        <v>87.808517456054687</v>
      </c>
      <c r="FK84">
        <v>85.570846557617188</v>
      </c>
      <c r="FL84">
        <v>81.707466125488281</v>
      </c>
      <c r="FM84">
        <v>78.763816833496094</v>
      </c>
      <c r="FN84">
        <v>76.864059448242187</v>
      </c>
      <c r="FO84">
        <v>75.661231994628906</v>
      </c>
      <c r="FP84">
        <v>74.546257019042969</v>
      </c>
      <c r="FQ84">
        <v>73.464202880859375</v>
      </c>
      <c r="FR84">
        <v>1045</v>
      </c>
      <c r="FS84">
        <v>7.1927115321159363E-2</v>
      </c>
      <c r="FT84">
        <v>1</v>
      </c>
    </row>
    <row r="85" spans="1:176" x14ac:dyDescent="0.2">
      <c r="A85" t="s">
        <v>1</v>
      </c>
      <c r="B85" t="s">
        <v>227</v>
      </c>
      <c r="C85" t="s">
        <v>245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0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0</v>
      </c>
      <c r="EL85">
        <v>0</v>
      </c>
      <c r="EM85">
        <v>0</v>
      </c>
      <c r="EN85">
        <v>0</v>
      </c>
      <c r="EO85">
        <v>0</v>
      </c>
      <c r="EP85">
        <v>0</v>
      </c>
      <c r="EQ85">
        <v>0</v>
      </c>
      <c r="ER85">
        <v>0</v>
      </c>
      <c r="ES85">
        <v>0</v>
      </c>
      <c r="ET85">
        <v>0</v>
      </c>
      <c r="EU85">
        <v>0</v>
      </c>
      <c r="EV85">
        <v>0</v>
      </c>
      <c r="EW85">
        <v>0</v>
      </c>
      <c r="EX85">
        <v>0</v>
      </c>
      <c r="EY85">
        <v>0</v>
      </c>
      <c r="EZ85">
        <v>0</v>
      </c>
      <c r="FA85">
        <v>0</v>
      </c>
      <c r="FB85">
        <v>0</v>
      </c>
      <c r="FC85">
        <v>0</v>
      </c>
      <c r="FD85">
        <v>0</v>
      </c>
      <c r="FE85">
        <v>0</v>
      </c>
      <c r="FF85">
        <v>0</v>
      </c>
      <c r="FG85">
        <v>0</v>
      </c>
      <c r="FH85">
        <v>0</v>
      </c>
      <c r="FI85">
        <v>0</v>
      </c>
      <c r="FJ85">
        <v>0</v>
      </c>
      <c r="FK85">
        <v>0</v>
      </c>
      <c r="FL85">
        <v>0</v>
      </c>
      <c r="FM85">
        <v>0</v>
      </c>
      <c r="FN85">
        <v>0</v>
      </c>
      <c r="FO85">
        <v>0</v>
      </c>
      <c r="FP85">
        <v>0</v>
      </c>
      <c r="FQ85">
        <v>0</v>
      </c>
      <c r="FR85">
        <v>0</v>
      </c>
      <c r="FT85">
        <v>0</v>
      </c>
    </row>
    <row r="86" spans="1:176" x14ac:dyDescent="0.2">
      <c r="A86" t="s">
        <v>1</v>
      </c>
      <c r="B86" t="s">
        <v>227</v>
      </c>
      <c r="C86" t="s">
        <v>246</v>
      </c>
      <c r="D86">
        <v>1051</v>
      </c>
      <c r="E86">
        <v>1051</v>
      </c>
      <c r="F86">
        <v>127.09034729003906</v>
      </c>
      <c r="G86">
        <v>124.39048004150391</v>
      </c>
      <c r="H86">
        <v>122.21391296386719</v>
      </c>
      <c r="I86">
        <v>123.45983123779297</v>
      </c>
      <c r="J86">
        <v>128.005615234375</v>
      </c>
      <c r="K86">
        <v>135.75823974609375</v>
      </c>
      <c r="L86">
        <v>145.16865539550781</v>
      </c>
      <c r="M86">
        <v>154.75495910644531</v>
      </c>
      <c r="N86">
        <v>169.36274719238281</v>
      </c>
      <c r="O86">
        <v>179.51602172851562</v>
      </c>
      <c r="P86">
        <v>190.48036193847656</v>
      </c>
      <c r="Q86">
        <v>195.346435546875</v>
      </c>
      <c r="R86">
        <v>198.39878845214844</v>
      </c>
      <c r="S86">
        <v>199.39190673828125</v>
      </c>
      <c r="T86">
        <v>201.51057434082031</v>
      </c>
      <c r="U86">
        <v>204.20626831054687</v>
      </c>
      <c r="V86">
        <v>205.88874816894531</v>
      </c>
      <c r="W86">
        <v>208.62586975097656</v>
      </c>
      <c r="X86">
        <v>207.90704345703125</v>
      </c>
      <c r="Y86">
        <v>205.98495483398437</v>
      </c>
      <c r="Z86">
        <v>201.20849609375</v>
      </c>
      <c r="AA86">
        <v>179.00704956054687</v>
      </c>
      <c r="AB86">
        <v>154.34912109375</v>
      </c>
      <c r="AC86">
        <v>138.99301147460937</v>
      </c>
      <c r="AD86">
        <v>-2.1858839988708496</v>
      </c>
      <c r="AE86">
        <v>-1.8592727184295654</v>
      </c>
      <c r="AF86">
        <v>-2.0575461387634277</v>
      </c>
      <c r="AG86">
        <v>-2.0971970558166504</v>
      </c>
      <c r="AH86">
        <v>-2.4897224903106689</v>
      </c>
      <c r="AI86">
        <v>-1.4416320323944092</v>
      </c>
      <c r="AJ86">
        <v>-0.32510802149772644</v>
      </c>
      <c r="AK86">
        <v>-2.3943262100219727</v>
      </c>
      <c r="AL86">
        <v>-3.7748920917510986</v>
      </c>
      <c r="AM86">
        <v>-4.9283719062805176</v>
      </c>
      <c r="AN86">
        <v>-5.7901334762573242</v>
      </c>
      <c r="AO86">
        <v>-6.3165826797485352</v>
      </c>
      <c r="AP86">
        <v>-9.5786151885986328</v>
      </c>
      <c r="AQ86">
        <v>-7.3728833198547363</v>
      </c>
      <c r="AR86">
        <v>42.529006958007813</v>
      </c>
      <c r="AS86">
        <v>40.640995025634766</v>
      </c>
      <c r="AT86">
        <v>39.339096069335938</v>
      </c>
      <c r="AU86">
        <v>37.906471252441406</v>
      </c>
      <c r="AV86">
        <v>-3.9978010654449463</v>
      </c>
      <c r="AW86">
        <v>-13.407153129577637</v>
      </c>
      <c r="AX86">
        <v>-11.875161170959473</v>
      </c>
      <c r="AY86">
        <v>-11.112573623657227</v>
      </c>
      <c r="AZ86">
        <v>-10.280580520629883</v>
      </c>
      <c r="BA86">
        <v>-8.9005184173583984</v>
      </c>
      <c r="BB86">
        <v>-0.65991359949111938</v>
      </c>
      <c r="BC86">
        <v>-0.3754962682723999</v>
      </c>
      <c r="BD86">
        <v>-0.58335679769515991</v>
      </c>
      <c r="BE86">
        <v>-0.6177632212638855</v>
      </c>
      <c r="BF86">
        <v>-1.0185041427612305</v>
      </c>
      <c r="BG86">
        <v>2.7164367958903313E-2</v>
      </c>
      <c r="BH86">
        <v>1.1540135145187378</v>
      </c>
      <c r="BI86">
        <v>-0.84129440784454346</v>
      </c>
      <c r="BJ86">
        <v>-2.1256575584411621</v>
      </c>
      <c r="BK86">
        <v>-3.1847226619720459</v>
      </c>
      <c r="BL86">
        <v>-3.9800944328308105</v>
      </c>
      <c r="BM86">
        <v>-4.4485015869140625</v>
      </c>
      <c r="BN86">
        <v>-7.7045950889587402</v>
      </c>
      <c r="BO86">
        <v>-5.4476847648620605</v>
      </c>
      <c r="BP86">
        <v>44.434421539306641</v>
      </c>
      <c r="BQ86">
        <v>42.503250122070313</v>
      </c>
      <c r="BR86">
        <v>41.187919616699219</v>
      </c>
      <c r="BS86">
        <v>39.750030517578125</v>
      </c>
      <c r="BT86">
        <v>-2.2099664211273193</v>
      </c>
      <c r="BU86">
        <v>-11.617270469665527</v>
      </c>
      <c r="BV86">
        <v>-10.098658561706543</v>
      </c>
      <c r="BW86">
        <v>-9.3127040863037109</v>
      </c>
      <c r="BX86">
        <v>-8.4774885177612305</v>
      </c>
      <c r="BY86">
        <v>-7.116722583770752</v>
      </c>
      <c r="BZ86">
        <v>0.39696890115737915</v>
      </c>
      <c r="CA86">
        <v>0.65216279029846191</v>
      </c>
      <c r="CB86">
        <v>0.437662273645401</v>
      </c>
      <c r="CC86">
        <v>0.40688827633857727</v>
      </c>
      <c r="CD86">
        <v>4.5725482050329447E-4</v>
      </c>
      <c r="CE86">
        <v>1.0444482564926147</v>
      </c>
      <c r="CF86">
        <v>2.1784486770629883</v>
      </c>
      <c r="CG86">
        <v>0.23433060944080353</v>
      </c>
      <c r="CH86">
        <v>-0.98340290784835815</v>
      </c>
      <c r="CI86">
        <v>-1.977076530456543</v>
      </c>
      <c r="CJ86">
        <v>-2.7264671325683594</v>
      </c>
      <c r="CK86">
        <v>-3.1546745300292969</v>
      </c>
      <c r="CL86">
        <v>-6.406653881072998</v>
      </c>
      <c r="CM86">
        <v>-4.1142983436584473</v>
      </c>
      <c r="CN86">
        <v>45.754108428955078</v>
      </c>
      <c r="CO86">
        <v>43.793045043945313</v>
      </c>
      <c r="CP86">
        <v>42.468406677246094</v>
      </c>
      <c r="CQ86">
        <v>41.026874542236328</v>
      </c>
      <c r="CR86">
        <v>-0.97171759605407715</v>
      </c>
      <c r="CS86">
        <v>-10.377603530883789</v>
      </c>
      <c r="CT86">
        <v>-8.8682575225830078</v>
      </c>
      <c r="CU86">
        <v>-8.0661201477050781</v>
      </c>
      <c r="CV86">
        <v>-7.228672981262207</v>
      </c>
      <c r="CW86">
        <v>-5.8812708854675293</v>
      </c>
      <c r="CX86">
        <v>1.4538514614105225</v>
      </c>
      <c r="CY86">
        <v>1.6798218488693237</v>
      </c>
      <c r="CZ86">
        <v>1.4586813449859619</v>
      </c>
      <c r="DA86">
        <v>1.43153977394104</v>
      </c>
      <c r="DB86">
        <v>1.0194185972213745</v>
      </c>
      <c r="DC86">
        <v>2.0617320537567139</v>
      </c>
      <c r="DD86">
        <v>3.2028837203979492</v>
      </c>
      <c r="DE86">
        <v>1.3099555969238281</v>
      </c>
      <c r="DF86">
        <v>0.15885178744792938</v>
      </c>
      <c r="DG86">
        <v>-0.76943039894104004</v>
      </c>
      <c r="DH86">
        <v>-1.4728398323059082</v>
      </c>
      <c r="DI86">
        <v>-1.8608474731445313</v>
      </c>
      <c r="DJ86">
        <v>-5.1087126731872559</v>
      </c>
      <c r="DK86">
        <v>-2.7809116840362549</v>
      </c>
      <c r="DL86">
        <v>47.073795318603516</v>
      </c>
      <c r="DM86">
        <v>45.082839965820313</v>
      </c>
      <c r="DN86">
        <v>43.748893737792969</v>
      </c>
      <c r="DO86">
        <v>42.303718566894531</v>
      </c>
      <c r="DP86">
        <v>0.26653119921684265</v>
      </c>
      <c r="DQ86">
        <v>-9.1379365921020508</v>
      </c>
      <c r="DR86">
        <v>-7.6378569602966309</v>
      </c>
      <c r="DS86">
        <v>-6.8195362091064453</v>
      </c>
      <c r="DT86">
        <v>-5.9798574447631836</v>
      </c>
      <c r="DU86">
        <v>-4.6458191871643066</v>
      </c>
      <c r="DV86">
        <v>2.9798219203948975</v>
      </c>
      <c r="DW86">
        <v>3.1635982990264893</v>
      </c>
      <c r="DX86">
        <v>2.932870626449585</v>
      </c>
      <c r="DY86">
        <v>2.9109737873077393</v>
      </c>
      <c r="DZ86">
        <v>2.4906370639801025</v>
      </c>
      <c r="EA86">
        <v>3.5305285453796387</v>
      </c>
      <c r="EB86">
        <v>4.6820054054260254</v>
      </c>
      <c r="EC86">
        <v>2.8629872798919678</v>
      </c>
      <c r="ED86">
        <v>1.8080861568450928</v>
      </c>
      <c r="EE86">
        <v>0.97421872615814209</v>
      </c>
      <c r="EF86">
        <v>0.33719900250434875</v>
      </c>
      <c r="EG86">
        <v>7.2334036231040955E-3</v>
      </c>
      <c r="EH86">
        <v>-3.2346923351287842</v>
      </c>
      <c r="EI86">
        <v>-0.85571330785751343</v>
      </c>
      <c r="EJ86">
        <v>48.979209899902344</v>
      </c>
      <c r="EK86">
        <v>46.945095062255859</v>
      </c>
      <c r="EL86">
        <v>45.59771728515625</v>
      </c>
      <c r="EM86">
        <v>44.14727783203125</v>
      </c>
      <c r="EN86">
        <v>2.054365873336792</v>
      </c>
      <c r="EO86">
        <v>-7.3480539321899414</v>
      </c>
      <c r="EP86">
        <v>-5.861353874206543</v>
      </c>
      <c r="EQ86">
        <v>-5.0196671485900879</v>
      </c>
      <c r="ER86">
        <v>-4.1767659187316895</v>
      </c>
      <c r="ES86">
        <v>-2.8620233535766602</v>
      </c>
      <c r="ET86">
        <v>70.320068359375</v>
      </c>
      <c r="EU86">
        <v>69.49896240234375</v>
      </c>
      <c r="EV86">
        <v>68.647483825683594</v>
      </c>
      <c r="EW86">
        <v>67.7568359375</v>
      </c>
      <c r="EX86">
        <v>67.028060913085937</v>
      </c>
      <c r="EY86">
        <v>66.978599548339844</v>
      </c>
      <c r="EZ86">
        <v>69.184806823730469</v>
      </c>
      <c r="FA86">
        <v>73.18695068359375</v>
      </c>
      <c r="FB86">
        <v>76.932060241699219</v>
      </c>
      <c r="FC86">
        <v>80.324119567871094</v>
      </c>
      <c r="FD86">
        <v>82.961410522460938</v>
      </c>
      <c r="FE86">
        <v>85.004409790039063</v>
      </c>
      <c r="FF86">
        <v>86.1646728515625</v>
      </c>
      <c r="FG86">
        <v>85.871658325195313</v>
      </c>
      <c r="FH86">
        <v>84.72113037109375</v>
      </c>
      <c r="FI86">
        <v>84.007438659667969</v>
      </c>
      <c r="FJ86">
        <v>82.701339721679688</v>
      </c>
      <c r="FK86">
        <v>80.554756164550781</v>
      </c>
      <c r="FL86">
        <v>78.133338928222656</v>
      </c>
      <c r="FM86">
        <v>75.746971130371094</v>
      </c>
      <c r="FN86">
        <v>73.805168151855469</v>
      </c>
      <c r="FO86">
        <v>72.853050231933594</v>
      </c>
      <c r="FP86">
        <v>72.09661865234375</v>
      </c>
      <c r="FQ86">
        <v>71.485771179199219</v>
      </c>
      <c r="FR86">
        <v>1051</v>
      </c>
      <c r="FS86">
        <v>7.3392786085605621E-2</v>
      </c>
      <c r="FT86">
        <v>1</v>
      </c>
    </row>
    <row r="87" spans="1:176" x14ac:dyDescent="0.2">
      <c r="A87" t="s">
        <v>1</v>
      </c>
      <c r="B87" t="s">
        <v>227</v>
      </c>
      <c r="C87" t="s">
        <v>247</v>
      </c>
      <c r="D87">
        <v>1051</v>
      </c>
      <c r="E87">
        <v>1051</v>
      </c>
      <c r="F87">
        <v>133.63613891601562</v>
      </c>
      <c r="G87">
        <v>130.45368957519531</v>
      </c>
      <c r="H87">
        <v>128.05201721191406</v>
      </c>
      <c r="I87">
        <v>128.20904541015625</v>
      </c>
      <c r="J87">
        <v>131.70893859863281</v>
      </c>
      <c r="K87">
        <v>137.6246337890625</v>
      </c>
      <c r="L87">
        <v>145.935791015625</v>
      </c>
      <c r="M87">
        <v>154.82882690429688</v>
      </c>
      <c r="N87">
        <v>168.43952941894531</v>
      </c>
      <c r="O87">
        <v>177.43550109863281</v>
      </c>
      <c r="P87">
        <v>189.05331420898437</v>
      </c>
      <c r="Q87">
        <v>194.19100952148437</v>
      </c>
      <c r="R87">
        <v>197.94117736816406</v>
      </c>
      <c r="S87">
        <v>201.20204162597656</v>
      </c>
      <c r="T87">
        <v>204.20458984375</v>
      </c>
      <c r="U87">
        <v>206.22853088378906</v>
      </c>
      <c r="V87">
        <v>208.0960693359375</v>
      </c>
      <c r="W87">
        <v>210.10150146484375</v>
      </c>
      <c r="X87">
        <v>210.95933532714844</v>
      </c>
      <c r="Y87">
        <v>208.92156982421875</v>
      </c>
      <c r="Z87">
        <v>202.67713928222656</v>
      </c>
      <c r="AA87">
        <v>180.39640808105469</v>
      </c>
      <c r="AB87">
        <v>155.19131469726562</v>
      </c>
      <c r="AC87">
        <v>139.48994445800781</v>
      </c>
      <c r="AD87">
        <v>-3.4801437854766846</v>
      </c>
      <c r="AE87">
        <v>-2.524273157119751</v>
      </c>
      <c r="AF87">
        <v>-1.9594779014587402</v>
      </c>
      <c r="AG87">
        <v>-1.5867371559143066</v>
      </c>
      <c r="AH87">
        <v>-1.0329291820526123</v>
      </c>
      <c r="AI87">
        <v>-1.3249835968017578</v>
      </c>
      <c r="AJ87">
        <v>-0.70076471567153931</v>
      </c>
      <c r="AK87">
        <v>-1.513897180557251</v>
      </c>
      <c r="AL87">
        <v>-0.77280384302139282</v>
      </c>
      <c r="AM87">
        <v>-2.1991987228393555</v>
      </c>
      <c r="AN87">
        <v>-3.8187601566314697</v>
      </c>
      <c r="AO87">
        <v>-4.9195556640625</v>
      </c>
      <c r="AP87">
        <v>-4.6456313133239746</v>
      </c>
      <c r="AQ87">
        <v>-2.2712409496307373</v>
      </c>
      <c r="AR87">
        <v>-2.6084089279174805</v>
      </c>
      <c r="AS87">
        <v>3.1400163173675537</v>
      </c>
      <c r="AT87">
        <v>45.082782745361328</v>
      </c>
      <c r="AU87">
        <v>45.912853240966797</v>
      </c>
      <c r="AV87">
        <v>44.305931091308594</v>
      </c>
      <c r="AW87">
        <v>-4.2613043785095215</v>
      </c>
      <c r="AX87">
        <v>-10.928155899047852</v>
      </c>
      <c r="AY87">
        <v>-8.9430522918701172</v>
      </c>
      <c r="AZ87">
        <v>-8.5722494125366211</v>
      </c>
      <c r="BA87">
        <v>-7.5160117149353027</v>
      </c>
      <c r="BB87">
        <v>-2.20697021484375</v>
      </c>
      <c r="BC87">
        <v>-1.2791095972061157</v>
      </c>
      <c r="BD87">
        <v>-0.7394944429397583</v>
      </c>
      <c r="BE87">
        <v>-0.38866972923278809</v>
      </c>
      <c r="BF87">
        <v>0.18271404504776001</v>
      </c>
      <c r="BG87">
        <v>-0.10351581126451492</v>
      </c>
      <c r="BH87">
        <v>0.54066848754882813</v>
      </c>
      <c r="BI87">
        <v>-0.23531585931777954</v>
      </c>
      <c r="BJ87">
        <v>0.54089224338531494</v>
      </c>
      <c r="BK87">
        <v>-0.82504755258560181</v>
      </c>
      <c r="BL87">
        <v>-2.3822884559631348</v>
      </c>
      <c r="BM87">
        <v>-3.4493098258972168</v>
      </c>
      <c r="BN87">
        <v>-3.1489188671112061</v>
      </c>
      <c r="BO87">
        <v>-0.75139373540878296</v>
      </c>
      <c r="BP87">
        <v>-1.0648782253265381</v>
      </c>
      <c r="BQ87">
        <v>4.6911287307739258</v>
      </c>
      <c r="BR87">
        <v>46.637699127197266</v>
      </c>
      <c r="BS87">
        <v>47.460700988769531</v>
      </c>
      <c r="BT87">
        <v>45.835826873779297</v>
      </c>
      <c r="BU87">
        <v>-2.7751460075378418</v>
      </c>
      <c r="BV87">
        <v>-9.4589509963989258</v>
      </c>
      <c r="BW87">
        <v>-7.4898700714111328</v>
      </c>
      <c r="BX87">
        <v>-7.0971264839172363</v>
      </c>
      <c r="BY87">
        <v>-6.0631117820739746</v>
      </c>
      <c r="BZ87">
        <v>-1.3251738548278809</v>
      </c>
      <c r="CA87">
        <v>-0.41671308875083923</v>
      </c>
      <c r="CB87">
        <v>0.10546234995126724</v>
      </c>
      <c r="CC87">
        <v>0.4411081075668335</v>
      </c>
      <c r="CD87">
        <v>1.0246648788452148</v>
      </c>
      <c r="CE87">
        <v>0.74246907234191895</v>
      </c>
      <c r="CF87">
        <v>1.4004813432693481</v>
      </c>
      <c r="CG87">
        <v>0.65022563934326172</v>
      </c>
      <c r="CH87">
        <v>1.4507541656494141</v>
      </c>
      <c r="CI87">
        <v>0.12668542563915253</v>
      </c>
      <c r="CJ87">
        <v>-1.3873924016952515</v>
      </c>
      <c r="CK87">
        <v>-2.4310221672058105</v>
      </c>
      <c r="CL87">
        <v>-2.1123006343841553</v>
      </c>
      <c r="CM87">
        <v>0.30124783515930176</v>
      </c>
      <c r="CN87">
        <v>4.1665206663310528E-3</v>
      </c>
      <c r="CO87">
        <v>5.7654242515563965</v>
      </c>
      <c r="CP87">
        <v>47.714630126953125</v>
      </c>
      <c r="CQ87">
        <v>48.532733917236328</v>
      </c>
      <c r="CR87">
        <v>46.895427703857422</v>
      </c>
      <c r="CS87">
        <v>-1.7458374500274658</v>
      </c>
      <c r="CT87">
        <v>-8.4413852691650391</v>
      </c>
      <c r="CU87">
        <v>-6.4833998680114746</v>
      </c>
      <c r="CV87">
        <v>-6.0754609107971191</v>
      </c>
      <c r="CW87">
        <v>-5.0568380355834961</v>
      </c>
      <c r="CX87">
        <v>-0.44337758421897888</v>
      </c>
      <c r="CY87">
        <v>0.44568344950675964</v>
      </c>
      <c r="CZ87">
        <v>0.95041912794113159</v>
      </c>
      <c r="DA87">
        <v>1.2708859443664551</v>
      </c>
      <c r="DB87">
        <v>1.8666156530380249</v>
      </c>
      <c r="DC87">
        <v>1.588454008102417</v>
      </c>
      <c r="DD87">
        <v>2.2602941989898682</v>
      </c>
      <c r="DE87">
        <v>1.5357670783996582</v>
      </c>
      <c r="DF87">
        <v>2.3606159687042236</v>
      </c>
      <c r="DG87">
        <v>1.0784183740615845</v>
      </c>
      <c r="DH87">
        <v>-0.39249637722969055</v>
      </c>
      <c r="DI87">
        <v>-1.4127343893051147</v>
      </c>
      <c r="DJ87">
        <v>-1.0756824016571045</v>
      </c>
      <c r="DK87">
        <v>1.3538894653320312</v>
      </c>
      <c r="DL87">
        <v>1.0732113122940063</v>
      </c>
      <c r="DM87">
        <v>6.8397197723388672</v>
      </c>
      <c r="DN87">
        <v>48.791561126708984</v>
      </c>
      <c r="DO87">
        <v>49.604766845703125</v>
      </c>
      <c r="DP87">
        <v>47.955028533935547</v>
      </c>
      <c r="DQ87">
        <v>-0.71652877330780029</v>
      </c>
      <c r="DR87">
        <v>-7.4238190650939941</v>
      </c>
      <c r="DS87">
        <v>-5.4769296646118164</v>
      </c>
      <c r="DT87">
        <v>-5.053795337677002</v>
      </c>
      <c r="DU87">
        <v>-4.0505642890930176</v>
      </c>
      <c r="DV87">
        <v>0.82979613542556763</v>
      </c>
      <c r="DW87">
        <v>1.6908470392227173</v>
      </c>
      <c r="DX87">
        <v>2.1704025268554687</v>
      </c>
      <c r="DY87">
        <v>2.4689533710479736</v>
      </c>
      <c r="DZ87">
        <v>3.082258939743042</v>
      </c>
      <c r="EA87">
        <v>2.8099217414855957</v>
      </c>
      <c r="EB87">
        <v>3.5017273426055908</v>
      </c>
      <c r="EC87">
        <v>2.8143484592437744</v>
      </c>
      <c r="ED87">
        <v>3.6743121147155762</v>
      </c>
      <c r="EE87">
        <v>2.4525694847106934</v>
      </c>
      <c r="EF87">
        <v>1.0439754724502563</v>
      </c>
      <c r="EG87">
        <v>5.7511311024427414E-2</v>
      </c>
      <c r="EH87">
        <v>0.42102980613708496</v>
      </c>
      <c r="EI87">
        <v>2.8737366199493408</v>
      </c>
      <c r="EJ87">
        <v>2.6167421340942383</v>
      </c>
      <c r="EK87">
        <v>8.3908319473266602</v>
      </c>
      <c r="EL87">
        <v>50.346477508544922</v>
      </c>
      <c r="EM87">
        <v>51.152614593505859</v>
      </c>
      <c r="EN87">
        <v>49.48492431640625</v>
      </c>
      <c r="EO87">
        <v>0.76962941884994507</v>
      </c>
      <c r="EP87">
        <v>-5.9546151161193848</v>
      </c>
      <c r="EQ87">
        <v>-4.0237469673156738</v>
      </c>
      <c r="ER87">
        <v>-3.578671932220459</v>
      </c>
      <c r="ES87">
        <v>-2.5976643562316895</v>
      </c>
      <c r="ET87">
        <v>67.096603393554688</v>
      </c>
      <c r="EU87">
        <v>66.371986389160156</v>
      </c>
      <c r="EV87">
        <v>65.698463439941406</v>
      </c>
      <c r="EW87">
        <v>65.000091552734375</v>
      </c>
      <c r="EX87">
        <v>64.531814575195312</v>
      </c>
      <c r="EY87">
        <v>64.621505737304688</v>
      </c>
      <c r="EZ87">
        <v>67.11431884765625</v>
      </c>
      <c r="FA87">
        <v>70.484146118164063</v>
      </c>
      <c r="FB87">
        <v>74.509170532226562</v>
      </c>
      <c r="FC87">
        <v>78.358650207519531</v>
      </c>
      <c r="FD87">
        <v>81.346817016601562</v>
      </c>
      <c r="FE87">
        <v>83.792945861816406</v>
      </c>
      <c r="FF87">
        <v>85.251411437988281</v>
      </c>
      <c r="FG87">
        <v>86.491348266601563</v>
      </c>
      <c r="FH87">
        <v>86.839744567871094</v>
      </c>
      <c r="FI87">
        <v>86.013504028320313</v>
      </c>
      <c r="FJ87">
        <v>83.788505554199219</v>
      </c>
      <c r="FK87">
        <v>81.505081176757813</v>
      </c>
      <c r="FL87">
        <v>77.738945007324219</v>
      </c>
      <c r="FM87">
        <v>75.445808410644531</v>
      </c>
      <c r="FN87">
        <v>73.311439514160156</v>
      </c>
      <c r="FO87">
        <v>71.590400695800781</v>
      </c>
      <c r="FP87">
        <v>70.406600952148438</v>
      </c>
      <c r="FQ87">
        <v>69.288612365722656</v>
      </c>
      <c r="FR87">
        <v>1051</v>
      </c>
      <c r="FS87">
        <v>7.3113717138767242E-2</v>
      </c>
      <c r="FT87">
        <v>1</v>
      </c>
    </row>
    <row r="88" spans="1:176" x14ac:dyDescent="0.2">
      <c r="A88" t="s">
        <v>1</v>
      </c>
      <c r="B88" t="s">
        <v>227</v>
      </c>
      <c r="C88" t="s">
        <v>248</v>
      </c>
      <c r="D88">
        <v>1051</v>
      </c>
      <c r="E88">
        <v>1051</v>
      </c>
      <c r="F88">
        <v>132.65351867675781</v>
      </c>
      <c r="G88">
        <v>127.97367858886719</v>
      </c>
      <c r="H88">
        <v>124.78379821777344</v>
      </c>
      <c r="I88">
        <v>125.25956726074219</v>
      </c>
      <c r="J88">
        <v>129.2490234375</v>
      </c>
      <c r="K88">
        <v>135.83781433105469</v>
      </c>
      <c r="L88">
        <v>144.97259521484375</v>
      </c>
      <c r="M88">
        <v>155.53643798828125</v>
      </c>
      <c r="N88">
        <v>171.59121704101562</v>
      </c>
      <c r="O88">
        <v>182.22715759277344</v>
      </c>
      <c r="P88">
        <v>195.75547790527344</v>
      </c>
      <c r="Q88">
        <v>201.92143249511719</v>
      </c>
      <c r="R88">
        <v>205.87481689453125</v>
      </c>
      <c r="S88">
        <v>208.17977905273437</v>
      </c>
      <c r="T88">
        <v>208.01568603515625</v>
      </c>
      <c r="U88">
        <v>208.73690795898437</v>
      </c>
      <c r="V88">
        <v>209.92878723144531</v>
      </c>
      <c r="W88">
        <v>212.00962829589844</v>
      </c>
      <c r="X88">
        <v>215.24794006347656</v>
      </c>
      <c r="Y88">
        <v>216.127685546875</v>
      </c>
      <c r="Z88">
        <v>209.06930541992187</v>
      </c>
      <c r="AA88">
        <v>184.56767272949219</v>
      </c>
      <c r="AB88">
        <v>158.18142700195312</v>
      </c>
      <c r="AC88">
        <v>141.91839599609375</v>
      </c>
      <c r="AD88">
        <v>-3.1971337795257568</v>
      </c>
      <c r="AE88">
        <v>-2.9301910400390625</v>
      </c>
      <c r="AF88">
        <v>-2.8057215213775635</v>
      </c>
      <c r="AG88">
        <v>-2.9802186489105225</v>
      </c>
      <c r="AH88">
        <v>-2.877124547958374</v>
      </c>
      <c r="AI88">
        <v>-2.2795968055725098</v>
      </c>
      <c r="AJ88">
        <v>-1.4135119915008545</v>
      </c>
      <c r="AK88">
        <v>-1.0912566184997559</v>
      </c>
      <c r="AL88">
        <v>-0.77478533983230591</v>
      </c>
      <c r="AM88">
        <v>0.17805421352386475</v>
      </c>
      <c r="AN88">
        <v>-0.25531581044197083</v>
      </c>
      <c r="AO88">
        <v>-1.2745553255081177</v>
      </c>
      <c r="AP88">
        <v>-1.5736492872238159</v>
      </c>
      <c r="AQ88">
        <v>-2.4019455909729004</v>
      </c>
      <c r="AR88">
        <v>0.80067205429077148</v>
      </c>
      <c r="AS88">
        <v>44.449550628662109</v>
      </c>
      <c r="AT88">
        <v>41.418975830078125</v>
      </c>
      <c r="AU88">
        <v>38.726249694824219</v>
      </c>
      <c r="AV88">
        <v>40.826217651367188</v>
      </c>
      <c r="AW88">
        <v>1.4208731651306152</v>
      </c>
      <c r="AX88">
        <v>-4.030083179473877</v>
      </c>
      <c r="AY88">
        <v>-3.4256246089935303</v>
      </c>
      <c r="AZ88">
        <v>-3.6205105781555176</v>
      </c>
      <c r="BA88">
        <v>-2.8970494270324707</v>
      </c>
      <c r="BB88">
        <v>-1.7082736492156982</v>
      </c>
      <c r="BC88">
        <v>-1.4565525054931641</v>
      </c>
      <c r="BD88">
        <v>-1.3362076282501221</v>
      </c>
      <c r="BE88">
        <v>-1.5664888620376587</v>
      </c>
      <c r="BF88">
        <v>-1.4605879783630371</v>
      </c>
      <c r="BG88">
        <v>-0.85071969032287598</v>
      </c>
      <c r="BH88">
        <v>3.3005252480506897E-2</v>
      </c>
      <c r="BI88">
        <v>0.43207922577857971</v>
      </c>
      <c r="BJ88">
        <v>0.825417160987854</v>
      </c>
      <c r="BK88">
        <v>1.833038330078125</v>
      </c>
      <c r="BL88">
        <v>1.4556045532226563</v>
      </c>
      <c r="BM88">
        <v>0.47119995951652527</v>
      </c>
      <c r="BN88">
        <v>0.20091772079467773</v>
      </c>
      <c r="BO88">
        <v>-0.53745627403259277</v>
      </c>
      <c r="BP88">
        <v>2.6735467910766602</v>
      </c>
      <c r="BQ88">
        <v>46.295783996582031</v>
      </c>
      <c r="BR88">
        <v>43.252712249755859</v>
      </c>
      <c r="BS88">
        <v>40.549167633056641</v>
      </c>
      <c r="BT88">
        <v>42.582405090332031</v>
      </c>
      <c r="BU88">
        <v>3.1798391342163086</v>
      </c>
      <c r="BV88">
        <v>-2.3002359867095947</v>
      </c>
      <c r="BW88">
        <v>-1.6741617918014526</v>
      </c>
      <c r="BX88">
        <v>-1.8970590829849243</v>
      </c>
      <c r="BY88">
        <v>-1.1890081167221069</v>
      </c>
      <c r="BZ88">
        <v>-0.67709368467330933</v>
      </c>
      <c r="CA88">
        <v>-0.43591496348381042</v>
      </c>
      <c r="CB88">
        <v>-0.31842675805091858</v>
      </c>
      <c r="CC88">
        <v>-0.58734393119812012</v>
      </c>
      <c r="CD88">
        <v>-0.47949892282485962</v>
      </c>
      <c r="CE88">
        <v>0.13891628384590149</v>
      </c>
      <c r="CF88">
        <v>1.0348587036132812</v>
      </c>
      <c r="CG88">
        <v>1.4871369600296021</v>
      </c>
      <c r="CH88">
        <v>1.9337126016616821</v>
      </c>
      <c r="CI88">
        <v>2.9792752265930176</v>
      </c>
      <c r="CJ88">
        <v>2.640582799911499</v>
      </c>
      <c r="CK88">
        <v>1.6803047657012939</v>
      </c>
      <c r="CL88">
        <v>1.4299774169921875</v>
      </c>
      <c r="CM88">
        <v>0.75388342142105103</v>
      </c>
      <c r="CN88">
        <v>3.9706940650939941</v>
      </c>
      <c r="CO88">
        <v>47.574478149414063</v>
      </c>
      <c r="CP88">
        <v>44.522750854492188</v>
      </c>
      <c r="CQ88">
        <v>41.811717987060547</v>
      </c>
      <c r="CR88">
        <v>43.798736572265625</v>
      </c>
      <c r="CS88">
        <v>4.3980937004089355</v>
      </c>
      <c r="CT88">
        <v>-1.1021491289138794</v>
      </c>
      <c r="CU88">
        <v>-0.46110400557518005</v>
      </c>
      <c r="CV88">
        <v>-0.70340186357498169</v>
      </c>
      <c r="CW88">
        <v>-6.0239140875637531E-3</v>
      </c>
      <c r="CX88">
        <v>0.3540862500667572</v>
      </c>
      <c r="CY88">
        <v>0.58472257852554321</v>
      </c>
      <c r="CZ88">
        <v>0.69935411214828491</v>
      </c>
      <c r="DA88">
        <v>0.39180096983909607</v>
      </c>
      <c r="DB88">
        <v>0.5015900731086731</v>
      </c>
      <c r="DC88">
        <v>1.1285521984100342</v>
      </c>
      <c r="DD88">
        <v>2.0367121696472168</v>
      </c>
      <c r="DE88">
        <v>2.5421946048736572</v>
      </c>
      <c r="DF88">
        <v>3.0420079231262207</v>
      </c>
      <c r="DG88">
        <v>4.1255121231079102</v>
      </c>
      <c r="DH88">
        <v>3.8255610466003418</v>
      </c>
      <c r="DI88">
        <v>2.8894095420837402</v>
      </c>
      <c r="DJ88">
        <v>2.6590371131896973</v>
      </c>
      <c r="DK88">
        <v>2.0452229976654053</v>
      </c>
      <c r="DL88">
        <v>5.2678413391113281</v>
      </c>
      <c r="DM88">
        <v>48.853172302246094</v>
      </c>
      <c r="DN88">
        <v>45.792789459228516</v>
      </c>
      <c r="DO88">
        <v>43.074268341064453</v>
      </c>
      <c r="DP88">
        <v>45.015068054199219</v>
      </c>
      <c r="DQ88">
        <v>5.6163482666015625</v>
      </c>
      <c r="DR88">
        <v>9.5937803387641907E-2</v>
      </c>
      <c r="DS88">
        <v>0.75195378065109253</v>
      </c>
      <c r="DT88">
        <v>0.49025535583496094</v>
      </c>
      <c r="DU88">
        <v>1.1769602298736572</v>
      </c>
      <c r="DV88">
        <v>1.8429462909698486</v>
      </c>
      <c r="DW88">
        <v>2.0583610534667969</v>
      </c>
      <c r="DX88">
        <v>2.1688680648803711</v>
      </c>
      <c r="DY88">
        <v>1.8055306673049927</v>
      </c>
      <c r="DZ88">
        <v>1.9181268215179443</v>
      </c>
      <c r="EA88">
        <v>2.557429313659668</v>
      </c>
      <c r="EB88">
        <v>3.483229398727417</v>
      </c>
      <c r="EC88">
        <v>4.0655303001403809</v>
      </c>
      <c r="ED88">
        <v>4.6422104835510254</v>
      </c>
      <c r="EE88">
        <v>5.7804961204528809</v>
      </c>
      <c r="EF88">
        <v>5.5364813804626465</v>
      </c>
      <c r="EG88">
        <v>4.635164737701416</v>
      </c>
      <c r="EH88">
        <v>4.4336042404174805</v>
      </c>
      <c r="EI88">
        <v>3.909712553024292</v>
      </c>
      <c r="EJ88">
        <v>7.1407160758972168</v>
      </c>
      <c r="EK88">
        <v>50.699405670166016</v>
      </c>
      <c r="EL88">
        <v>47.62652587890625</v>
      </c>
      <c r="EM88">
        <v>44.897186279296875</v>
      </c>
      <c r="EN88">
        <v>46.771255493164062</v>
      </c>
      <c r="EO88">
        <v>7.3753142356872559</v>
      </c>
      <c r="EP88">
        <v>1.8257850408554077</v>
      </c>
      <c r="EQ88">
        <v>2.5034165382385254</v>
      </c>
      <c r="ER88">
        <v>2.2137067317962646</v>
      </c>
      <c r="ES88">
        <v>2.8850016593933105</v>
      </c>
      <c r="ET88">
        <v>73.33416748046875</v>
      </c>
      <c r="EU88">
        <v>72.686996459960937</v>
      </c>
      <c r="EV88">
        <v>71.8138427734375</v>
      </c>
      <c r="EW88">
        <v>70.645881652832031</v>
      </c>
      <c r="EX88">
        <v>70.014442443847656</v>
      </c>
      <c r="EY88">
        <v>69.699172973632813</v>
      </c>
      <c r="EZ88">
        <v>72.242134094238281</v>
      </c>
      <c r="FA88">
        <v>76.656608581542969</v>
      </c>
      <c r="FB88">
        <v>81.47088623046875</v>
      </c>
      <c r="FC88">
        <v>85.511077880859375</v>
      </c>
      <c r="FD88">
        <v>88.2781982421875</v>
      </c>
      <c r="FE88">
        <v>90.575202941894531</v>
      </c>
      <c r="FF88">
        <v>91.705413818359375</v>
      </c>
      <c r="FG88">
        <v>91.740005493164063</v>
      </c>
      <c r="FH88">
        <v>90.942657470703125</v>
      </c>
      <c r="FI88">
        <v>89.420516967773437</v>
      </c>
      <c r="FJ88">
        <v>88.380638122558594</v>
      </c>
      <c r="FK88">
        <v>85.898750305175781</v>
      </c>
      <c r="FL88">
        <v>82.213813781738281</v>
      </c>
      <c r="FM88">
        <v>80.422386169433594</v>
      </c>
      <c r="FN88">
        <v>78.4453125</v>
      </c>
      <c r="FO88">
        <v>76.600555419921875</v>
      </c>
      <c r="FP88">
        <v>75.010261535644531</v>
      </c>
      <c r="FQ88">
        <v>73.260368347167969</v>
      </c>
      <c r="FR88">
        <v>1051</v>
      </c>
      <c r="FS88">
        <v>7.2838485240936279E-2</v>
      </c>
      <c r="FT88">
        <v>1</v>
      </c>
    </row>
    <row r="89" spans="1:176" x14ac:dyDescent="0.2">
      <c r="A89" t="s">
        <v>1</v>
      </c>
      <c r="B89" t="s">
        <v>227</v>
      </c>
      <c r="C89" t="s">
        <v>249</v>
      </c>
      <c r="D89">
        <v>1015</v>
      </c>
      <c r="E89">
        <v>1015</v>
      </c>
      <c r="F89">
        <v>122.10306549072266</v>
      </c>
      <c r="G89">
        <v>118.58112335205078</v>
      </c>
      <c r="H89">
        <v>115.72169494628906</v>
      </c>
      <c r="I89">
        <v>115.61624145507812</v>
      </c>
      <c r="J89">
        <v>119.07022857666016</v>
      </c>
      <c r="K89">
        <v>124.14165496826172</v>
      </c>
      <c r="L89">
        <v>133.00907897949219</v>
      </c>
      <c r="M89">
        <v>142.33963012695312</v>
      </c>
      <c r="N89">
        <v>156.41619873046875</v>
      </c>
      <c r="O89">
        <v>165.74581909179687</v>
      </c>
      <c r="P89">
        <v>178.34451293945312</v>
      </c>
      <c r="Q89">
        <v>184.38336181640625</v>
      </c>
      <c r="R89">
        <v>188.13893127441406</v>
      </c>
      <c r="S89">
        <v>191.99383544921875</v>
      </c>
      <c r="T89">
        <v>194.47084045410156</v>
      </c>
      <c r="U89">
        <v>196.50099182128906</v>
      </c>
      <c r="V89">
        <v>198.30091857910156</v>
      </c>
      <c r="W89">
        <v>200.04318237304688</v>
      </c>
      <c r="X89">
        <v>200.83071899414062</v>
      </c>
      <c r="Y89">
        <v>199.41554260253906</v>
      </c>
      <c r="Z89">
        <v>192.65934753417969</v>
      </c>
      <c r="AA89">
        <v>170.7431640625</v>
      </c>
      <c r="AB89">
        <v>145.91554260253906</v>
      </c>
      <c r="AC89">
        <v>130.44938659667969</v>
      </c>
      <c r="AD89">
        <v>-3.7062320709228516</v>
      </c>
      <c r="AE89">
        <v>-3.5277049541473389</v>
      </c>
      <c r="AF89">
        <v>-2.9263079166412354</v>
      </c>
      <c r="AG89">
        <v>-2.6571495532989502</v>
      </c>
      <c r="AH89">
        <v>-2.7568776607513428</v>
      </c>
      <c r="AI89">
        <v>-2.3689248561859131</v>
      </c>
      <c r="AJ89">
        <v>-2.684567928314209</v>
      </c>
      <c r="AK89">
        <v>-0.395609050989151</v>
      </c>
      <c r="AL89">
        <v>0.27890905737876892</v>
      </c>
      <c r="AM89">
        <v>0.34378358721733093</v>
      </c>
      <c r="AN89">
        <v>-1.9678140878677368</v>
      </c>
      <c r="AO89">
        <v>-1.5949622392654419</v>
      </c>
      <c r="AP89">
        <v>-1.7688943147659302</v>
      </c>
      <c r="AQ89">
        <v>-2.1303281784057617</v>
      </c>
      <c r="AR89">
        <v>-3.2909905910491943</v>
      </c>
      <c r="AS89">
        <v>-0.44971176981925964</v>
      </c>
      <c r="AT89">
        <v>38.080593109130859</v>
      </c>
      <c r="AU89">
        <v>34.862876892089844</v>
      </c>
      <c r="AV89">
        <v>34.61907958984375</v>
      </c>
      <c r="AW89">
        <v>-3.8717324733734131</v>
      </c>
      <c r="AX89">
        <v>-7.1426424980163574</v>
      </c>
      <c r="AY89">
        <v>-8.7037315368652344</v>
      </c>
      <c r="AZ89">
        <v>-9.7440061569213867</v>
      </c>
      <c r="BA89">
        <v>-8.6310405731201172</v>
      </c>
      <c r="BB89">
        <v>-2.2577264308929443</v>
      </c>
      <c r="BC89">
        <v>-2.1147429943084717</v>
      </c>
      <c r="BD89">
        <v>-1.5263029336929321</v>
      </c>
      <c r="BE89">
        <v>-1.2923983335494995</v>
      </c>
      <c r="BF89">
        <v>-1.3583523035049438</v>
      </c>
      <c r="BG89">
        <v>-0.98743683099746704</v>
      </c>
      <c r="BH89">
        <v>-1.2657808065414429</v>
      </c>
      <c r="BI89">
        <v>1.0679489374160767</v>
      </c>
      <c r="BJ89">
        <v>1.8137935400009155</v>
      </c>
      <c r="BK89">
        <v>1.9093978404998779</v>
      </c>
      <c r="BL89">
        <v>-0.3466346263885498</v>
      </c>
      <c r="BM89">
        <v>5.5614262819290161E-2</v>
      </c>
      <c r="BN89">
        <v>-0.10868800431489944</v>
      </c>
      <c r="BO89">
        <v>-0.41507995128631592</v>
      </c>
      <c r="BP89">
        <v>-1.5612865686416626</v>
      </c>
      <c r="BQ89">
        <v>1.2699403762817383</v>
      </c>
      <c r="BR89">
        <v>39.794486999511719</v>
      </c>
      <c r="BS89">
        <v>36.561977386474609</v>
      </c>
      <c r="BT89">
        <v>36.24188232421875</v>
      </c>
      <c r="BU89">
        <v>-2.2758553028106689</v>
      </c>
      <c r="BV89">
        <v>-5.5407862663269043</v>
      </c>
      <c r="BW89">
        <v>-7.0706372261047363</v>
      </c>
      <c r="BX89">
        <v>-8.1143617630004883</v>
      </c>
      <c r="BY89">
        <v>-7.0075488090515137</v>
      </c>
      <c r="BZ89">
        <v>-1.2544959783554077</v>
      </c>
      <c r="CA89">
        <v>-1.1361297369003296</v>
      </c>
      <c r="CB89">
        <v>-0.55666369199752808</v>
      </c>
      <c r="CC89">
        <v>-0.34717586636543274</v>
      </c>
      <c r="CD89">
        <v>-0.3897378146648407</v>
      </c>
      <c r="CE89">
        <v>-3.0622445046901703E-2</v>
      </c>
      <c r="CF89">
        <v>-0.28313320875167847</v>
      </c>
      <c r="CG89">
        <v>2.0816047191619873</v>
      </c>
      <c r="CH89">
        <v>2.876849889755249</v>
      </c>
      <c r="CI89">
        <v>2.9937374591827393</v>
      </c>
      <c r="CJ89">
        <v>0.77618926763534546</v>
      </c>
      <c r="CK89">
        <v>1.1987985372543335</v>
      </c>
      <c r="CL89">
        <v>1.041165828704834</v>
      </c>
      <c r="CM89">
        <v>0.7728956937789917</v>
      </c>
      <c r="CN89">
        <v>-0.36329874396324158</v>
      </c>
      <c r="CO89">
        <v>2.4609661102294922</v>
      </c>
      <c r="CP89">
        <v>40.981525421142578</v>
      </c>
      <c r="CQ89">
        <v>37.73876953125</v>
      </c>
      <c r="CR89">
        <v>37.365829467773437</v>
      </c>
      <c r="CS89">
        <v>-1.1705554723739624</v>
      </c>
      <c r="CT89">
        <v>-4.4313459396362305</v>
      </c>
      <c r="CU89">
        <v>-5.9395613670349121</v>
      </c>
      <c r="CV89">
        <v>-6.9856748580932617</v>
      </c>
      <c r="CW89">
        <v>-5.8831233978271484</v>
      </c>
      <c r="CX89">
        <v>-0.25126540660858154</v>
      </c>
      <c r="CY89">
        <v>-0.15751652419567108</v>
      </c>
      <c r="CZ89">
        <v>0.41297554969787598</v>
      </c>
      <c r="DA89">
        <v>0.59804660081863403</v>
      </c>
      <c r="DB89">
        <v>0.57887661457061768</v>
      </c>
      <c r="DC89">
        <v>0.92619198560714722</v>
      </c>
      <c r="DD89">
        <v>0.69951438903808594</v>
      </c>
      <c r="DE89">
        <v>3.0952606201171875</v>
      </c>
      <c r="DF89">
        <v>3.939906120300293</v>
      </c>
      <c r="DG89">
        <v>4.0780773162841797</v>
      </c>
      <c r="DH89">
        <v>1.8990131616592407</v>
      </c>
      <c r="DI89">
        <v>2.3419828414916992</v>
      </c>
      <c r="DJ89">
        <v>2.1910197734832764</v>
      </c>
      <c r="DK89">
        <v>1.9608713388442993</v>
      </c>
      <c r="DL89">
        <v>0.83468902111053467</v>
      </c>
      <c r="DM89">
        <v>3.6519918441772461</v>
      </c>
      <c r="DN89">
        <v>42.168563842773438</v>
      </c>
      <c r="DO89">
        <v>38.915561676025391</v>
      </c>
      <c r="DP89">
        <v>38.489776611328125</v>
      </c>
      <c r="DQ89">
        <v>-6.5255701541900635E-2</v>
      </c>
      <c r="DR89">
        <v>-3.3219053745269775</v>
      </c>
      <c r="DS89">
        <v>-4.8084855079650879</v>
      </c>
      <c r="DT89">
        <v>-5.8569879531860352</v>
      </c>
      <c r="DU89">
        <v>-4.7586979866027832</v>
      </c>
      <c r="DV89">
        <v>1.1972402334213257</v>
      </c>
      <c r="DW89">
        <v>1.2554454803466797</v>
      </c>
      <c r="DX89">
        <v>1.8129805326461792</v>
      </c>
      <c r="DY89">
        <v>1.9627977609634399</v>
      </c>
      <c r="DZ89">
        <v>1.9774020910263062</v>
      </c>
      <c r="EA89">
        <v>2.3076801300048828</v>
      </c>
      <c r="EB89">
        <v>2.1183013916015625</v>
      </c>
      <c r="EC89">
        <v>4.5588183403015137</v>
      </c>
      <c r="ED89">
        <v>5.4747905731201172</v>
      </c>
      <c r="EE89">
        <v>5.6436915397644043</v>
      </c>
      <c r="EF89">
        <v>3.5201926231384277</v>
      </c>
      <c r="EG89">
        <v>3.9925594329833984</v>
      </c>
      <c r="EH89">
        <v>3.8512258529663086</v>
      </c>
      <c r="EI89">
        <v>3.6761195659637451</v>
      </c>
      <c r="EJ89">
        <v>2.5643930435180664</v>
      </c>
      <c r="EK89">
        <v>5.3716440200805664</v>
      </c>
      <c r="EL89">
        <v>43.882457733154297</v>
      </c>
      <c r="EM89">
        <v>40.614662170410156</v>
      </c>
      <c r="EN89">
        <v>40.112579345703125</v>
      </c>
      <c r="EO89">
        <v>1.5306216478347778</v>
      </c>
      <c r="EP89">
        <v>-1.7200495004653931</v>
      </c>
      <c r="EQ89">
        <v>-3.1753914356231689</v>
      </c>
      <c r="ER89">
        <v>-4.2273435592651367</v>
      </c>
      <c r="ES89">
        <v>-3.1352064609527588</v>
      </c>
      <c r="ET89">
        <v>67.557884216308594</v>
      </c>
      <c r="EU89">
        <v>66.855216979980469</v>
      </c>
      <c r="EV89">
        <v>65.433151245117187</v>
      </c>
      <c r="EW89">
        <v>64.594184875488281</v>
      </c>
      <c r="EX89">
        <v>63.928836822509766</v>
      </c>
      <c r="EY89">
        <v>63.668003082275391</v>
      </c>
      <c r="EZ89">
        <v>66.226913452148438</v>
      </c>
      <c r="FA89">
        <v>70.355918884277344</v>
      </c>
      <c r="FB89">
        <v>75.839279174804688</v>
      </c>
      <c r="FC89">
        <v>79.895858764648438</v>
      </c>
      <c r="FD89">
        <v>82.7587890625</v>
      </c>
      <c r="FE89">
        <v>85.899955749511719</v>
      </c>
      <c r="FF89">
        <v>88.001296997070313</v>
      </c>
      <c r="FG89">
        <v>88.486602783203125</v>
      </c>
      <c r="FH89">
        <v>88.797950744628906</v>
      </c>
      <c r="FI89">
        <v>88.155670166015625</v>
      </c>
      <c r="FJ89">
        <v>85.733161926269531</v>
      </c>
      <c r="FK89">
        <v>82.754623413085937</v>
      </c>
      <c r="FL89">
        <v>79.104820251464844</v>
      </c>
      <c r="FM89">
        <v>76.868309020996094</v>
      </c>
      <c r="FN89">
        <v>75.404708862304688</v>
      </c>
      <c r="FO89">
        <v>74.22088623046875</v>
      </c>
      <c r="FP89">
        <v>72.546646118164063</v>
      </c>
      <c r="FQ89">
        <v>71.929611206054688</v>
      </c>
      <c r="FR89">
        <v>1015</v>
      </c>
      <c r="FS89">
        <v>7.4299484491348267E-2</v>
      </c>
      <c r="FT89">
        <v>1</v>
      </c>
    </row>
    <row r="90" spans="1:176" x14ac:dyDescent="0.2">
      <c r="A90" t="s">
        <v>1</v>
      </c>
      <c r="B90" t="s">
        <v>227</v>
      </c>
      <c r="C90" t="s">
        <v>250</v>
      </c>
      <c r="D90">
        <v>1015</v>
      </c>
      <c r="E90">
        <v>1015</v>
      </c>
      <c r="F90">
        <v>127.75362396240234</v>
      </c>
      <c r="G90">
        <v>123.35758209228516</v>
      </c>
      <c r="H90">
        <v>120.31800842285156</v>
      </c>
      <c r="I90">
        <v>120.45981597900391</v>
      </c>
      <c r="J90">
        <v>123.98914337158203</v>
      </c>
      <c r="K90">
        <v>129.37950134277344</v>
      </c>
      <c r="L90">
        <v>138.62109375</v>
      </c>
      <c r="M90">
        <v>148.76219177246094</v>
      </c>
      <c r="N90">
        <v>164.07575988769531</v>
      </c>
      <c r="O90">
        <v>174.22195434570312</v>
      </c>
      <c r="P90">
        <v>187.13424682617187</v>
      </c>
      <c r="Q90">
        <v>193.25189208984375</v>
      </c>
      <c r="R90">
        <v>197.29158020019531</v>
      </c>
      <c r="S90">
        <v>199.62101745605469</v>
      </c>
      <c r="T90">
        <v>200.0599365234375</v>
      </c>
      <c r="U90">
        <v>201.01100158691406</v>
      </c>
      <c r="V90">
        <v>202.81036376953125</v>
      </c>
      <c r="W90">
        <v>204.73313903808594</v>
      </c>
      <c r="X90">
        <v>206.88613891601562</v>
      </c>
      <c r="Y90">
        <v>206.95249938964844</v>
      </c>
      <c r="Z90">
        <v>200.10784912109375</v>
      </c>
      <c r="AA90">
        <v>177.18229675292969</v>
      </c>
      <c r="AB90">
        <v>151.84701538085937</v>
      </c>
      <c r="AC90">
        <v>135.80386352539062</v>
      </c>
      <c r="AD90">
        <v>-3.275059700012207</v>
      </c>
      <c r="AE90">
        <v>-2.1400158405303955</v>
      </c>
      <c r="AF90">
        <v>-2.2197375297546387</v>
      </c>
      <c r="AG90">
        <v>-3.6194028854370117</v>
      </c>
      <c r="AH90">
        <v>-3.096024751663208</v>
      </c>
      <c r="AI90">
        <v>-2.3120901584625244</v>
      </c>
      <c r="AJ90">
        <v>-2.4515652656555176</v>
      </c>
      <c r="AK90">
        <v>-2.7124357223510742</v>
      </c>
      <c r="AL90">
        <v>-1.6275181770324707</v>
      </c>
      <c r="AM90">
        <v>-1.3136624097824097</v>
      </c>
      <c r="AN90">
        <v>-3.8809819221496582</v>
      </c>
      <c r="AO90">
        <v>-4.5358152389526367</v>
      </c>
      <c r="AP90">
        <v>-5.1836276054382324</v>
      </c>
      <c r="AQ90">
        <v>-7.1996383666992188</v>
      </c>
      <c r="AR90">
        <v>-3.7213640213012695</v>
      </c>
      <c r="AS90">
        <v>38.271419525146484</v>
      </c>
      <c r="AT90">
        <v>41.208381652832031</v>
      </c>
      <c r="AU90">
        <v>39.169952392578125</v>
      </c>
      <c r="AV90">
        <v>39.825862884521484</v>
      </c>
      <c r="AW90">
        <v>-2.4845004081726074</v>
      </c>
      <c r="AX90">
        <v>-9.1179475784301758</v>
      </c>
      <c r="AY90">
        <v>-7.3166861534118652</v>
      </c>
      <c r="AZ90">
        <v>-6.9682364463806152</v>
      </c>
      <c r="BA90">
        <v>-6.3178586959838867</v>
      </c>
      <c r="BB90">
        <v>-1.8936561346054077</v>
      </c>
      <c r="BC90">
        <v>-0.79648786783218384</v>
      </c>
      <c r="BD90">
        <v>-0.86682581901550293</v>
      </c>
      <c r="BE90">
        <v>-2.3089296817779541</v>
      </c>
      <c r="BF90">
        <v>-1.7582343816757202</v>
      </c>
      <c r="BG90">
        <v>-0.96624505519866943</v>
      </c>
      <c r="BH90">
        <v>-1.0995637178421021</v>
      </c>
      <c r="BI90">
        <v>-1.2762316465377808</v>
      </c>
      <c r="BJ90">
        <v>-9.529402107000351E-2</v>
      </c>
      <c r="BK90">
        <v>0.2486603856086731</v>
      </c>
      <c r="BL90">
        <v>-2.2421753406524658</v>
      </c>
      <c r="BM90">
        <v>-2.8264305591583252</v>
      </c>
      <c r="BN90">
        <v>-3.4439163208007813</v>
      </c>
      <c r="BO90">
        <v>-5.4191794395446777</v>
      </c>
      <c r="BP90">
        <v>-1.9256496429443359</v>
      </c>
      <c r="BQ90">
        <v>40.040637969970703</v>
      </c>
      <c r="BR90">
        <v>42.961822509765625</v>
      </c>
      <c r="BS90">
        <v>40.909519195556641</v>
      </c>
      <c r="BT90">
        <v>41.503017425537109</v>
      </c>
      <c r="BU90">
        <v>-0.82615292072296143</v>
      </c>
      <c r="BV90">
        <v>-7.4764347076416016</v>
      </c>
      <c r="BW90">
        <v>-5.6396012306213379</v>
      </c>
      <c r="BX90">
        <v>-5.2716073989868164</v>
      </c>
      <c r="BY90">
        <v>-4.605372428894043</v>
      </c>
      <c r="BZ90">
        <v>-0.93690013885498047</v>
      </c>
      <c r="CA90">
        <v>0.13403554260730743</v>
      </c>
      <c r="CB90">
        <v>7.0196650922298431E-2</v>
      </c>
      <c r="CC90">
        <v>-1.4012999534606934</v>
      </c>
      <c r="CD90">
        <v>-0.83168482780456543</v>
      </c>
      <c r="CE90">
        <v>-3.4116800874471664E-2</v>
      </c>
      <c r="CF90">
        <v>-0.1631716787815094</v>
      </c>
      <c r="CG90">
        <v>-0.28152093291282654</v>
      </c>
      <c r="CH90">
        <v>0.96591979265213013</v>
      </c>
      <c r="CI90">
        <v>1.3307204246520996</v>
      </c>
      <c r="CJ90">
        <v>-1.1071428060531616</v>
      </c>
      <c r="CK90">
        <v>-1.6425158977508545</v>
      </c>
      <c r="CL90">
        <v>-2.2389976978302002</v>
      </c>
      <c r="CM90">
        <v>-4.1860394477844238</v>
      </c>
      <c r="CN90">
        <v>-0.68194335699081421</v>
      </c>
      <c r="CO90">
        <v>41.2659912109375</v>
      </c>
      <c r="CP90">
        <v>44.176246643066406</v>
      </c>
      <c r="CQ90">
        <v>42.114337921142578</v>
      </c>
      <c r="CR90">
        <v>42.664608001708984</v>
      </c>
      <c r="CS90">
        <v>0.32241353392601013</v>
      </c>
      <c r="CT90">
        <v>-6.3395280838012695</v>
      </c>
      <c r="CU90">
        <v>-4.4780569076538086</v>
      </c>
      <c r="CV90">
        <v>-4.096527099609375</v>
      </c>
      <c r="CW90">
        <v>-3.4193098545074463</v>
      </c>
      <c r="CX90">
        <v>1.985582523047924E-2</v>
      </c>
      <c r="CY90">
        <v>1.0645589828491211</v>
      </c>
      <c r="CZ90">
        <v>1.0072190761566162</v>
      </c>
      <c r="DA90">
        <v>-0.49367022514343262</v>
      </c>
      <c r="DB90">
        <v>9.4864718616008759E-2</v>
      </c>
      <c r="DC90">
        <v>0.89801144599914551</v>
      </c>
      <c r="DD90">
        <v>0.77322041988372803</v>
      </c>
      <c r="DE90">
        <v>0.71318972110748291</v>
      </c>
      <c r="DF90">
        <v>2.0271337032318115</v>
      </c>
      <c r="DG90">
        <v>2.4127805233001709</v>
      </c>
      <c r="DH90">
        <v>2.7889721095561981E-2</v>
      </c>
      <c r="DI90">
        <v>-0.45860126614570618</v>
      </c>
      <c r="DJ90">
        <v>-1.0340790748596191</v>
      </c>
      <c r="DK90">
        <v>-2.9528992176055908</v>
      </c>
      <c r="DL90">
        <v>0.56176298856735229</v>
      </c>
      <c r="DM90">
        <v>42.491344451904297</v>
      </c>
      <c r="DN90">
        <v>45.390670776367188</v>
      </c>
      <c r="DO90">
        <v>43.319156646728516</v>
      </c>
      <c r="DP90">
        <v>43.826198577880859</v>
      </c>
      <c r="DQ90">
        <v>1.4709799289703369</v>
      </c>
      <c r="DR90">
        <v>-5.2026214599609375</v>
      </c>
      <c r="DS90">
        <v>-3.3165128231048584</v>
      </c>
      <c r="DT90">
        <v>-2.9214468002319336</v>
      </c>
      <c r="DU90">
        <v>-2.2332472801208496</v>
      </c>
      <c r="DV90">
        <v>1.4012594223022461</v>
      </c>
      <c r="DW90">
        <v>2.4080870151519775</v>
      </c>
      <c r="DX90">
        <v>2.360130786895752</v>
      </c>
      <c r="DY90">
        <v>0.816802978515625</v>
      </c>
      <c r="DZ90">
        <v>1.4326550960540771</v>
      </c>
      <c r="EA90">
        <v>2.24385666847229</v>
      </c>
      <c r="EB90">
        <v>2.1252219676971436</v>
      </c>
      <c r="EC90">
        <v>2.1493940353393555</v>
      </c>
      <c r="ED90">
        <v>3.5593578815460205</v>
      </c>
      <c r="EE90">
        <v>3.9751033782958984</v>
      </c>
      <c r="EF90">
        <v>1.6666964292526245</v>
      </c>
      <c r="EG90">
        <v>1.2507834434509277</v>
      </c>
      <c r="EH90">
        <v>0.70563209056854248</v>
      </c>
      <c r="EI90">
        <v>-1.1724406480789185</v>
      </c>
      <c r="EJ90">
        <v>2.3574774265289307</v>
      </c>
      <c r="EK90">
        <v>44.260562896728516</v>
      </c>
      <c r="EL90">
        <v>47.144111633300781</v>
      </c>
      <c r="EM90">
        <v>45.058723449707031</v>
      </c>
      <c r="EN90">
        <v>45.503353118896484</v>
      </c>
      <c r="EO90">
        <v>3.1293275356292725</v>
      </c>
      <c r="EP90">
        <v>-3.5611088275909424</v>
      </c>
      <c r="EQ90">
        <v>-1.639427661895752</v>
      </c>
      <c r="ER90">
        <v>-1.2248176336288452</v>
      </c>
      <c r="ES90">
        <v>-0.52076125144958496</v>
      </c>
      <c r="ET90">
        <v>71.558708190917969</v>
      </c>
      <c r="EU90">
        <v>71.032646179199219</v>
      </c>
      <c r="EV90">
        <v>70.389091491699219</v>
      </c>
      <c r="EW90">
        <v>69.631263732910156</v>
      </c>
      <c r="EX90">
        <v>68.793807983398438</v>
      </c>
      <c r="EY90">
        <v>67.668144226074219</v>
      </c>
      <c r="EZ90">
        <v>69.880569458007813</v>
      </c>
      <c r="FA90">
        <v>74.571197509765625</v>
      </c>
      <c r="FB90">
        <v>80.088836669921875</v>
      </c>
      <c r="FC90">
        <v>84.352027893066406</v>
      </c>
      <c r="FD90">
        <v>87.521011352539062</v>
      </c>
      <c r="FE90">
        <v>89.426620483398437</v>
      </c>
      <c r="FF90">
        <v>90.115257263183594</v>
      </c>
      <c r="FG90">
        <v>90.570327758789063</v>
      </c>
      <c r="FH90">
        <v>90.352386474609375</v>
      </c>
      <c r="FI90">
        <v>88.750846862792969</v>
      </c>
      <c r="FJ90">
        <v>87.418601989746094</v>
      </c>
      <c r="FK90">
        <v>84.584732055664062</v>
      </c>
      <c r="FL90">
        <v>80.587196350097656</v>
      </c>
      <c r="FM90">
        <v>78.723175048828125</v>
      </c>
      <c r="FN90">
        <v>76.828269958496094</v>
      </c>
      <c r="FO90">
        <v>75.511436462402344</v>
      </c>
      <c r="FP90">
        <v>74.128311157226563</v>
      </c>
      <c r="FQ90">
        <v>73.475494384765625</v>
      </c>
      <c r="FR90">
        <v>1015</v>
      </c>
      <c r="FS90">
        <v>7.5109660625457764E-2</v>
      </c>
      <c r="FT90">
        <v>1</v>
      </c>
    </row>
    <row r="91" spans="1:176" x14ac:dyDescent="0.2">
      <c r="A91" t="s">
        <v>1</v>
      </c>
      <c r="B91" t="s">
        <v>227</v>
      </c>
      <c r="C91" t="s">
        <v>251</v>
      </c>
      <c r="D91">
        <v>1015</v>
      </c>
      <c r="E91">
        <v>1015</v>
      </c>
      <c r="F91">
        <v>129.95332336425781</v>
      </c>
      <c r="G91">
        <v>125.59537506103516</v>
      </c>
      <c r="H91">
        <v>121.83522796630859</v>
      </c>
      <c r="I91">
        <v>121.81665802001953</v>
      </c>
      <c r="J91">
        <v>125.47267913818359</v>
      </c>
      <c r="K91">
        <v>131.06674194335938</v>
      </c>
      <c r="L91">
        <v>139.76022338867187</v>
      </c>
      <c r="M91">
        <v>150.44845581054687</v>
      </c>
      <c r="N91">
        <v>165.8433837890625</v>
      </c>
      <c r="O91">
        <v>176.85356140136719</v>
      </c>
      <c r="P91">
        <v>189.55201721191406</v>
      </c>
      <c r="Q91">
        <v>195.54525756835937</v>
      </c>
      <c r="R91">
        <v>199.40248107910156</v>
      </c>
      <c r="S91">
        <v>201.8939208984375</v>
      </c>
      <c r="T91">
        <v>203.50187683105469</v>
      </c>
      <c r="U91">
        <v>205.21488952636719</v>
      </c>
      <c r="V91">
        <v>206.44659423828125</v>
      </c>
      <c r="W91">
        <v>207.83207702636719</v>
      </c>
      <c r="X91">
        <v>208.80331420898437</v>
      </c>
      <c r="Y91">
        <v>208.07637023925781</v>
      </c>
      <c r="Z91">
        <v>201.92344665527344</v>
      </c>
      <c r="AA91">
        <v>180.34463500976562</v>
      </c>
      <c r="AB91">
        <v>156.26075744628906</v>
      </c>
      <c r="AC91">
        <v>136.70570373535156</v>
      </c>
      <c r="AD91">
        <v>-3.5262110233306885</v>
      </c>
      <c r="AE91">
        <v>-2.9556138515472412</v>
      </c>
      <c r="AF91">
        <v>-2.923961877822876</v>
      </c>
      <c r="AG91">
        <v>-2.6011250019073486</v>
      </c>
      <c r="AH91">
        <v>-1.973450779914856</v>
      </c>
      <c r="AI91">
        <v>-2.9832429885864258</v>
      </c>
      <c r="AJ91">
        <v>-3.632969856262207</v>
      </c>
      <c r="AK91">
        <v>-2.6894164085388184</v>
      </c>
      <c r="AL91">
        <v>-4.081718921661377</v>
      </c>
      <c r="AM91">
        <v>-2.9425857067108154</v>
      </c>
      <c r="AN91">
        <v>-3.89070725440979</v>
      </c>
      <c r="AO91">
        <v>-6.0692453384399414</v>
      </c>
      <c r="AP91">
        <v>-3.7071471214294434</v>
      </c>
      <c r="AQ91">
        <v>42.230396270751953</v>
      </c>
      <c r="AR91">
        <v>41.158565521240234</v>
      </c>
      <c r="AS91">
        <v>39.062446594238281</v>
      </c>
      <c r="AT91">
        <v>34.001457214355469</v>
      </c>
      <c r="AU91">
        <v>-2.7915380001068115</v>
      </c>
      <c r="AV91">
        <v>-6.2301349639892578</v>
      </c>
      <c r="AW91">
        <v>-7.8633222579956055</v>
      </c>
      <c r="AX91">
        <v>-3.3137602806091309</v>
      </c>
      <c r="AY91">
        <v>-1.743028998374939</v>
      </c>
      <c r="AZ91">
        <v>-3.8857464790344238</v>
      </c>
      <c r="BA91">
        <v>-3.8032569885253906</v>
      </c>
      <c r="BB91">
        <v>-1.9913915395736694</v>
      </c>
      <c r="BC91">
        <v>-1.4490861892700195</v>
      </c>
      <c r="BD91">
        <v>-1.4588842391967773</v>
      </c>
      <c r="BE91">
        <v>-1.1661652326583862</v>
      </c>
      <c r="BF91">
        <v>-0.53529173135757446</v>
      </c>
      <c r="BG91">
        <v>-1.5076649188995361</v>
      </c>
      <c r="BH91">
        <v>-2.1532895565032959</v>
      </c>
      <c r="BI91">
        <v>-1.1565736532211304</v>
      </c>
      <c r="BJ91">
        <v>-2.4704825878143311</v>
      </c>
      <c r="BK91">
        <v>-1.2453819513320923</v>
      </c>
      <c r="BL91">
        <v>-2.1264872550964355</v>
      </c>
      <c r="BM91">
        <v>-4.2660565376281738</v>
      </c>
      <c r="BN91">
        <v>-1.8680115938186646</v>
      </c>
      <c r="BO91">
        <v>44.136615753173828</v>
      </c>
      <c r="BP91">
        <v>43.0599365234375</v>
      </c>
      <c r="BQ91">
        <v>40.940334320068359</v>
      </c>
      <c r="BR91">
        <v>35.883743286132813</v>
      </c>
      <c r="BS91">
        <v>-0.93669408559799194</v>
      </c>
      <c r="BT91">
        <v>-4.3999476432800293</v>
      </c>
      <c r="BU91">
        <v>-6.0563664436340332</v>
      </c>
      <c r="BV91">
        <v>-1.5486311912536621</v>
      </c>
      <c r="BW91">
        <v>6.421738862991333E-2</v>
      </c>
      <c r="BX91">
        <v>-2.0891058444976807</v>
      </c>
      <c r="BY91">
        <v>-2.0502862930297852</v>
      </c>
      <c r="BZ91">
        <v>-0.92838019132614136</v>
      </c>
      <c r="CA91">
        <v>-0.40566980838775635</v>
      </c>
      <c r="CB91">
        <v>-0.44417592883110046</v>
      </c>
      <c r="CC91">
        <v>-0.17231641709804535</v>
      </c>
      <c r="CD91">
        <v>0.46077287197113037</v>
      </c>
      <c r="CE91">
        <v>-0.48568403720855713</v>
      </c>
      <c r="CF91">
        <v>-1.1284674406051636</v>
      </c>
      <c r="CG91">
        <v>-9.4931401312351227E-2</v>
      </c>
      <c r="CH91">
        <v>-1.3545454740524292</v>
      </c>
      <c r="CI91">
        <v>-6.9903694093227386E-2</v>
      </c>
      <c r="CJ91">
        <v>-0.904593825340271</v>
      </c>
      <c r="CK91">
        <v>-3.0171735286712646</v>
      </c>
      <c r="CL91">
        <v>-0.59423190355300903</v>
      </c>
      <c r="CM91">
        <v>45.456859588623047</v>
      </c>
      <c r="CN91">
        <v>44.376823425292969</v>
      </c>
      <c r="CO91">
        <v>42.240955352783203</v>
      </c>
      <c r="CP91">
        <v>37.187408447265625</v>
      </c>
      <c r="CQ91">
        <v>0.34796518087387085</v>
      </c>
      <c r="CR91">
        <v>-3.1323652267456055</v>
      </c>
      <c r="CS91">
        <v>-4.8048744201660156</v>
      </c>
      <c r="CT91">
        <v>-0.32610809803009033</v>
      </c>
      <c r="CU91">
        <v>1.3159106969833374</v>
      </c>
      <c r="CV91">
        <v>-0.84475797414779663</v>
      </c>
      <c r="CW91">
        <v>-0.83618402481079102</v>
      </c>
      <c r="CX91">
        <v>0.13463112711906433</v>
      </c>
      <c r="CY91">
        <v>0.63774663209915161</v>
      </c>
      <c r="CZ91">
        <v>0.57053238153457642</v>
      </c>
      <c r="DA91">
        <v>0.82153236865997314</v>
      </c>
      <c r="DB91">
        <v>1.4568374156951904</v>
      </c>
      <c r="DC91">
        <v>0.53629684448242188</v>
      </c>
      <c r="DD91">
        <v>-0.10364536941051483</v>
      </c>
      <c r="DE91">
        <v>0.96671086549758911</v>
      </c>
      <c r="DF91">
        <v>-0.23860830068588257</v>
      </c>
      <c r="DG91">
        <v>1.1055744886398315</v>
      </c>
      <c r="DH91">
        <v>0.31729957461357117</v>
      </c>
      <c r="DI91">
        <v>-1.7682905197143555</v>
      </c>
      <c r="DJ91">
        <v>0.67954778671264648</v>
      </c>
      <c r="DK91">
        <v>46.777103424072266</v>
      </c>
      <c r="DL91">
        <v>45.693710327148438</v>
      </c>
      <c r="DM91">
        <v>43.541576385498047</v>
      </c>
      <c r="DN91">
        <v>38.491073608398437</v>
      </c>
      <c r="DO91">
        <v>1.6326243877410889</v>
      </c>
      <c r="DP91">
        <v>-1.8647830486297607</v>
      </c>
      <c r="DQ91">
        <v>-3.553382396697998</v>
      </c>
      <c r="DR91">
        <v>0.89641493558883667</v>
      </c>
      <c r="DS91">
        <v>2.5676040649414062</v>
      </c>
      <c r="DT91">
        <v>0.3995898962020874</v>
      </c>
      <c r="DU91">
        <v>0.37791821360588074</v>
      </c>
      <c r="DV91">
        <v>1.6694506406784058</v>
      </c>
      <c r="DW91">
        <v>2.1442742347717285</v>
      </c>
      <c r="DX91">
        <v>2.0356101989746094</v>
      </c>
      <c r="DY91">
        <v>2.2564921379089355</v>
      </c>
      <c r="DZ91">
        <v>2.8949964046478271</v>
      </c>
      <c r="EA91">
        <v>2.0118749141693115</v>
      </c>
      <c r="EB91">
        <v>1.3760349750518799</v>
      </c>
      <c r="EC91">
        <v>2.4995536804199219</v>
      </c>
      <c r="ED91">
        <v>1.3726277351379395</v>
      </c>
      <c r="EE91">
        <v>2.8027782440185547</v>
      </c>
      <c r="EF91">
        <v>2.081519603729248</v>
      </c>
      <c r="EG91">
        <v>3.4898057579994202E-2</v>
      </c>
      <c r="EH91">
        <v>2.5186831951141357</v>
      </c>
      <c r="EI91">
        <v>48.683322906494141</v>
      </c>
      <c r="EJ91">
        <v>47.595081329345703</v>
      </c>
      <c r="EK91">
        <v>45.419464111328125</v>
      </c>
      <c r="EL91">
        <v>40.373359680175781</v>
      </c>
      <c r="EM91">
        <v>3.4874684810638428</v>
      </c>
      <c r="EN91">
        <v>-3.4595612436532974E-2</v>
      </c>
      <c r="EO91">
        <v>-1.7464267015457153</v>
      </c>
      <c r="EP91">
        <v>2.6615440845489502</v>
      </c>
      <c r="EQ91">
        <v>4.3748502731323242</v>
      </c>
      <c r="ER91">
        <v>2.1962306499481201</v>
      </c>
      <c r="ES91">
        <v>2.1308889389038086</v>
      </c>
      <c r="ET91">
        <v>72.093437194824219</v>
      </c>
      <c r="EU91">
        <v>71.9036865234375</v>
      </c>
      <c r="EV91">
        <v>70.030258178710938</v>
      </c>
      <c r="EW91">
        <v>69.134407043457031</v>
      </c>
      <c r="EX91">
        <v>68.302375793457031</v>
      </c>
      <c r="EY91">
        <v>67.984794616699219</v>
      </c>
      <c r="EZ91">
        <v>70.709083557128906</v>
      </c>
      <c r="FA91">
        <v>75.2552490234375</v>
      </c>
      <c r="FB91">
        <v>79.977607727050781</v>
      </c>
      <c r="FC91">
        <v>83.993331909179688</v>
      </c>
      <c r="FD91">
        <v>87.37005615234375</v>
      </c>
      <c r="FE91">
        <v>90.133377075195313</v>
      </c>
      <c r="FF91">
        <v>91.456893920898437</v>
      </c>
      <c r="FG91">
        <v>90.442413330078125</v>
      </c>
      <c r="FH91">
        <v>90.11639404296875</v>
      </c>
      <c r="FI91">
        <v>89.155242919921875</v>
      </c>
      <c r="FJ91">
        <v>87.556365966796875</v>
      </c>
      <c r="FK91">
        <v>85.196365356445313</v>
      </c>
      <c r="FL91">
        <v>81.430709838867188</v>
      </c>
      <c r="FM91">
        <v>78.279998779296875</v>
      </c>
      <c r="FN91">
        <v>76.842422485351562</v>
      </c>
      <c r="FO91">
        <v>75.625526428222656</v>
      </c>
      <c r="FP91">
        <v>75.070854187011719</v>
      </c>
      <c r="FQ91">
        <v>74.049858093261719</v>
      </c>
      <c r="FR91">
        <v>1015</v>
      </c>
      <c r="FS91">
        <v>7.509661465883255E-2</v>
      </c>
      <c r="FT91">
        <v>1</v>
      </c>
    </row>
    <row r="92" spans="1:176" x14ac:dyDescent="0.2">
      <c r="A92" t="s">
        <v>1</v>
      </c>
      <c r="B92" t="s">
        <v>227</v>
      </c>
      <c r="C92" t="s">
        <v>252</v>
      </c>
      <c r="D92">
        <v>1015</v>
      </c>
      <c r="E92">
        <v>1015</v>
      </c>
      <c r="F92">
        <v>129.35368347167969</v>
      </c>
      <c r="G92">
        <v>125.66361236572266</v>
      </c>
      <c r="H92">
        <v>122.93357086181641</v>
      </c>
      <c r="I92">
        <v>124.40251922607422</v>
      </c>
      <c r="J92">
        <v>129.12693786621094</v>
      </c>
      <c r="K92">
        <v>136.81448364257812</v>
      </c>
      <c r="L92">
        <v>147.13650512695312</v>
      </c>
      <c r="M92">
        <v>159.28079223632812</v>
      </c>
      <c r="N92">
        <v>177.36943054199219</v>
      </c>
      <c r="O92">
        <v>188.81825256347656</v>
      </c>
      <c r="P92">
        <v>200.96859741210937</v>
      </c>
      <c r="Q92">
        <v>206.6942138671875</v>
      </c>
      <c r="R92">
        <v>209.71867370605469</v>
      </c>
      <c r="S92">
        <v>209.95567321777344</v>
      </c>
      <c r="T92">
        <v>210.41763305664062</v>
      </c>
      <c r="U92">
        <v>213.12667846679687</v>
      </c>
      <c r="V92">
        <v>216.04695129394531</v>
      </c>
      <c r="W92">
        <v>218.39457702636719</v>
      </c>
      <c r="X92">
        <v>219.01652526855469</v>
      </c>
      <c r="Y92">
        <v>218.15939331054687</v>
      </c>
      <c r="Z92">
        <v>210.13514709472656</v>
      </c>
      <c r="AA92">
        <v>185.06388854980469</v>
      </c>
      <c r="AB92">
        <v>158.07566833496094</v>
      </c>
      <c r="AC92">
        <v>141.8009033203125</v>
      </c>
      <c r="AD92">
        <v>-3.5081286430358887</v>
      </c>
      <c r="AE92">
        <v>-3.2203898429870605</v>
      </c>
      <c r="AF92">
        <v>-2.8209102153778076</v>
      </c>
      <c r="AG92">
        <v>-3.2716162204742432</v>
      </c>
      <c r="AH92">
        <v>-4.7758069038391113</v>
      </c>
      <c r="AI92">
        <v>-3.0287537574768066</v>
      </c>
      <c r="AJ92">
        <v>-3.7714555263519287</v>
      </c>
      <c r="AK92">
        <v>-5.1932320594787598</v>
      </c>
      <c r="AL92">
        <v>-4.7601470947265625</v>
      </c>
      <c r="AM92">
        <v>-4.5660223960876465</v>
      </c>
      <c r="AN92">
        <v>-6.3983473777770996</v>
      </c>
      <c r="AO92">
        <v>-6.8504657745361328</v>
      </c>
      <c r="AP92">
        <v>-6.5098552703857422</v>
      </c>
      <c r="AQ92">
        <v>-9.2877168655395508</v>
      </c>
      <c r="AR92">
        <v>-6.8875942230224609</v>
      </c>
      <c r="AS92">
        <v>39.479457855224609</v>
      </c>
      <c r="AT92">
        <v>38.929328918457031</v>
      </c>
      <c r="AU92">
        <v>36.688236236572266</v>
      </c>
      <c r="AV92">
        <v>36.025432586669922</v>
      </c>
      <c r="AW92">
        <v>-7.1742720603942871</v>
      </c>
      <c r="AX92">
        <v>-15.345673561096191</v>
      </c>
      <c r="AY92">
        <v>-11.513053894042969</v>
      </c>
      <c r="AZ92">
        <v>-11.942354202270508</v>
      </c>
      <c r="BA92">
        <v>-9.615015983581543</v>
      </c>
      <c r="BB92">
        <v>-1.8508541584014893</v>
      </c>
      <c r="BC92">
        <v>-1.5812833309173584</v>
      </c>
      <c r="BD92">
        <v>-1.155774712562561</v>
      </c>
      <c r="BE92">
        <v>-1.5974476337432861</v>
      </c>
      <c r="BF92">
        <v>-3.0892624855041504</v>
      </c>
      <c r="BG92">
        <v>-1.3437043428421021</v>
      </c>
      <c r="BH92">
        <v>-2.0583407878875732</v>
      </c>
      <c r="BI92">
        <v>-3.4059484004974365</v>
      </c>
      <c r="BJ92">
        <v>-2.8615405559539795</v>
      </c>
      <c r="BK92">
        <v>-2.5895001888275146</v>
      </c>
      <c r="BL92">
        <v>-4.3297796249389648</v>
      </c>
      <c r="BM92">
        <v>-4.720034122467041</v>
      </c>
      <c r="BN92">
        <v>-4.355100154876709</v>
      </c>
      <c r="BO92">
        <v>-7.0836334228515625</v>
      </c>
      <c r="BP92">
        <v>-4.6890716552734375</v>
      </c>
      <c r="BQ92">
        <v>41.642509460449219</v>
      </c>
      <c r="BR92">
        <v>41.102546691894531</v>
      </c>
      <c r="BS92">
        <v>38.865898132324219</v>
      </c>
      <c r="BT92">
        <v>38.128692626953125</v>
      </c>
      <c r="BU92">
        <v>-5.0816202163696289</v>
      </c>
      <c r="BV92">
        <v>-13.275590896606445</v>
      </c>
      <c r="BW92">
        <v>-9.4173040390014648</v>
      </c>
      <c r="BX92">
        <v>-9.8152656555175781</v>
      </c>
      <c r="BY92">
        <v>-7.4868392944335938</v>
      </c>
      <c r="BZ92">
        <v>-0.70303088426589966</v>
      </c>
      <c r="CA92">
        <v>-0.44604331254959106</v>
      </c>
      <c r="CB92">
        <v>-2.5070470292121172E-3</v>
      </c>
      <c r="CC92">
        <v>-0.4379236102104187</v>
      </c>
      <c r="CD92">
        <v>-1.9211668968200684</v>
      </c>
      <c r="CE92">
        <v>-0.17664431035518646</v>
      </c>
      <c r="CF92">
        <v>-0.87184274196624756</v>
      </c>
      <c r="CG92">
        <v>-2.1680812835693359</v>
      </c>
      <c r="CH92">
        <v>-1.5465714931488037</v>
      </c>
      <c r="CI92">
        <v>-1.220566987991333</v>
      </c>
      <c r="CJ92">
        <v>-2.8970956802368164</v>
      </c>
      <c r="CK92">
        <v>-3.2445034980773926</v>
      </c>
      <c r="CL92">
        <v>-2.8627233505249023</v>
      </c>
      <c r="CM92">
        <v>-5.5570921897888184</v>
      </c>
      <c r="CN92">
        <v>-3.1663811206817627</v>
      </c>
      <c r="CO92">
        <v>43.140632629394531</v>
      </c>
      <c r="CP92">
        <v>42.607707977294922</v>
      </c>
      <c r="CQ92">
        <v>40.374141693115234</v>
      </c>
      <c r="CR92">
        <v>39.585407257080078</v>
      </c>
      <c r="CS92">
        <v>-3.632256031036377</v>
      </c>
      <c r="CT92">
        <v>-11.841858863830566</v>
      </c>
      <c r="CU92">
        <v>-7.9657940864562988</v>
      </c>
      <c r="CV92">
        <v>-8.3420505523681641</v>
      </c>
      <c r="CW92">
        <v>-6.0128707885742187</v>
      </c>
      <c r="CX92">
        <v>0.44479238986968994</v>
      </c>
      <c r="CY92">
        <v>0.68919676542282104</v>
      </c>
      <c r="CZ92">
        <v>1.1507606506347656</v>
      </c>
      <c r="DA92">
        <v>0.72160041332244873</v>
      </c>
      <c r="DB92">
        <v>-0.75307124853134155</v>
      </c>
      <c r="DC92">
        <v>0.99041569232940674</v>
      </c>
      <c r="DD92">
        <v>0.31465533375740051</v>
      </c>
      <c r="DE92">
        <v>-0.93021416664123535</v>
      </c>
      <c r="DF92">
        <v>-0.23160248994827271</v>
      </c>
      <c r="DG92">
        <v>0.14836622774600983</v>
      </c>
      <c r="DH92">
        <v>-1.464411735534668</v>
      </c>
      <c r="DI92">
        <v>-1.7689729928970337</v>
      </c>
      <c r="DJ92">
        <v>-1.3703465461730957</v>
      </c>
      <c r="DK92">
        <v>-4.0305509567260742</v>
      </c>
      <c r="DL92">
        <v>-1.643690824508667</v>
      </c>
      <c r="DM92">
        <v>44.638755798339844</v>
      </c>
      <c r="DN92">
        <v>44.112869262695313</v>
      </c>
      <c r="DO92">
        <v>41.88238525390625</v>
      </c>
      <c r="DP92">
        <v>41.042121887207031</v>
      </c>
      <c r="DQ92">
        <v>-2.1828916072845459</v>
      </c>
      <c r="DR92">
        <v>-10.408126831054687</v>
      </c>
      <c r="DS92">
        <v>-6.5142841339111328</v>
      </c>
      <c r="DT92">
        <v>-6.86883544921875</v>
      </c>
      <c r="DU92">
        <v>-4.5389022827148437</v>
      </c>
      <c r="DV92">
        <v>2.1020669937133789</v>
      </c>
      <c r="DW92">
        <v>2.3283030986785889</v>
      </c>
      <c r="DX92">
        <v>2.8158960342407227</v>
      </c>
      <c r="DY92">
        <v>2.3957688808441162</v>
      </c>
      <c r="DZ92">
        <v>0.93347328901290894</v>
      </c>
      <c r="EA92">
        <v>2.6754651069641113</v>
      </c>
      <c r="EB92">
        <v>2.0277700424194336</v>
      </c>
      <c r="EC92">
        <v>0.85706925392150879</v>
      </c>
      <c r="ED92">
        <v>1.667003870010376</v>
      </c>
      <c r="EE92">
        <v>2.1248884201049805</v>
      </c>
      <c r="EF92">
        <v>0.60415619611740112</v>
      </c>
      <c r="EG92">
        <v>0.36145859956741333</v>
      </c>
      <c r="EH92">
        <v>0.7844085693359375</v>
      </c>
      <c r="EI92">
        <v>-1.826467752456665</v>
      </c>
      <c r="EJ92">
        <v>0.55483222007751465</v>
      </c>
      <c r="EK92">
        <v>46.801807403564453</v>
      </c>
      <c r="EL92">
        <v>46.286087036132813</v>
      </c>
      <c r="EM92">
        <v>44.060047149658203</v>
      </c>
      <c r="EN92">
        <v>43.145381927490234</v>
      </c>
      <c r="EO92">
        <v>-9.0239770710468292E-2</v>
      </c>
      <c r="EP92">
        <v>-8.3380441665649414</v>
      </c>
      <c r="EQ92">
        <v>-4.4185342788696289</v>
      </c>
      <c r="ER92">
        <v>-4.7417473793029785</v>
      </c>
      <c r="ES92">
        <v>-2.4107255935668945</v>
      </c>
      <c r="ET92">
        <v>77.922828674316406</v>
      </c>
      <c r="EU92">
        <v>76.637199401855469</v>
      </c>
      <c r="EV92">
        <v>75.565742492675781</v>
      </c>
      <c r="EW92">
        <v>74.879608154296875</v>
      </c>
      <c r="EX92">
        <v>73.886482238769531</v>
      </c>
      <c r="EY92">
        <v>73.219779968261719</v>
      </c>
      <c r="EZ92">
        <v>75.790107727050781</v>
      </c>
      <c r="FA92">
        <v>79.982574462890625</v>
      </c>
      <c r="FB92">
        <v>84.633827209472656</v>
      </c>
      <c r="FC92">
        <v>89.654090881347656</v>
      </c>
      <c r="FD92">
        <v>92.991706848144531</v>
      </c>
      <c r="FE92">
        <v>94.402458190917969</v>
      </c>
      <c r="FF92">
        <v>95.118110656738281</v>
      </c>
      <c r="FG92">
        <v>96.287551879882813</v>
      </c>
      <c r="FH92">
        <v>97.304237365722656</v>
      </c>
      <c r="FI92">
        <v>96.046913146972656</v>
      </c>
      <c r="FJ92">
        <v>95.329513549804688</v>
      </c>
      <c r="FK92">
        <v>92.21209716796875</v>
      </c>
      <c r="FL92">
        <v>88.043052673339844</v>
      </c>
      <c r="FM92">
        <v>86.302467346191406</v>
      </c>
      <c r="FN92">
        <v>84.579544067382813</v>
      </c>
      <c r="FO92">
        <v>83.298896789550781</v>
      </c>
      <c r="FP92">
        <v>82.189285278320312</v>
      </c>
      <c r="FQ92">
        <v>81.228103637695312</v>
      </c>
      <c r="FR92">
        <v>1015</v>
      </c>
      <c r="FS92">
        <v>7.4716009199619293E-2</v>
      </c>
      <c r="FT92">
        <v>1</v>
      </c>
    </row>
    <row r="93" spans="1:176" x14ac:dyDescent="0.2">
      <c r="A93" t="s">
        <v>1</v>
      </c>
      <c r="B93" t="s">
        <v>227</v>
      </c>
      <c r="C93" t="s">
        <v>253</v>
      </c>
      <c r="D93">
        <v>1015</v>
      </c>
      <c r="E93">
        <v>1015</v>
      </c>
      <c r="F93">
        <v>138.64057922363281</v>
      </c>
      <c r="G93">
        <v>133.4267578125</v>
      </c>
      <c r="H93">
        <v>129.50401306152344</v>
      </c>
      <c r="I93">
        <v>130.44393920898437</v>
      </c>
      <c r="J93">
        <v>134.44346618652344</v>
      </c>
      <c r="K93">
        <v>141.2357177734375</v>
      </c>
      <c r="L93">
        <v>152.10699462890625</v>
      </c>
      <c r="M93">
        <v>165.58047485351562</v>
      </c>
      <c r="N93">
        <v>183.47639465332031</v>
      </c>
      <c r="O93">
        <v>194.43815612792969</v>
      </c>
      <c r="P93">
        <v>206.552734375</v>
      </c>
      <c r="Q93">
        <v>211.5587158203125</v>
      </c>
      <c r="R93">
        <v>214.51737976074219</v>
      </c>
      <c r="S93">
        <v>216.43295288085937</v>
      </c>
      <c r="T93">
        <v>215.94416809082031</v>
      </c>
      <c r="U93">
        <v>215.27398681640625</v>
      </c>
      <c r="V93">
        <v>215.39749145507812</v>
      </c>
      <c r="W93">
        <v>216.3973388671875</v>
      </c>
      <c r="X93">
        <v>218.77188110351562</v>
      </c>
      <c r="Y93">
        <v>221.22935485839844</v>
      </c>
      <c r="Z93">
        <v>214.12469482421875</v>
      </c>
      <c r="AA93">
        <v>187.67289733886719</v>
      </c>
      <c r="AB93">
        <v>160.49903869628906</v>
      </c>
      <c r="AC93">
        <v>143.54747009277344</v>
      </c>
      <c r="AD93">
        <v>-3.9018559455871582</v>
      </c>
      <c r="AE93">
        <v>-4.9098057746887207</v>
      </c>
      <c r="AF93">
        <v>-5.0753622055053711</v>
      </c>
      <c r="AG93">
        <v>-4.7069821357727051</v>
      </c>
      <c r="AH93">
        <v>-5.1397042274475098</v>
      </c>
      <c r="AI93">
        <v>-5.4857945442199707</v>
      </c>
      <c r="AJ93">
        <v>-6.0007405281066895</v>
      </c>
      <c r="AK93">
        <v>-3.6346099376678467</v>
      </c>
      <c r="AL93">
        <v>-4.2028679847717285</v>
      </c>
      <c r="AM93">
        <v>-3.6666345596313477</v>
      </c>
      <c r="AN93">
        <v>-4.0685997009277344</v>
      </c>
      <c r="AO93">
        <v>-5.1047210693359375</v>
      </c>
      <c r="AP93">
        <v>-4.2425007820129395</v>
      </c>
      <c r="AQ93">
        <v>-3.9646859169006348</v>
      </c>
      <c r="AR93">
        <v>-2.5966706275939941</v>
      </c>
      <c r="AS93">
        <v>38.505413055419922</v>
      </c>
      <c r="AT93">
        <v>33.656440734863281</v>
      </c>
      <c r="AU93">
        <v>32.100799560546875</v>
      </c>
      <c r="AV93">
        <v>33.829437255859375</v>
      </c>
      <c r="AW93">
        <v>-2.5284361839294434</v>
      </c>
      <c r="AX93">
        <v>-5.7070832252502441</v>
      </c>
      <c r="AY93">
        <v>-9.4345989227294922</v>
      </c>
      <c r="AZ93">
        <v>-9.3383655548095703</v>
      </c>
      <c r="BA93">
        <v>-9.018157958984375</v>
      </c>
      <c r="BB93">
        <v>-2.1600406169891357</v>
      </c>
      <c r="BC93">
        <v>-3.2127788066864014</v>
      </c>
      <c r="BD93">
        <v>-3.4020795822143555</v>
      </c>
      <c r="BE93">
        <v>-3.0822551250457764</v>
      </c>
      <c r="BF93">
        <v>-3.4972989559173584</v>
      </c>
      <c r="BG93">
        <v>-3.8305017948150635</v>
      </c>
      <c r="BH93">
        <v>-4.3173356056213379</v>
      </c>
      <c r="BI93">
        <v>-1.8588467836380005</v>
      </c>
      <c r="BJ93">
        <v>-2.3238153457641602</v>
      </c>
      <c r="BK93">
        <v>-1.7176097631454468</v>
      </c>
      <c r="BL93">
        <v>-2.0684962272644043</v>
      </c>
      <c r="BM93">
        <v>-3.0643987655639648</v>
      </c>
      <c r="BN93">
        <v>-2.1641361713409424</v>
      </c>
      <c r="BO93">
        <v>-1.7856653928756714</v>
      </c>
      <c r="BP93">
        <v>-0.41525432467460632</v>
      </c>
      <c r="BQ93">
        <v>40.675270080566406</v>
      </c>
      <c r="BR93">
        <v>35.849952697753906</v>
      </c>
      <c r="BS93">
        <v>34.290271759033203</v>
      </c>
      <c r="BT93">
        <v>35.887912750244141</v>
      </c>
      <c r="BU93">
        <v>-0.5231328010559082</v>
      </c>
      <c r="BV93">
        <v>-3.735567569732666</v>
      </c>
      <c r="BW93">
        <v>-7.4543566703796387</v>
      </c>
      <c r="BX93">
        <v>-7.3511209487915039</v>
      </c>
      <c r="BY93">
        <v>-7.0285873413085938</v>
      </c>
      <c r="BZ93">
        <v>-0.95366460084915161</v>
      </c>
      <c r="CA93">
        <v>-2.0374228954315186</v>
      </c>
      <c r="CB93">
        <v>-2.2431690692901611</v>
      </c>
      <c r="CC93">
        <v>-1.9569743871688843</v>
      </c>
      <c r="CD93">
        <v>-2.359774112701416</v>
      </c>
      <c r="CE93">
        <v>-2.6840510368347168</v>
      </c>
      <c r="CF93">
        <v>-3.1514148712158203</v>
      </c>
      <c r="CG93">
        <v>-0.62895870208740234</v>
      </c>
      <c r="CH93">
        <v>-1.0223890542984009</v>
      </c>
      <c r="CI93">
        <v>-0.36772096157073975</v>
      </c>
      <c r="CJ93">
        <v>-0.68323081731796265</v>
      </c>
      <c r="CK93">
        <v>-1.6512778997421265</v>
      </c>
      <c r="CL93">
        <v>-0.72466742992401123</v>
      </c>
      <c r="CM93">
        <v>-0.27648228406906128</v>
      </c>
      <c r="CN93">
        <v>1.0955879688262939</v>
      </c>
      <c r="CO93">
        <v>42.178108215332031</v>
      </c>
      <c r="CP93">
        <v>37.369174957275391</v>
      </c>
      <c r="CQ93">
        <v>35.806690216064453</v>
      </c>
      <c r="CR93">
        <v>37.313610076904297</v>
      </c>
      <c r="CS93">
        <v>0.86573415994644165</v>
      </c>
      <c r="CT93">
        <v>-2.3701016902923584</v>
      </c>
      <c r="CU93">
        <v>-6.0828471183776855</v>
      </c>
      <c r="CV93">
        <v>-5.9747610092163086</v>
      </c>
      <c r="CW93">
        <v>-5.6506166458129883</v>
      </c>
      <c r="CX93">
        <v>0.25271135568618774</v>
      </c>
      <c r="CY93">
        <v>-0.86206710338592529</v>
      </c>
      <c r="CZ93">
        <v>-1.0842586755752563</v>
      </c>
      <c r="DA93">
        <v>-0.83169358968734741</v>
      </c>
      <c r="DB93">
        <v>-1.2222491502761841</v>
      </c>
      <c r="DC93">
        <v>-1.5376002788543701</v>
      </c>
      <c r="DD93">
        <v>-1.9854940176010132</v>
      </c>
      <c r="DE93">
        <v>0.60092943906784058</v>
      </c>
      <c r="DF93">
        <v>0.27903717756271362</v>
      </c>
      <c r="DG93">
        <v>0.98216778039932251</v>
      </c>
      <c r="DH93">
        <v>0.70203465223312378</v>
      </c>
      <c r="DI93">
        <v>-0.23815695941448212</v>
      </c>
      <c r="DJ93">
        <v>0.71480143070220947</v>
      </c>
      <c r="DK93">
        <v>1.2327008247375488</v>
      </c>
      <c r="DL93">
        <v>2.6064302921295166</v>
      </c>
      <c r="DM93">
        <v>43.680946350097656</v>
      </c>
      <c r="DN93">
        <v>38.888397216796875</v>
      </c>
      <c r="DO93">
        <v>37.323108673095703</v>
      </c>
      <c r="DP93">
        <v>38.739307403564453</v>
      </c>
      <c r="DQ93">
        <v>2.2546012401580811</v>
      </c>
      <c r="DR93">
        <v>-1.0046358108520508</v>
      </c>
      <c r="DS93">
        <v>-4.7113375663757324</v>
      </c>
      <c r="DT93">
        <v>-4.5984010696411133</v>
      </c>
      <c r="DU93">
        <v>-4.2726459503173828</v>
      </c>
      <c r="DV93">
        <v>1.9945266246795654</v>
      </c>
      <c r="DW93">
        <v>0.83495998382568359</v>
      </c>
      <c r="DX93">
        <v>0.5890238881111145</v>
      </c>
      <c r="DY93">
        <v>0.7930331826210022</v>
      </c>
      <c r="DZ93">
        <v>0.42015615105628967</v>
      </c>
      <c r="EA93">
        <v>0.11769245564937592</v>
      </c>
      <c r="EB93">
        <v>-0.30208936333656311</v>
      </c>
      <c r="EC93">
        <v>2.376692533493042</v>
      </c>
      <c r="ED93">
        <v>2.1580898761749268</v>
      </c>
      <c r="EE93">
        <v>2.9311926364898682</v>
      </c>
      <c r="EF93">
        <v>2.7021379470825195</v>
      </c>
      <c r="EG93">
        <v>1.8021652698516846</v>
      </c>
      <c r="EH93">
        <v>2.793165922164917</v>
      </c>
      <c r="EI93">
        <v>3.4117214679718018</v>
      </c>
      <c r="EJ93">
        <v>4.787846565246582</v>
      </c>
      <c r="EK93">
        <v>45.850803375244141</v>
      </c>
      <c r="EL93">
        <v>41.0819091796875</v>
      </c>
      <c r="EM93">
        <v>39.512580871582031</v>
      </c>
      <c r="EN93">
        <v>40.797782897949219</v>
      </c>
      <c r="EO93">
        <v>4.2599043846130371</v>
      </c>
      <c r="EP93">
        <v>0.96687996387481689</v>
      </c>
      <c r="EQ93">
        <v>-2.7310950756072998</v>
      </c>
      <c r="ER93">
        <v>-2.6111562252044678</v>
      </c>
      <c r="ES93">
        <v>-2.2830748558044434</v>
      </c>
      <c r="ET93">
        <v>79.79925537109375</v>
      </c>
      <c r="EU93">
        <v>78.549636840820313</v>
      </c>
      <c r="EV93">
        <v>77.378730773925781</v>
      </c>
      <c r="EW93">
        <v>76.335372924804687</v>
      </c>
      <c r="EX93">
        <v>75.843406677246094</v>
      </c>
      <c r="EY93">
        <v>75.802650451660156</v>
      </c>
      <c r="EZ93">
        <v>77.503913879394531</v>
      </c>
      <c r="FA93">
        <v>81.844314575195313</v>
      </c>
      <c r="FB93">
        <v>86.494468688964844</v>
      </c>
      <c r="FC93">
        <v>90.462959289550781</v>
      </c>
      <c r="FD93">
        <v>92.829566955566406</v>
      </c>
      <c r="FE93">
        <v>94.628372192382813</v>
      </c>
      <c r="FF93">
        <v>95.417320251464844</v>
      </c>
      <c r="FG93">
        <v>94.895103454589844</v>
      </c>
      <c r="FH93">
        <v>94.320060729980469</v>
      </c>
      <c r="FI93">
        <v>93.206344604492188</v>
      </c>
      <c r="FJ93">
        <v>92.392562866210937</v>
      </c>
      <c r="FK93">
        <v>91.110404968261719</v>
      </c>
      <c r="FL93">
        <v>88.064682006835938</v>
      </c>
      <c r="FM93">
        <v>85.982994079589844</v>
      </c>
      <c r="FN93">
        <v>84.454978942871094</v>
      </c>
      <c r="FO93">
        <v>83.224082946777344</v>
      </c>
      <c r="FP93">
        <v>81.915443420410156</v>
      </c>
      <c r="FQ93">
        <v>80.957420349121094</v>
      </c>
      <c r="FR93">
        <v>1015</v>
      </c>
      <c r="FS93">
        <v>7.4741363525390625E-2</v>
      </c>
      <c r="FT93">
        <v>1</v>
      </c>
    </row>
    <row r="94" spans="1:176" x14ac:dyDescent="0.2">
      <c r="A94" t="s">
        <v>1</v>
      </c>
      <c r="B94" t="s">
        <v>227</v>
      </c>
      <c r="C94" t="s">
        <v>254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N94">
        <v>0</v>
      </c>
      <c r="EO94">
        <v>0</v>
      </c>
      <c r="EP94">
        <v>0</v>
      </c>
      <c r="EQ94">
        <v>0</v>
      </c>
      <c r="ER94">
        <v>0</v>
      </c>
      <c r="ES94">
        <v>0</v>
      </c>
      <c r="ET94">
        <v>0</v>
      </c>
      <c r="EU94">
        <v>0</v>
      </c>
      <c r="EV94">
        <v>0</v>
      </c>
      <c r="EW94">
        <v>0</v>
      </c>
      <c r="EX94">
        <v>0</v>
      </c>
      <c r="EY94">
        <v>0</v>
      </c>
      <c r="EZ94">
        <v>0</v>
      </c>
      <c r="FA94">
        <v>0</v>
      </c>
      <c r="FB94">
        <v>0</v>
      </c>
      <c r="FC94">
        <v>0</v>
      </c>
      <c r="FD94">
        <v>0</v>
      </c>
      <c r="FE94">
        <v>0</v>
      </c>
      <c r="FF94">
        <v>0</v>
      </c>
      <c r="FG94">
        <v>0</v>
      </c>
      <c r="FH94">
        <v>0</v>
      </c>
      <c r="FI94">
        <v>0</v>
      </c>
      <c r="FJ94">
        <v>0</v>
      </c>
      <c r="FK94">
        <v>0</v>
      </c>
      <c r="FL94">
        <v>0</v>
      </c>
      <c r="FM94">
        <v>0</v>
      </c>
      <c r="FN94">
        <v>0</v>
      </c>
      <c r="FO94">
        <v>0</v>
      </c>
      <c r="FP94">
        <v>0</v>
      </c>
      <c r="FQ94">
        <v>0</v>
      </c>
      <c r="FR94">
        <v>0</v>
      </c>
      <c r="FT94">
        <v>0</v>
      </c>
    </row>
    <row r="95" spans="1:176" x14ac:dyDescent="0.2">
      <c r="A95" t="s">
        <v>1</v>
      </c>
      <c r="B95" t="s">
        <v>227</v>
      </c>
      <c r="C95" t="s">
        <v>255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N95">
        <v>0</v>
      </c>
      <c r="EO95">
        <v>0</v>
      </c>
      <c r="EP95">
        <v>0</v>
      </c>
      <c r="EQ95">
        <v>0</v>
      </c>
      <c r="ER95">
        <v>0</v>
      </c>
      <c r="ES95">
        <v>0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EZ95">
        <v>0</v>
      </c>
      <c r="FA95">
        <v>0</v>
      </c>
      <c r="FB95">
        <v>0</v>
      </c>
      <c r="FC95">
        <v>0</v>
      </c>
      <c r="FD95">
        <v>0</v>
      </c>
      <c r="FE95">
        <v>0</v>
      </c>
      <c r="FF95">
        <v>0</v>
      </c>
      <c r="FG95">
        <v>0</v>
      </c>
      <c r="FH95">
        <v>0</v>
      </c>
      <c r="FI95">
        <v>0</v>
      </c>
      <c r="FJ95">
        <v>0</v>
      </c>
      <c r="FK95">
        <v>0</v>
      </c>
      <c r="FL95">
        <v>0</v>
      </c>
      <c r="FM95">
        <v>0</v>
      </c>
      <c r="FN95">
        <v>0</v>
      </c>
      <c r="FO95">
        <v>0</v>
      </c>
      <c r="FP95">
        <v>0</v>
      </c>
      <c r="FQ95">
        <v>0</v>
      </c>
      <c r="FR95">
        <v>0</v>
      </c>
      <c r="FT95">
        <v>0</v>
      </c>
    </row>
    <row r="96" spans="1:176" x14ac:dyDescent="0.2">
      <c r="A96" t="s">
        <v>1</v>
      </c>
      <c r="B96" t="s">
        <v>227</v>
      </c>
      <c r="C96" t="s">
        <v>256</v>
      </c>
      <c r="D96">
        <v>994</v>
      </c>
      <c r="E96">
        <v>994</v>
      </c>
      <c r="F96">
        <v>109.57633209228516</v>
      </c>
      <c r="G96">
        <v>105.77594757080078</v>
      </c>
      <c r="H96">
        <v>103.36744689941406</v>
      </c>
      <c r="I96">
        <v>104.18119049072266</v>
      </c>
      <c r="J96">
        <v>108.40734100341797</v>
      </c>
      <c r="K96">
        <v>114.47688293457031</v>
      </c>
      <c r="L96">
        <v>123.4876708984375</v>
      </c>
      <c r="M96">
        <v>132.73272705078125</v>
      </c>
      <c r="N96">
        <v>146.48646545410156</v>
      </c>
      <c r="O96">
        <v>155.17738342285156</v>
      </c>
      <c r="P96">
        <v>167.24525451660156</v>
      </c>
      <c r="Q96">
        <v>173.18522644042969</v>
      </c>
      <c r="R96">
        <v>178.40365600585938</v>
      </c>
      <c r="S96">
        <v>181.69502258300781</v>
      </c>
      <c r="T96">
        <v>184.31982421875</v>
      </c>
      <c r="U96">
        <v>187.40350341796875</v>
      </c>
      <c r="V96">
        <v>190.40147399902344</v>
      </c>
      <c r="W96">
        <v>193.20956420898437</v>
      </c>
      <c r="X96">
        <v>195.02250671386719</v>
      </c>
      <c r="Y96">
        <v>193.34080505371094</v>
      </c>
      <c r="Z96">
        <v>186.31893920898437</v>
      </c>
      <c r="AA96">
        <v>165.6470947265625</v>
      </c>
      <c r="AB96">
        <v>140.77842712402344</v>
      </c>
      <c r="AC96">
        <v>124.92409515380859</v>
      </c>
      <c r="AD96">
        <v>-5.8968329429626465</v>
      </c>
      <c r="AE96">
        <v>-6.7550063133239746</v>
      </c>
      <c r="AF96">
        <v>-6.1629533767700195</v>
      </c>
      <c r="AG96">
        <v>-4.9961099624633789</v>
      </c>
      <c r="AH96">
        <v>-3.6263241767883301</v>
      </c>
      <c r="AI96">
        <v>-3.6778678894042969</v>
      </c>
      <c r="AJ96">
        <v>-5.3549871444702148</v>
      </c>
      <c r="AK96">
        <v>-2.7212839126586914</v>
      </c>
      <c r="AL96">
        <v>-2.3763856887817383</v>
      </c>
      <c r="AM96">
        <v>-4.8608417510986328</v>
      </c>
      <c r="AN96">
        <v>-5.6621537208557129</v>
      </c>
      <c r="AO96">
        <v>-6.9142227172851563</v>
      </c>
      <c r="AP96">
        <v>-7.3111424446105957</v>
      </c>
      <c r="AQ96">
        <v>-11.725734710693359</v>
      </c>
      <c r="AR96">
        <v>-6.3751072883605957</v>
      </c>
      <c r="AS96">
        <v>35.259059906005859</v>
      </c>
      <c r="AT96">
        <v>34.018825531005859</v>
      </c>
      <c r="AU96">
        <v>32.794849395751953</v>
      </c>
      <c r="AV96">
        <v>31.630430221557617</v>
      </c>
      <c r="AW96">
        <v>-4.2458453178405762</v>
      </c>
      <c r="AX96">
        <v>-3.2268474102020264</v>
      </c>
      <c r="AY96">
        <v>-2.4180619716644287</v>
      </c>
      <c r="AZ96">
        <v>-4.1088352203369141</v>
      </c>
      <c r="BA96">
        <v>-4.138890266418457</v>
      </c>
      <c r="BB96">
        <v>-4.1985406875610352</v>
      </c>
      <c r="BC96">
        <v>-5.1187248229980469</v>
      </c>
      <c r="BD96">
        <v>-4.5383543968200684</v>
      </c>
      <c r="BE96">
        <v>-3.3816578388214111</v>
      </c>
      <c r="BF96">
        <v>-1.973069429397583</v>
      </c>
      <c r="BG96">
        <v>-2.0409018993377686</v>
      </c>
      <c r="BH96">
        <v>-3.7092037200927734</v>
      </c>
      <c r="BI96">
        <v>-0.95663857460021973</v>
      </c>
      <c r="BJ96">
        <v>-0.47505423426628113</v>
      </c>
      <c r="BK96">
        <v>-2.8408815860748291</v>
      </c>
      <c r="BL96">
        <v>-3.585834264755249</v>
      </c>
      <c r="BM96">
        <v>-4.8934969902038574</v>
      </c>
      <c r="BN96">
        <v>-5.3225712776184082</v>
      </c>
      <c r="BO96">
        <v>-9.6899509429931641</v>
      </c>
      <c r="BP96">
        <v>-4.3559837341308594</v>
      </c>
      <c r="BQ96">
        <v>37.244583129882813</v>
      </c>
      <c r="BR96">
        <v>35.991458892822266</v>
      </c>
      <c r="BS96">
        <v>34.74383544921875</v>
      </c>
      <c r="BT96">
        <v>33.530216217041016</v>
      </c>
      <c r="BU96">
        <v>-2.330880880355835</v>
      </c>
      <c r="BV96">
        <v>-1.3411636352539063</v>
      </c>
      <c r="BW96">
        <v>-0.54984885454177856</v>
      </c>
      <c r="BX96">
        <v>-2.2416398525238037</v>
      </c>
      <c r="BY96">
        <v>-2.2837097644805908</v>
      </c>
      <c r="BZ96">
        <v>-3.0223085880279541</v>
      </c>
      <c r="CA96">
        <v>-3.9854409694671631</v>
      </c>
      <c r="CB96">
        <v>-3.4131622314453125</v>
      </c>
      <c r="CC96">
        <v>-2.2634932994842529</v>
      </c>
      <c r="CD96">
        <v>-0.82803022861480713</v>
      </c>
      <c r="CE96">
        <v>-0.90714436769485474</v>
      </c>
      <c r="CF96">
        <v>-2.5693387985229492</v>
      </c>
      <c r="CG96">
        <v>0.2655494213104248</v>
      </c>
      <c r="CH96">
        <v>0.84180217981338501</v>
      </c>
      <c r="CI96">
        <v>-1.4418635368347168</v>
      </c>
      <c r="CJ96">
        <v>-2.1477820873260498</v>
      </c>
      <c r="CK96">
        <v>-3.4939484596252441</v>
      </c>
      <c r="CL96">
        <v>-3.9452927112579346</v>
      </c>
      <c r="CM96">
        <v>-8.279973030090332</v>
      </c>
      <c r="CN96">
        <v>-2.9575445652008057</v>
      </c>
      <c r="CO96">
        <v>38.6197509765625</v>
      </c>
      <c r="CP96">
        <v>37.357700347900391</v>
      </c>
      <c r="CQ96">
        <v>36.093696594238281</v>
      </c>
      <c r="CR96">
        <v>34.846004486083984</v>
      </c>
      <c r="CS96">
        <v>-1.0045822858810425</v>
      </c>
      <c r="CT96">
        <v>-3.5144779831171036E-2</v>
      </c>
      <c r="CU96">
        <v>0.74406987428665161</v>
      </c>
      <c r="CV96">
        <v>-0.94842606782913208</v>
      </c>
      <c r="CW96">
        <v>-0.99881768226623535</v>
      </c>
      <c r="CX96">
        <v>-1.8460766077041626</v>
      </c>
      <c r="CY96">
        <v>-2.8521573543548584</v>
      </c>
      <c r="CZ96">
        <v>-2.2879700660705566</v>
      </c>
      <c r="DA96">
        <v>-1.1453287601470947</v>
      </c>
      <c r="DB96">
        <v>0.31700894236564636</v>
      </c>
      <c r="DC96">
        <v>0.22661325335502625</v>
      </c>
      <c r="DD96">
        <v>-1.4294739961624146</v>
      </c>
      <c r="DE96">
        <v>1.4877374172210693</v>
      </c>
      <c r="DF96">
        <v>2.158658504486084</v>
      </c>
      <c r="DG96">
        <v>-4.284537211060524E-2</v>
      </c>
      <c r="DH96">
        <v>-0.70972979068756104</v>
      </c>
      <c r="DI96">
        <v>-2.0943999290466309</v>
      </c>
      <c r="DJ96">
        <v>-2.5680141448974609</v>
      </c>
      <c r="DK96">
        <v>-6.8699955940246582</v>
      </c>
      <c r="DL96">
        <v>-1.5591055154800415</v>
      </c>
      <c r="DM96">
        <v>39.994918823242187</v>
      </c>
      <c r="DN96">
        <v>38.723941802978516</v>
      </c>
      <c r="DO96">
        <v>37.443557739257813</v>
      </c>
      <c r="DP96">
        <v>36.161792755126953</v>
      </c>
      <c r="DQ96">
        <v>0.32171627879142761</v>
      </c>
      <c r="DR96">
        <v>1.2708740234375</v>
      </c>
      <c r="DS96">
        <v>2.0379886627197266</v>
      </c>
      <c r="DT96">
        <v>0.34478777647018433</v>
      </c>
      <c r="DU96">
        <v>0.28607448935508728</v>
      </c>
      <c r="DV96">
        <v>-0.14778441190719604</v>
      </c>
      <c r="DW96">
        <v>-1.2158757448196411</v>
      </c>
      <c r="DX96">
        <v>-0.66337126493453979</v>
      </c>
      <c r="DY96">
        <v>0.46912321448326111</v>
      </c>
      <c r="DZ96">
        <v>1.9702636003494263</v>
      </c>
      <c r="EA96">
        <v>1.8635791540145874</v>
      </c>
      <c r="EB96">
        <v>0.21630977094173431</v>
      </c>
      <c r="EC96">
        <v>3.252382755279541</v>
      </c>
      <c r="ED96">
        <v>4.0599899291992187</v>
      </c>
      <c r="EE96">
        <v>1.9771146774291992</v>
      </c>
      <c r="EF96">
        <v>1.3665893077850342</v>
      </c>
      <c r="EG96">
        <v>-7.3674134910106659E-2</v>
      </c>
      <c r="EH96">
        <v>-0.57944279909133911</v>
      </c>
      <c r="EI96">
        <v>-4.8342118263244629</v>
      </c>
      <c r="EJ96">
        <v>0.4600183367729187</v>
      </c>
      <c r="EK96">
        <v>41.980442047119141</v>
      </c>
      <c r="EL96">
        <v>40.696575164794922</v>
      </c>
      <c r="EM96">
        <v>39.392543792724609</v>
      </c>
      <c r="EN96">
        <v>38.061576843261719</v>
      </c>
      <c r="EO96">
        <v>2.2366807460784912</v>
      </c>
      <c r="EP96">
        <v>3.1565577983856201</v>
      </c>
      <c r="EQ96">
        <v>3.9062018394470215</v>
      </c>
      <c r="ER96">
        <v>2.2119832038879395</v>
      </c>
      <c r="ES96">
        <v>2.1412546634674072</v>
      </c>
      <c r="ET96">
        <v>67.640289306640625</v>
      </c>
      <c r="EU96">
        <v>66.354484558105469</v>
      </c>
      <c r="EV96">
        <v>65.475120544433594</v>
      </c>
      <c r="EW96">
        <v>65.012580871582031</v>
      </c>
      <c r="EX96">
        <v>64.31732177734375</v>
      </c>
      <c r="EY96">
        <v>63.887039184570312</v>
      </c>
      <c r="EZ96">
        <v>62.590644836425781</v>
      </c>
      <c r="FA96">
        <v>64.397682189941406</v>
      </c>
      <c r="FB96">
        <v>70.065895080566406</v>
      </c>
      <c r="FC96">
        <v>76.032699584960938</v>
      </c>
      <c r="FD96">
        <v>81.510169982910156</v>
      </c>
      <c r="FE96">
        <v>85.433944702148438</v>
      </c>
      <c r="FF96">
        <v>87.677772521972656</v>
      </c>
      <c r="FG96">
        <v>88.749687194824219</v>
      </c>
      <c r="FH96">
        <v>88.905891418457031</v>
      </c>
      <c r="FI96">
        <v>87.854011535644531</v>
      </c>
      <c r="FJ96">
        <v>86.918533325195313</v>
      </c>
      <c r="FK96">
        <v>84.8533935546875</v>
      </c>
      <c r="FL96">
        <v>80.672431945800781</v>
      </c>
      <c r="FM96">
        <v>77.1617431640625</v>
      </c>
      <c r="FN96">
        <v>75.056083679199219</v>
      </c>
      <c r="FO96">
        <v>73.714889526367188</v>
      </c>
      <c r="FP96">
        <v>72.01531982421875</v>
      </c>
      <c r="FQ96">
        <v>70.359642028808594</v>
      </c>
      <c r="FR96">
        <v>994</v>
      </c>
      <c r="FS96">
        <v>7.9107597470283508E-2</v>
      </c>
      <c r="FT96">
        <v>1</v>
      </c>
    </row>
    <row r="97" spans="1:176" x14ac:dyDescent="0.2">
      <c r="A97" t="s">
        <v>1</v>
      </c>
      <c r="B97" t="s">
        <v>227</v>
      </c>
      <c r="C97" t="s">
        <v>257</v>
      </c>
      <c r="D97">
        <v>994</v>
      </c>
      <c r="E97">
        <v>994</v>
      </c>
      <c r="F97">
        <v>118.17045593261719</v>
      </c>
      <c r="G97">
        <v>114.23094940185547</v>
      </c>
      <c r="H97">
        <v>111.21349334716797</v>
      </c>
      <c r="I97">
        <v>111.24180603027344</v>
      </c>
      <c r="J97">
        <v>114.5816650390625</v>
      </c>
      <c r="K97">
        <v>120.00552368164062</v>
      </c>
      <c r="L97">
        <v>128.65316772460937</v>
      </c>
      <c r="M97">
        <v>137.38322448730469</v>
      </c>
      <c r="N97">
        <v>151.02127075195312</v>
      </c>
      <c r="O97">
        <v>158.69914245605469</v>
      </c>
      <c r="P97">
        <v>169.19070434570312</v>
      </c>
      <c r="Q97">
        <v>174.26026916503906</v>
      </c>
      <c r="R97">
        <v>179.53498840332031</v>
      </c>
      <c r="S97">
        <v>184.81124877929687</v>
      </c>
      <c r="T97">
        <v>188.14360046386719</v>
      </c>
      <c r="U97">
        <v>190.42361450195312</v>
      </c>
      <c r="V97">
        <v>192.85726928710937</v>
      </c>
      <c r="W97">
        <v>194.70513916015625</v>
      </c>
      <c r="X97">
        <v>196.92237854003906</v>
      </c>
      <c r="Y97">
        <v>195.40037536621094</v>
      </c>
      <c r="Z97">
        <v>188.43191528320312</v>
      </c>
      <c r="AA97">
        <v>167.52665710449219</v>
      </c>
      <c r="AB97">
        <v>142.55491638183594</v>
      </c>
      <c r="AC97">
        <v>126.55753326416016</v>
      </c>
      <c r="AD97">
        <v>-3.4153096675872803</v>
      </c>
      <c r="AE97">
        <v>-3.9607794284820557</v>
      </c>
      <c r="AF97">
        <v>-4.9044785499572754</v>
      </c>
      <c r="AG97">
        <v>-4.0647358894348145</v>
      </c>
      <c r="AH97">
        <v>-3.7454018592834473</v>
      </c>
      <c r="AI97">
        <v>-4.4043164253234863</v>
      </c>
      <c r="AJ97">
        <v>-4.6345067024230957</v>
      </c>
      <c r="AK97">
        <v>-3.4412269592285156</v>
      </c>
      <c r="AL97">
        <v>-4.2362308502197266</v>
      </c>
      <c r="AM97">
        <v>-6.5579533576965332</v>
      </c>
      <c r="AN97">
        <v>-8.1135025024414062</v>
      </c>
      <c r="AO97">
        <v>-7.965827465057373</v>
      </c>
      <c r="AP97">
        <v>-8.6992368698120117</v>
      </c>
      <c r="AQ97">
        <v>-9.3985462188720703</v>
      </c>
      <c r="AR97">
        <v>-4.9493837356567383</v>
      </c>
      <c r="AS97">
        <v>35.946811676025391</v>
      </c>
      <c r="AT97">
        <v>35.698085784912109</v>
      </c>
      <c r="AU97">
        <v>33.969669342041016</v>
      </c>
      <c r="AV97">
        <v>33.157234191894531</v>
      </c>
      <c r="AW97">
        <v>7.4721924960613251E-2</v>
      </c>
      <c r="AX97">
        <v>-1.0071495771408081</v>
      </c>
      <c r="AY97">
        <v>-2.0162491798400879</v>
      </c>
      <c r="AZ97">
        <v>-3.2361094951629639</v>
      </c>
      <c r="BA97">
        <v>-2.9579141139984131</v>
      </c>
      <c r="BB97">
        <v>-2.04217529296875</v>
      </c>
      <c r="BC97">
        <v>-2.627892017364502</v>
      </c>
      <c r="BD97">
        <v>-3.5647077560424805</v>
      </c>
      <c r="BE97">
        <v>-2.7614479064941406</v>
      </c>
      <c r="BF97">
        <v>-2.4337260723114014</v>
      </c>
      <c r="BG97">
        <v>-3.0958003997802734</v>
      </c>
      <c r="BH97">
        <v>-3.3239696025848389</v>
      </c>
      <c r="BI97">
        <v>-2.053260326385498</v>
      </c>
      <c r="BJ97">
        <v>-2.7169384956359863</v>
      </c>
      <c r="BK97">
        <v>-4.9423599243164062</v>
      </c>
      <c r="BL97">
        <v>-6.4680438041687012</v>
      </c>
      <c r="BM97">
        <v>-6.3459725379943848</v>
      </c>
      <c r="BN97">
        <v>-7.1009893417358398</v>
      </c>
      <c r="BO97">
        <v>-7.7255301475524902</v>
      </c>
      <c r="BP97">
        <v>-3.244523286819458</v>
      </c>
      <c r="BQ97">
        <v>37.658000946044922</v>
      </c>
      <c r="BR97">
        <v>37.373584747314453</v>
      </c>
      <c r="BS97">
        <v>35.658939361572266</v>
      </c>
      <c r="BT97">
        <v>34.818309783935547</v>
      </c>
      <c r="BU97">
        <v>1.7235085964202881</v>
      </c>
      <c r="BV97">
        <v>0.60372519493103027</v>
      </c>
      <c r="BW97">
        <v>-0.42360052466392517</v>
      </c>
      <c r="BX97">
        <v>-1.6589617729187012</v>
      </c>
      <c r="BY97">
        <v>-1.385892391204834</v>
      </c>
      <c r="BZ97">
        <v>-1.0911464691162109</v>
      </c>
      <c r="CA97">
        <v>-1.7047382593154907</v>
      </c>
      <c r="CB97">
        <v>-2.6367864608764648</v>
      </c>
      <c r="CC97">
        <v>-1.8587944507598877</v>
      </c>
      <c r="CD97">
        <v>-1.5252631902694702</v>
      </c>
      <c r="CE97">
        <v>-2.1895260810852051</v>
      </c>
      <c r="CF97">
        <v>-2.4162957668304443</v>
      </c>
      <c r="CG97">
        <v>-1.0919589996337891</v>
      </c>
      <c r="CH97">
        <v>-1.664681077003479</v>
      </c>
      <c r="CI97">
        <v>-3.8234047889709473</v>
      </c>
      <c r="CJ97">
        <v>-5.328404426574707</v>
      </c>
      <c r="CK97">
        <v>-5.2240657806396484</v>
      </c>
      <c r="CL97">
        <v>-5.9940481185913086</v>
      </c>
      <c r="CM97">
        <v>-6.5668039321899414</v>
      </c>
      <c r="CN97">
        <v>-2.0637421607971191</v>
      </c>
      <c r="CO97">
        <v>38.843166351318359</v>
      </c>
      <c r="CP97">
        <v>38.534030914306641</v>
      </c>
      <c r="CQ97">
        <v>36.828922271728516</v>
      </c>
      <c r="CR97">
        <v>35.968765258789063</v>
      </c>
      <c r="CS97">
        <v>2.8654532432556152</v>
      </c>
      <c r="CT97">
        <v>1.7194122076034546</v>
      </c>
      <c r="CU97">
        <v>0.67946314811706543</v>
      </c>
      <c r="CV97">
        <v>-0.56663417816162109</v>
      </c>
      <c r="CW97">
        <v>-0.29711496829986572</v>
      </c>
      <c r="CX97">
        <v>-0.14011773467063904</v>
      </c>
      <c r="CY97">
        <v>-0.78158450126647949</v>
      </c>
      <c r="CZ97">
        <v>-1.7088651657104492</v>
      </c>
      <c r="DA97">
        <v>-0.95614105463027954</v>
      </c>
      <c r="DB97">
        <v>-0.61680042743682861</v>
      </c>
      <c r="DC97">
        <v>-1.2832518815994263</v>
      </c>
      <c r="DD97">
        <v>-1.5086218118667603</v>
      </c>
      <c r="DE97">
        <v>-0.13065755367279053</v>
      </c>
      <c r="DF97">
        <v>-0.61242365837097168</v>
      </c>
      <c r="DG97">
        <v>-2.7044496536254883</v>
      </c>
      <c r="DH97">
        <v>-4.1887650489807129</v>
      </c>
      <c r="DI97">
        <v>-4.1021590232849121</v>
      </c>
      <c r="DJ97">
        <v>-4.8871068954467773</v>
      </c>
      <c r="DK97">
        <v>-5.4080777168273926</v>
      </c>
      <c r="DL97">
        <v>-0.88296091556549072</v>
      </c>
      <c r="DM97">
        <v>40.028331756591797</v>
      </c>
      <c r="DN97">
        <v>39.694477081298828</v>
      </c>
      <c r="DO97">
        <v>37.998905181884766</v>
      </c>
      <c r="DP97">
        <v>37.119220733642578</v>
      </c>
      <c r="DQ97">
        <v>4.0073976516723633</v>
      </c>
      <c r="DR97">
        <v>2.8350992202758789</v>
      </c>
      <c r="DS97">
        <v>1.7825268507003784</v>
      </c>
      <c r="DT97">
        <v>0.52569341659545898</v>
      </c>
      <c r="DU97">
        <v>0.79166251420974731</v>
      </c>
      <c r="DV97">
        <v>1.2330167293548584</v>
      </c>
      <c r="DW97">
        <v>0.55130290985107422</v>
      </c>
      <c r="DX97">
        <v>-0.36909422278404236</v>
      </c>
      <c r="DY97">
        <v>0.347147136926651</v>
      </c>
      <c r="DZ97">
        <v>0.69487559795379639</v>
      </c>
      <c r="EA97">
        <v>2.526426687836647E-2</v>
      </c>
      <c r="EB97">
        <v>-0.19808483123779297</v>
      </c>
      <c r="EC97">
        <v>1.2573090791702271</v>
      </c>
      <c r="ED97">
        <v>0.90686887502670288</v>
      </c>
      <c r="EE97">
        <v>-1.0888559818267822</v>
      </c>
      <c r="EF97">
        <v>-2.5433063507080078</v>
      </c>
      <c r="EG97">
        <v>-2.4823043346405029</v>
      </c>
      <c r="EH97">
        <v>-3.2888591289520264</v>
      </c>
      <c r="EI97">
        <v>-3.7350616455078125</v>
      </c>
      <c r="EJ97">
        <v>0.82189959287643433</v>
      </c>
      <c r="EK97">
        <v>41.739521026611328</v>
      </c>
      <c r="EL97">
        <v>41.369976043701172</v>
      </c>
      <c r="EM97">
        <v>39.688175201416016</v>
      </c>
      <c r="EN97">
        <v>38.780296325683594</v>
      </c>
      <c r="EO97">
        <v>5.6561846733093262</v>
      </c>
      <c r="EP97">
        <v>4.4459738731384277</v>
      </c>
      <c r="EQ97">
        <v>3.3751754760742187</v>
      </c>
      <c r="ER97">
        <v>2.1028411388397217</v>
      </c>
      <c r="ES97">
        <v>2.3636841773986816</v>
      </c>
      <c r="ET97">
        <v>69.169639587402344</v>
      </c>
      <c r="EU97">
        <v>68.157142639160156</v>
      </c>
      <c r="EV97">
        <v>66.585227966308594</v>
      </c>
      <c r="EW97">
        <v>65.438720703125</v>
      </c>
      <c r="EX97">
        <v>64.666526794433594</v>
      </c>
      <c r="EY97">
        <v>64.403656005859375</v>
      </c>
      <c r="EZ97">
        <v>63.86529541015625</v>
      </c>
      <c r="FA97">
        <v>64.365386962890625</v>
      </c>
      <c r="FB97">
        <v>69.164878845214844</v>
      </c>
      <c r="FC97">
        <v>74.723052978515625</v>
      </c>
      <c r="FD97">
        <v>79.59600830078125</v>
      </c>
      <c r="FE97">
        <v>83.69232177734375</v>
      </c>
      <c r="FF97">
        <v>86.733474731445313</v>
      </c>
      <c r="FG97">
        <v>88.041091918945313</v>
      </c>
      <c r="FH97">
        <v>88.173065185546875</v>
      </c>
      <c r="FI97">
        <v>88.565193176269531</v>
      </c>
      <c r="FJ97">
        <v>87.149017333984375</v>
      </c>
      <c r="FK97">
        <v>84.524276733398438</v>
      </c>
      <c r="FL97">
        <v>79.805953979492187</v>
      </c>
      <c r="FM97">
        <v>76.359443664550781</v>
      </c>
      <c r="FN97">
        <v>73.955642700195312</v>
      </c>
      <c r="FO97">
        <v>72.583419799804687</v>
      </c>
      <c r="FP97">
        <v>71.085784912109375</v>
      </c>
      <c r="FQ97">
        <v>69.192428588867187</v>
      </c>
      <c r="FR97">
        <v>994</v>
      </c>
      <c r="FS97">
        <v>7.7689267694950104E-2</v>
      </c>
      <c r="FT97">
        <v>1</v>
      </c>
    </row>
    <row r="98" spans="1:176" x14ac:dyDescent="0.2">
      <c r="A98" t="s">
        <v>1</v>
      </c>
      <c r="B98" t="s">
        <v>227</v>
      </c>
      <c r="C98" t="s">
        <v>258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0</v>
      </c>
      <c r="DH98">
        <v>0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>
        <v>0</v>
      </c>
      <c r="DT98">
        <v>0</v>
      </c>
      <c r="DU98">
        <v>0</v>
      </c>
      <c r="DV98">
        <v>0</v>
      </c>
      <c r="DW98">
        <v>0</v>
      </c>
      <c r="DX98">
        <v>0</v>
      </c>
      <c r="DY98">
        <v>0</v>
      </c>
      <c r="DZ98">
        <v>0</v>
      </c>
      <c r="EA98">
        <v>0</v>
      </c>
      <c r="EB98">
        <v>0</v>
      </c>
      <c r="EC98">
        <v>0</v>
      </c>
      <c r="ED98">
        <v>0</v>
      </c>
      <c r="EE98">
        <v>0</v>
      </c>
      <c r="EF98">
        <v>0</v>
      </c>
      <c r="EG98">
        <v>0</v>
      </c>
      <c r="EH98">
        <v>0</v>
      </c>
      <c r="EI98">
        <v>0</v>
      </c>
      <c r="EJ98">
        <v>0</v>
      </c>
      <c r="EK98">
        <v>0</v>
      </c>
      <c r="EL98">
        <v>0</v>
      </c>
      <c r="EM98">
        <v>0</v>
      </c>
      <c r="EN98">
        <v>0</v>
      </c>
      <c r="EO98">
        <v>0</v>
      </c>
      <c r="EP98">
        <v>0</v>
      </c>
      <c r="EQ98">
        <v>0</v>
      </c>
      <c r="ER98">
        <v>0</v>
      </c>
      <c r="ES98">
        <v>0</v>
      </c>
      <c r="ET98">
        <v>0</v>
      </c>
      <c r="EU98">
        <v>0</v>
      </c>
      <c r="EV98">
        <v>0</v>
      </c>
      <c r="EW98">
        <v>0</v>
      </c>
      <c r="EX98">
        <v>0</v>
      </c>
      <c r="EY98">
        <v>0</v>
      </c>
      <c r="EZ98">
        <v>0</v>
      </c>
      <c r="FA98">
        <v>0</v>
      </c>
      <c r="FB98">
        <v>0</v>
      </c>
      <c r="FC98">
        <v>0</v>
      </c>
      <c r="FD98">
        <v>0</v>
      </c>
      <c r="FE98">
        <v>0</v>
      </c>
      <c r="FF98">
        <v>0</v>
      </c>
      <c r="FG98">
        <v>0</v>
      </c>
      <c r="FH98">
        <v>0</v>
      </c>
      <c r="FI98">
        <v>0</v>
      </c>
      <c r="FJ98">
        <v>0</v>
      </c>
      <c r="FK98">
        <v>0</v>
      </c>
      <c r="FL98">
        <v>0</v>
      </c>
      <c r="FM98">
        <v>0</v>
      </c>
      <c r="FN98">
        <v>0</v>
      </c>
      <c r="FO98">
        <v>0</v>
      </c>
      <c r="FP98">
        <v>0</v>
      </c>
      <c r="FQ98">
        <v>0</v>
      </c>
      <c r="FR98">
        <v>0</v>
      </c>
      <c r="FT98">
        <v>0</v>
      </c>
    </row>
    <row r="99" spans="1:176" x14ac:dyDescent="0.2">
      <c r="A99" t="s">
        <v>1</v>
      </c>
      <c r="B99" t="s">
        <v>227</v>
      </c>
      <c r="C99" t="s">
        <v>259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0</v>
      </c>
      <c r="DH99">
        <v>0</v>
      </c>
      <c r="DI99">
        <v>0</v>
      </c>
      <c r="DJ99">
        <v>0</v>
      </c>
      <c r="DK99">
        <v>0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0</v>
      </c>
      <c r="DR99">
        <v>0</v>
      </c>
      <c r="DS99">
        <v>0</v>
      </c>
      <c r="DT99">
        <v>0</v>
      </c>
      <c r="DU99">
        <v>0</v>
      </c>
      <c r="DV99">
        <v>0</v>
      </c>
      <c r="DW99">
        <v>0</v>
      </c>
      <c r="DX99">
        <v>0</v>
      </c>
      <c r="DY99">
        <v>0</v>
      </c>
      <c r="DZ99">
        <v>0</v>
      </c>
      <c r="EA99">
        <v>0</v>
      </c>
      <c r="EB99">
        <v>0</v>
      </c>
      <c r="EC99">
        <v>0</v>
      </c>
      <c r="ED99">
        <v>0</v>
      </c>
      <c r="EE99">
        <v>0</v>
      </c>
      <c r="EF99">
        <v>0</v>
      </c>
      <c r="EG99">
        <v>0</v>
      </c>
      <c r="EH99">
        <v>0</v>
      </c>
      <c r="EI99">
        <v>0</v>
      </c>
      <c r="EJ99">
        <v>0</v>
      </c>
      <c r="EK99">
        <v>0</v>
      </c>
      <c r="EL99">
        <v>0</v>
      </c>
      <c r="EM99">
        <v>0</v>
      </c>
      <c r="EN99">
        <v>0</v>
      </c>
      <c r="EO99">
        <v>0</v>
      </c>
      <c r="EP99">
        <v>0</v>
      </c>
      <c r="EQ99">
        <v>0</v>
      </c>
      <c r="ER99">
        <v>0</v>
      </c>
      <c r="ES99">
        <v>0</v>
      </c>
      <c r="ET99">
        <v>0</v>
      </c>
      <c r="EU99">
        <v>0</v>
      </c>
      <c r="EV99">
        <v>0</v>
      </c>
      <c r="EW99">
        <v>0</v>
      </c>
      <c r="EX99">
        <v>0</v>
      </c>
      <c r="EY99">
        <v>0</v>
      </c>
      <c r="EZ99">
        <v>0</v>
      </c>
      <c r="FA99">
        <v>0</v>
      </c>
      <c r="FB99">
        <v>0</v>
      </c>
      <c r="FC99">
        <v>0</v>
      </c>
      <c r="FD99">
        <v>0</v>
      </c>
      <c r="FE99">
        <v>0</v>
      </c>
      <c r="FF99">
        <v>0</v>
      </c>
      <c r="FG99">
        <v>0</v>
      </c>
      <c r="FH99">
        <v>0</v>
      </c>
      <c r="FI99">
        <v>0</v>
      </c>
      <c r="FJ99">
        <v>0</v>
      </c>
      <c r="FK99">
        <v>0</v>
      </c>
      <c r="FL99">
        <v>0</v>
      </c>
      <c r="FM99">
        <v>0</v>
      </c>
      <c r="FN99">
        <v>0</v>
      </c>
      <c r="FO99">
        <v>0</v>
      </c>
      <c r="FP99">
        <v>0</v>
      </c>
      <c r="FQ99">
        <v>0</v>
      </c>
      <c r="FR99">
        <v>0</v>
      </c>
      <c r="FT99">
        <v>0</v>
      </c>
    </row>
    <row r="100" spans="1:176" x14ac:dyDescent="0.2">
      <c r="A100" t="s">
        <v>1</v>
      </c>
      <c r="B100" t="s">
        <v>227</v>
      </c>
      <c r="C100" t="s">
        <v>260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N100">
        <v>0</v>
      </c>
      <c r="EO100">
        <v>0</v>
      </c>
      <c r="EP100">
        <v>0</v>
      </c>
      <c r="EQ100">
        <v>0</v>
      </c>
      <c r="ER100">
        <v>0</v>
      </c>
      <c r="ES100">
        <v>0</v>
      </c>
      <c r="ET100">
        <v>0</v>
      </c>
      <c r="EU100">
        <v>0</v>
      </c>
      <c r="EV100">
        <v>0</v>
      </c>
      <c r="EW100">
        <v>0</v>
      </c>
      <c r="EX100">
        <v>0</v>
      </c>
      <c r="EY100">
        <v>0</v>
      </c>
      <c r="EZ100">
        <v>0</v>
      </c>
      <c r="FA100">
        <v>0</v>
      </c>
      <c r="FB100">
        <v>0</v>
      </c>
      <c r="FC100">
        <v>0</v>
      </c>
      <c r="FD100">
        <v>0</v>
      </c>
      <c r="FE100">
        <v>0</v>
      </c>
      <c r="FF100">
        <v>0</v>
      </c>
      <c r="FG100">
        <v>0</v>
      </c>
      <c r="FH100">
        <v>0</v>
      </c>
      <c r="FI100">
        <v>0</v>
      </c>
      <c r="FJ100">
        <v>0</v>
      </c>
      <c r="FK100">
        <v>0</v>
      </c>
      <c r="FL100">
        <v>0</v>
      </c>
      <c r="FM100">
        <v>0</v>
      </c>
      <c r="FN100">
        <v>0</v>
      </c>
      <c r="FO100">
        <v>0</v>
      </c>
      <c r="FP100">
        <v>0</v>
      </c>
      <c r="FQ100">
        <v>0</v>
      </c>
      <c r="FR100">
        <v>0</v>
      </c>
      <c r="FT100">
        <v>0</v>
      </c>
    </row>
    <row r="101" spans="1:176" x14ac:dyDescent="0.2">
      <c r="A101" t="s">
        <v>1</v>
      </c>
      <c r="B101" t="s">
        <v>227</v>
      </c>
      <c r="C101" t="s">
        <v>2</v>
      </c>
      <c r="D101">
        <v>1034.2</v>
      </c>
      <c r="E101">
        <v>1034.2</v>
      </c>
      <c r="F101">
        <v>137.75662231445312</v>
      </c>
      <c r="G101">
        <v>133.42845153808594</v>
      </c>
      <c r="H101">
        <v>130.0989990234375</v>
      </c>
      <c r="I101">
        <v>130.94288635253906</v>
      </c>
      <c r="J101">
        <v>134.98895263671875</v>
      </c>
      <c r="K101">
        <v>141.98036193847656</v>
      </c>
      <c r="L101">
        <v>151.62797546386719</v>
      </c>
      <c r="M101">
        <v>163.07746887207031</v>
      </c>
      <c r="N101">
        <v>179.59783935546875</v>
      </c>
      <c r="O101">
        <v>190.1959228515625</v>
      </c>
      <c r="P101">
        <v>202.10121154785156</v>
      </c>
      <c r="Q101">
        <v>207.16653442382812</v>
      </c>
      <c r="R101">
        <v>210.36833190917969</v>
      </c>
      <c r="S101">
        <v>212.74757385253906</v>
      </c>
      <c r="T101">
        <v>213.12208557128906</v>
      </c>
      <c r="U101">
        <v>214.30220031738281</v>
      </c>
      <c r="V101">
        <v>215.82049560546875</v>
      </c>
      <c r="W101">
        <v>217.69500732421875</v>
      </c>
      <c r="X101">
        <v>219.39793395996094</v>
      </c>
      <c r="Y101">
        <v>219.63125610351562</v>
      </c>
      <c r="Z101">
        <v>212.8482666015625</v>
      </c>
      <c r="AA101">
        <v>188.10902404785156</v>
      </c>
      <c r="AB101">
        <v>161.19636535644531</v>
      </c>
      <c r="AC101">
        <v>144.81004333496094</v>
      </c>
      <c r="AD101">
        <v>-2.2786679267883301</v>
      </c>
      <c r="AE101">
        <v>-2.2051980495452881</v>
      </c>
      <c r="AF101">
        <v>-2.6073904037475586</v>
      </c>
      <c r="AG101">
        <v>-2.6625590324401855</v>
      </c>
      <c r="AH101">
        <v>-3.0796589851379395</v>
      </c>
      <c r="AI101">
        <v>-2.5966205596923828</v>
      </c>
      <c r="AJ101">
        <v>-2.3763332366943359</v>
      </c>
      <c r="AK101">
        <v>-2.6536121368408203</v>
      </c>
      <c r="AL101">
        <v>-3.2127044200897217</v>
      </c>
      <c r="AM101">
        <v>-2.8118910789489746</v>
      </c>
      <c r="AN101">
        <v>-3.2362751960754395</v>
      </c>
      <c r="AO101">
        <v>-4.0275721549987793</v>
      </c>
      <c r="AP101">
        <v>-3.9508967399597168</v>
      </c>
      <c r="AQ101">
        <v>-4.8926305770874023</v>
      </c>
      <c r="AR101">
        <v>-1.7665308713912964</v>
      </c>
      <c r="AS101">
        <v>43.161716461181641</v>
      </c>
      <c r="AT101">
        <v>40.435905456542969</v>
      </c>
      <c r="AU101">
        <v>38.184276580810547</v>
      </c>
      <c r="AV101">
        <v>37.216464996337891</v>
      </c>
      <c r="AW101">
        <v>-2.6104743480682373</v>
      </c>
      <c r="AX101">
        <v>-9.030451774597168</v>
      </c>
      <c r="AY101">
        <v>-8.2129631042480469</v>
      </c>
      <c r="AZ101">
        <v>-7.2180542945861816</v>
      </c>
      <c r="BA101">
        <v>-5.9529047012329102</v>
      </c>
      <c r="BB101">
        <v>-0.71837222576141357</v>
      </c>
      <c r="BC101">
        <v>-0.6798970103263855</v>
      </c>
      <c r="BD101">
        <v>-1.0882562398910522</v>
      </c>
      <c r="BE101">
        <v>-1.1709041595458984</v>
      </c>
      <c r="BF101">
        <v>-1.5773509740829468</v>
      </c>
      <c r="BG101">
        <v>-1.0827529430389404</v>
      </c>
      <c r="BH101">
        <v>-0.8367428183555603</v>
      </c>
      <c r="BI101">
        <v>-1.0426515340805054</v>
      </c>
      <c r="BJ101">
        <v>-1.5129234790802002</v>
      </c>
      <c r="BK101">
        <v>-1.0491236448287964</v>
      </c>
      <c r="BL101">
        <v>-1.4133173227310181</v>
      </c>
      <c r="BM101">
        <v>-2.1615967750549316</v>
      </c>
      <c r="BN101">
        <v>-2.0553982257843018</v>
      </c>
      <c r="BO101">
        <v>-2.9241044521331787</v>
      </c>
      <c r="BP101">
        <v>0.21337476372718811</v>
      </c>
      <c r="BQ101">
        <v>45.115879058837891</v>
      </c>
      <c r="BR101">
        <v>42.394535064697266</v>
      </c>
      <c r="BS101">
        <v>40.126335144042969</v>
      </c>
      <c r="BT101">
        <v>39.083969116210937</v>
      </c>
      <c r="BU101">
        <v>-0.75904631614685059</v>
      </c>
      <c r="BV101">
        <v>-7.2029767036437988</v>
      </c>
      <c r="BW101">
        <v>-6.3781452178955078</v>
      </c>
      <c r="BX101">
        <v>-5.3754100799560547</v>
      </c>
      <c r="BY101">
        <v>-4.1174073219299316</v>
      </c>
      <c r="BZ101">
        <v>0.36228376626968384</v>
      </c>
      <c r="CA101">
        <v>0.37652188539505005</v>
      </c>
      <c r="CB101">
        <v>-3.6108478903770447E-2</v>
      </c>
      <c r="CC101">
        <v>-0.13778857886791229</v>
      </c>
      <c r="CD101">
        <v>-0.53685694932937622</v>
      </c>
      <c r="CE101">
        <v>-3.4252841025590897E-2</v>
      </c>
      <c r="CF101">
        <v>0.2295728474855423</v>
      </c>
      <c r="CG101">
        <v>7.3094815015792847E-2</v>
      </c>
      <c r="CH101">
        <v>-0.33566033840179443</v>
      </c>
      <c r="CI101">
        <v>0.1717638224363327</v>
      </c>
      <c r="CJ101">
        <v>-0.15074217319488525</v>
      </c>
      <c r="CK101">
        <v>-0.86922818422317505</v>
      </c>
      <c r="CL101">
        <v>-0.74258160591125488</v>
      </c>
      <c r="CM101">
        <v>-1.5607092380523682</v>
      </c>
      <c r="CN101">
        <v>1.5846513509750366</v>
      </c>
      <c r="CO101">
        <v>46.469329833984375</v>
      </c>
      <c r="CP101">
        <v>43.751075744628906</v>
      </c>
      <c r="CQ101">
        <v>41.471401214599609</v>
      </c>
      <c r="CR101">
        <v>40.377395629882813</v>
      </c>
      <c r="CS101">
        <v>0.52324706315994263</v>
      </c>
      <c r="CT101">
        <v>-5.9372735023498535</v>
      </c>
      <c r="CU101">
        <v>-5.1073555946350098</v>
      </c>
      <c r="CV101">
        <v>-4.0992002487182617</v>
      </c>
      <c r="CW101">
        <v>-2.8461475372314453</v>
      </c>
      <c r="CX101">
        <v>1.4429397583007813</v>
      </c>
      <c r="CY101">
        <v>1.4329408407211304</v>
      </c>
      <c r="CZ101">
        <v>1.016039252281189</v>
      </c>
      <c r="DA101">
        <v>0.89532703161239624</v>
      </c>
      <c r="DB101">
        <v>0.50363701581954956</v>
      </c>
      <c r="DC101">
        <v>1.0142472982406616</v>
      </c>
      <c r="DD101">
        <v>1.2958885431289673</v>
      </c>
      <c r="DE101">
        <v>1.1888412237167358</v>
      </c>
      <c r="DF101">
        <v>0.84160274267196655</v>
      </c>
      <c r="DG101">
        <v>1.3926513195037842</v>
      </c>
      <c r="DH101">
        <v>1.1118329763412476</v>
      </c>
      <c r="DI101">
        <v>0.42314046621322632</v>
      </c>
      <c r="DJ101">
        <v>0.57023495435714722</v>
      </c>
      <c r="DK101">
        <v>-0.19731396436691284</v>
      </c>
      <c r="DL101">
        <v>2.955927848815918</v>
      </c>
      <c r="DM101">
        <v>47.822780609130859</v>
      </c>
      <c r="DN101">
        <v>45.107616424560547</v>
      </c>
      <c r="DO101">
        <v>42.81646728515625</v>
      </c>
      <c r="DP101">
        <v>41.670822143554688</v>
      </c>
      <c r="DQ101">
        <v>1.8055404424667358</v>
      </c>
      <c r="DR101">
        <v>-4.6715703010559082</v>
      </c>
      <c r="DS101">
        <v>-3.8365659713745117</v>
      </c>
      <c r="DT101">
        <v>-2.8229904174804687</v>
      </c>
      <c r="DU101">
        <v>-1.574887752532959</v>
      </c>
      <c r="DV101">
        <v>3.0032353401184082</v>
      </c>
      <c r="DW101">
        <v>2.9582419395446777</v>
      </c>
      <c r="DX101">
        <v>2.5351734161376953</v>
      </c>
      <c r="DY101">
        <v>2.3869819641113281</v>
      </c>
      <c r="DZ101">
        <v>2.0059452056884766</v>
      </c>
      <c r="EA101">
        <v>2.5281147956848145</v>
      </c>
      <c r="EB101">
        <v>2.8354790210723877</v>
      </c>
      <c r="EC101">
        <v>2.7998018264770508</v>
      </c>
      <c r="ED101">
        <v>2.5413837432861328</v>
      </c>
      <c r="EE101">
        <v>3.155418872833252</v>
      </c>
      <c r="EF101">
        <v>2.9347908496856689</v>
      </c>
      <c r="EG101">
        <v>2.2891156673431396</v>
      </c>
      <c r="EH101">
        <v>2.465733528137207</v>
      </c>
      <c r="EI101">
        <v>1.7712122201919556</v>
      </c>
      <c r="EJ101">
        <v>4.9358334541320801</v>
      </c>
      <c r="EK101">
        <v>49.776943206787109</v>
      </c>
      <c r="EL101">
        <v>47.066246032714844</v>
      </c>
      <c r="EM101">
        <v>44.758525848388672</v>
      </c>
      <c r="EN101">
        <v>43.538326263427734</v>
      </c>
      <c r="EO101">
        <v>3.656968355178833</v>
      </c>
      <c r="EP101">
        <v>-2.8440952301025391</v>
      </c>
      <c r="EQ101">
        <v>-2.0017478466033936</v>
      </c>
      <c r="ER101">
        <v>-0.98034614324569702</v>
      </c>
      <c r="ES101">
        <v>0.26060938835144043</v>
      </c>
      <c r="ET101">
        <v>75.888412475585938</v>
      </c>
      <c r="EU101">
        <v>74.968879699707031</v>
      </c>
      <c r="EV101">
        <v>74.034591674804688</v>
      </c>
      <c r="EW101">
        <v>73.077499389648437</v>
      </c>
      <c r="EX101">
        <v>72.362503051757813</v>
      </c>
      <c r="EY101">
        <v>72.220550537109375</v>
      </c>
      <c r="EZ101">
        <v>74.611190795898437</v>
      </c>
      <c r="FA101">
        <v>78.515792846679688</v>
      </c>
      <c r="FB101">
        <v>82.683296203613281</v>
      </c>
      <c r="FC101">
        <v>86.632804870605469</v>
      </c>
      <c r="FD101">
        <v>89.214157104492187</v>
      </c>
      <c r="FE101">
        <v>91.041252136230469</v>
      </c>
      <c r="FF101">
        <v>92.19207763671875</v>
      </c>
      <c r="FG101">
        <v>92.499794006347656</v>
      </c>
      <c r="FH101">
        <v>92.749053955078125</v>
      </c>
      <c r="FI101">
        <v>91.335830688476563</v>
      </c>
      <c r="FJ101">
        <v>90.418128967285156</v>
      </c>
      <c r="FK101">
        <v>88.049560546875</v>
      </c>
      <c r="FL101">
        <v>84.315093994140625</v>
      </c>
      <c r="FM101">
        <v>82.172966003417969</v>
      </c>
      <c r="FN101">
        <v>80.397895812988281</v>
      </c>
      <c r="FO101">
        <v>79.156890869140625</v>
      </c>
      <c r="FP101">
        <v>78.002967834472656</v>
      </c>
      <c r="FQ101">
        <v>76.881484985351563</v>
      </c>
      <c r="FR101">
        <v>861.83333333333337</v>
      </c>
      <c r="FS101">
        <v>7.3189906775951385E-2</v>
      </c>
      <c r="FT101">
        <v>1</v>
      </c>
    </row>
    <row r="102" spans="1:176" x14ac:dyDescent="0.2">
      <c r="A102" t="s">
        <v>1</v>
      </c>
      <c r="B102" t="s">
        <v>228</v>
      </c>
      <c r="C102" t="s">
        <v>237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0</v>
      </c>
      <c r="DZ102">
        <v>0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N102">
        <v>0</v>
      </c>
      <c r="EO102">
        <v>0</v>
      </c>
      <c r="EP102">
        <v>0</v>
      </c>
      <c r="EQ102">
        <v>0</v>
      </c>
      <c r="ER102">
        <v>0</v>
      </c>
      <c r="ES102">
        <v>0</v>
      </c>
      <c r="ET102">
        <v>0</v>
      </c>
      <c r="EU102">
        <v>0</v>
      </c>
      <c r="EV102">
        <v>0</v>
      </c>
      <c r="EW102">
        <v>0</v>
      </c>
      <c r="EX102">
        <v>0</v>
      </c>
      <c r="EY102">
        <v>0</v>
      </c>
      <c r="EZ102">
        <v>0</v>
      </c>
      <c r="FA102">
        <v>0</v>
      </c>
      <c r="FB102">
        <v>0</v>
      </c>
      <c r="FC102">
        <v>0</v>
      </c>
      <c r="FD102">
        <v>0</v>
      </c>
      <c r="FE102">
        <v>0</v>
      </c>
      <c r="FF102">
        <v>0</v>
      </c>
      <c r="FG102">
        <v>0</v>
      </c>
      <c r="FH102">
        <v>0</v>
      </c>
      <c r="FI102">
        <v>0</v>
      </c>
      <c r="FJ102">
        <v>0</v>
      </c>
      <c r="FK102">
        <v>0</v>
      </c>
      <c r="FL102">
        <v>0</v>
      </c>
      <c r="FM102">
        <v>0</v>
      </c>
      <c r="FN102">
        <v>0</v>
      </c>
      <c r="FO102">
        <v>0</v>
      </c>
      <c r="FP102">
        <v>0</v>
      </c>
      <c r="FQ102">
        <v>0</v>
      </c>
      <c r="FR102">
        <v>1</v>
      </c>
      <c r="FS102">
        <v>1</v>
      </c>
      <c r="FT102">
        <v>0</v>
      </c>
    </row>
    <row r="103" spans="1:176" x14ac:dyDescent="0.2">
      <c r="A103" t="s">
        <v>1</v>
      </c>
      <c r="B103" t="s">
        <v>228</v>
      </c>
      <c r="C103" t="s">
        <v>238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N103">
        <v>0</v>
      </c>
      <c r="EO103">
        <v>0</v>
      </c>
      <c r="EP103">
        <v>0</v>
      </c>
      <c r="EQ103">
        <v>0</v>
      </c>
      <c r="ER103">
        <v>0</v>
      </c>
      <c r="ES103">
        <v>0</v>
      </c>
      <c r="ET103">
        <v>0</v>
      </c>
      <c r="EU103">
        <v>0</v>
      </c>
      <c r="EV103">
        <v>0</v>
      </c>
      <c r="EW103">
        <v>0</v>
      </c>
      <c r="EX103">
        <v>0</v>
      </c>
      <c r="EY103">
        <v>0</v>
      </c>
      <c r="EZ103">
        <v>0</v>
      </c>
      <c r="FA103">
        <v>0</v>
      </c>
      <c r="FB103">
        <v>0</v>
      </c>
      <c r="FC103">
        <v>0</v>
      </c>
      <c r="FD103">
        <v>0</v>
      </c>
      <c r="FE103">
        <v>0</v>
      </c>
      <c r="FF103">
        <v>0</v>
      </c>
      <c r="FG103">
        <v>0</v>
      </c>
      <c r="FH103">
        <v>0</v>
      </c>
      <c r="FI103">
        <v>0</v>
      </c>
      <c r="FJ103">
        <v>0</v>
      </c>
      <c r="FK103">
        <v>0</v>
      </c>
      <c r="FL103">
        <v>0</v>
      </c>
      <c r="FM103">
        <v>0</v>
      </c>
      <c r="FN103">
        <v>0</v>
      </c>
      <c r="FO103">
        <v>0</v>
      </c>
      <c r="FP103">
        <v>0</v>
      </c>
      <c r="FQ103">
        <v>0</v>
      </c>
      <c r="FR103">
        <v>0</v>
      </c>
      <c r="FT103">
        <v>0</v>
      </c>
    </row>
    <row r="104" spans="1:176" x14ac:dyDescent="0.2">
      <c r="A104" t="s">
        <v>1</v>
      </c>
      <c r="B104" t="s">
        <v>228</v>
      </c>
      <c r="C104" t="s">
        <v>239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N104">
        <v>0</v>
      </c>
      <c r="EO104">
        <v>0</v>
      </c>
      <c r="EP104">
        <v>0</v>
      </c>
      <c r="EQ104">
        <v>0</v>
      </c>
      <c r="ER104">
        <v>0</v>
      </c>
      <c r="ES104">
        <v>0</v>
      </c>
      <c r="ET104">
        <v>0</v>
      </c>
      <c r="EU104">
        <v>0</v>
      </c>
      <c r="EV104">
        <v>0</v>
      </c>
      <c r="EW104">
        <v>0</v>
      </c>
      <c r="EX104">
        <v>0</v>
      </c>
      <c r="EY104">
        <v>0</v>
      </c>
      <c r="EZ104">
        <v>0</v>
      </c>
      <c r="FA104">
        <v>0</v>
      </c>
      <c r="FB104">
        <v>0</v>
      </c>
      <c r="FC104">
        <v>0</v>
      </c>
      <c r="FD104">
        <v>0</v>
      </c>
      <c r="FE104">
        <v>0</v>
      </c>
      <c r="FF104">
        <v>0</v>
      </c>
      <c r="FG104">
        <v>0</v>
      </c>
      <c r="FH104">
        <v>0</v>
      </c>
      <c r="FI104">
        <v>0</v>
      </c>
      <c r="FJ104">
        <v>0</v>
      </c>
      <c r="FK104">
        <v>0</v>
      </c>
      <c r="FL104">
        <v>0</v>
      </c>
      <c r="FM104">
        <v>0</v>
      </c>
      <c r="FN104">
        <v>0</v>
      </c>
      <c r="FO104">
        <v>0</v>
      </c>
      <c r="FP104">
        <v>0</v>
      </c>
      <c r="FQ104">
        <v>0</v>
      </c>
      <c r="FR104">
        <v>0</v>
      </c>
      <c r="FT104">
        <v>0</v>
      </c>
    </row>
    <row r="105" spans="1:176" x14ac:dyDescent="0.2">
      <c r="A105" t="s">
        <v>1</v>
      </c>
      <c r="B105" t="s">
        <v>228</v>
      </c>
      <c r="C105" t="s">
        <v>240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N105">
        <v>0</v>
      </c>
      <c r="EO105">
        <v>0</v>
      </c>
      <c r="EP105">
        <v>0</v>
      </c>
      <c r="EQ105">
        <v>0</v>
      </c>
      <c r="ER105">
        <v>0</v>
      </c>
      <c r="ES105">
        <v>0</v>
      </c>
      <c r="ET105">
        <v>0</v>
      </c>
      <c r="EU105">
        <v>0</v>
      </c>
      <c r="EV105">
        <v>0</v>
      </c>
      <c r="EW105">
        <v>0</v>
      </c>
      <c r="EX105">
        <v>0</v>
      </c>
      <c r="EY105">
        <v>0</v>
      </c>
      <c r="EZ105">
        <v>0</v>
      </c>
      <c r="FA105">
        <v>0</v>
      </c>
      <c r="FB105">
        <v>0</v>
      </c>
      <c r="FC105">
        <v>0</v>
      </c>
      <c r="FD105">
        <v>0</v>
      </c>
      <c r="FE105">
        <v>0</v>
      </c>
      <c r="FF105">
        <v>0</v>
      </c>
      <c r="FG105">
        <v>0</v>
      </c>
      <c r="FH105">
        <v>0</v>
      </c>
      <c r="FI105">
        <v>0</v>
      </c>
      <c r="FJ105">
        <v>0</v>
      </c>
      <c r="FK105">
        <v>0</v>
      </c>
      <c r="FL105">
        <v>0</v>
      </c>
      <c r="FM105">
        <v>0</v>
      </c>
      <c r="FN105">
        <v>0</v>
      </c>
      <c r="FO105">
        <v>0</v>
      </c>
      <c r="FP105">
        <v>0</v>
      </c>
      <c r="FQ105">
        <v>0</v>
      </c>
      <c r="FR105">
        <v>0</v>
      </c>
      <c r="FT105">
        <v>0</v>
      </c>
    </row>
    <row r="106" spans="1:176" x14ac:dyDescent="0.2">
      <c r="A106" t="s">
        <v>1</v>
      </c>
      <c r="B106" t="s">
        <v>228</v>
      </c>
      <c r="C106" t="s">
        <v>241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N106">
        <v>0</v>
      </c>
      <c r="EO106">
        <v>0</v>
      </c>
      <c r="EP106">
        <v>0</v>
      </c>
      <c r="EQ106">
        <v>0</v>
      </c>
      <c r="ER106">
        <v>0</v>
      </c>
      <c r="ES106">
        <v>0</v>
      </c>
      <c r="ET106">
        <v>0</v>
      </c>
      <c r="EU106">
        <v>0</v>
      </c>
      <c r="EV106">
        <v>0</v>
      </c>
      <c r="EW106">
        <v>0</v>
      </c>
      <c r="EX106">
        <v>0</v>
      </c>
      <c r="EY106">
        <v>0</v>
      </c>
      <c r="EZ106">
        <v>0</v>
      </c>
      <c r="FA106">
        <v>0</v>
      </c>
      <c r="FB106">
        <v>0</v>
      </c>
      <c r="FC106">
        <v>0</v>
      </c>
      <c r="FD106">
        <v>0</v>
      </c>
      <c r="FE106">
        <v>0</v>
      </c>
      <c r="FF106">
        <v>0</v>
      </c>
      <c r="FG106">
        <v>0</v>
      </c>
      <c r="FH106">
        <v>0</v>
      </c>
      <c r="FI106">
        <v>0</v>
      </c>
      <c r="FJ106">
        <v>0</v>
      </c>
      <c r="FK106">
        <v>0</v>
      </c>
      <c r="FL106">
        <v>0</v>
      </c>
      <c r="FM106">
        <v>0</v>
      </c>
      <c r="FN106">
        <v>0</v>
      </c>
      <c r="FO106">
        <v>0</v>
      </c>
      <c r="FP106">
        <v>0</v>
      </c>
      <c r="FQ106">
        <v>0</v>
      </c>
      <c r="FR106">
        <v>0</v>
      </c>
      <c r="FT106">
        <v>0</v>
      </c>
    </row>
    <row r="107" spans="1:176" x14ac:dyDescent="0.2">
      <c r="A107" t="s">
        <v>1</v>
      </c>
      <c r="B107" t="s">
        <v>228</v>
      </c>
      <c r="C107" t="s">
        <v>242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0</v>
      </c>
      <c r="DB107">
        <v>0</v>
      </c>
      <c r="DC107">
        <v>0</v>
      </c>
      <c r="DD107">
        <v>0</v>
      </c>
      <c r="DE107">
        <v>0</v>
      </c>
      <c r="DF107">
        <v>0</v>
      </c>
      <c r="DG107">
        <v>0</v>
      </c>
      <c r="DH107">
        <v>0</v>
      </c>
      <c r="DI107">
        <v>0</v>
      </c>
      <c r="DJ107">
        <v>0</v>
      </c>
      <c r="DK107">
        <v>0</v>
      </c>
      <c r="DL107">
        <v>0</v>
      </c>
      <c r="DM107">
        <v>0</v>
      </c>
      <c r="DN107">
        <v>0</v>
      </c>
      <c r="DO107">
        <v>0</v>
      </c>
      <c r="DP107">
        <v>0</v>
      </c>
      <c r="DQ107">
        <v>0</v>
      </c>
      <c r="DR107">
        <v>0</v>
      </c>
      <c r="DS107">
        <v>0</v>
      </c>
      <c r="DT107">
        <v>0</v>
      </c>
      <c r="DU107">
        <v>0</v>
      </c>
      <c r="DV107">
        <v>0</v>
      </c>
      <c r="DW107">
        <v>0</v>
      </c>
      <c r="DX107">
        <v>0</v>
      </c>
      <c r="DY107">
        <v>0</v>
      </c>
      <c r="DZ107">
        <v>0</v>
      </c>
      <c r="EA107">
        <v>0</v>
      </c>
      <c r="EB107">
        <v>0</v>
      </c>
      <c r="EC107">
        <v>0</v>
      </c>
      <c r="ED107">
        <v>0</v>
      </c>
      <c r="EE107">
        <v>0</v>
      </c>
      <c r="EF107">
        <v>0</v>
      </c>
      <c r="EG107">
        <v>0</v>
      </c>
      <c r="EH107">
        <v>0</v>
      </c>
      <c r="EI107">
        <v>0</v>
      </c>
      <c r="EJ107">
        <v>0</v>
      </c>
      <c r="EK107">
        <v>0</v>
      </c>
      <c r="EL107">
        <v>0</v>
      </c>
      <c r="EM107">
        <v>0</v>
      </c>
      <c r="EN107">
        <v>0</v>
      </c>
      <c r="EO107">
        <v>0</v>
      </c>
      <c r="EP107">
        <v>0</v>
      </c>
      <c r="EQ107">
        <v>0</v>
      </c>
      <c r="ER107">
        <v>0</v>
      </c>
      <c r="ES107">
        <v>0</v>
      </c>
      <c r="ET107">
        <v>0</v>
      </c>
      <c r="EU107">
        <v>0</v>
      </c>
      <c r="EV107">
        <v>0</v>
      </c>
      <c r="EW107">
        <v>0</v>
      </c>
      <c r="EX107">
        <v>0</v>
      </c>
      <c r="EY107">
        <v>0</v>
      </c>
      <c r="EZ107">
        <v>0</v>
      </c>
      <c r="FA107">
        <v>0</v>
      </c>
      <c r="FB107">
        <v>0</v>
      </c>
      <c r="FC107">
        <v>0</v>
      </c>
      <c r="FD107">
        <v>0</v>
      </c>
      <c r="FE107">
        <v>0</v>
      </c>
      <c r="FF107">
        <v>0</v>
      </c>
      <c r="FG107">
        <v>0</v>
      </c>
      <c r="FH107">
        <v>0</v>
      </c>
      <c r="FI107">
        <v>0</v>
      </c>
      <c r="FJ107">
        <v>0</v>
      </c>
      <c r="FK107">
        <v>0</v>
      </c>
      <c r="FL107">
        <v>0</v>
      </c>
      <c r="FM107">
        <v>0</v>
      </c>
      <c r="FN107">
        <v>0</v>
      </c>
      <c r="FO107">
        <v>0</v>
      </c>
      <c r="FP107">
        <v>0</v>
      </c>
      <c r="FQ107">
        <v>0</v>
      </c>
      <c r="FR107">
        <v>0</v>
      </c>
      <c r="FT107">
        <v>0</v>
      </c>
    </row>
    <row r="108" spans="1:176" x14ac:dyDescent="0.2">
      <c r="A108" t="s">
        <v>1</v>
      </c>
      <c r="B108" t="s">
        <v>228</v>
      </c>
      <c r="C108" t="s">
        <v>243</v>
      </c>
      <c r="D108">
        <v>207</v>
      </c>
      <c r="E108">
        <v>207</v>
      </c>
      <c r="F108">
        <v>39.024272918701172</v>
      </c>
      <c r="G108">
        <v>38.022846221923828</v>
      </c>
      <c r="H108">
        <v>37.454509735107422</v>
      </c>
      <c r="I108">
        <v>37.912807464599609</v>
      </c>
      <c r="J108">
        <v>40.117740631103516</v>
      </c>
      <c r="K108">
        <v>42.158935546875</v>
      </c>
      <c r="L108">
        <v>50.320362091064453</v>
      </c>
      <c r="M108">
        <v>49.445079803466797</v>
      </c>
      <c r="N108">
        <v>49.875373840332031</v>
      </c>
      <c r="O108">
        <v>51.996780395507813</v>
      </c>
      <c r="P108">
        <v>53.620445251464844</v>
      </c>
      <c r="Q108">
        <v>54.845146179199219</v>
      </c>
      <c r="R108">
        <v>55.808013916015625</v>
      </c>
      <c r="S108">
        <v>56.819713592529297</v>
      </c>
      <c r="T108">
        <v>57.348644256591797</v>
      </c>
      <c r="U108">
        <v>57.860111236572266</v>
      </c>
      <c r="V108">
        <v>58.040756225585938</v>
      </c>
      <c r="W108">
        <v>57.814998626708984</v>
      </c>
      <c r="X108">
        <v>56.826602935791016</v>
      </c>
      <c r="Y108">
        <v>56.953136444091797</v>
      </c>
      <c r="Z108">
        <v>57.700820922851563</v>
      </c>
      <c r="AA108">
        <v>55.803070068359375</v>
      </c>
      <c r="AB108">
        <v>44.802879333496094</v>
      </c>
      <c r="AC108">
        <v>41.582317352294922</v>
      </c>
      <c r="AD108">
        <v>-0.39662814140319824</v>
      </c>
      <c r="AE108">
        <v>-0.28093805909156799</v>
      </c>
      <c r="AF108">
        <v>-0.82619857788085938</v>
      </c>
      <c r="AG108">
        <v>-0.73769766092300415</v>
      </c>
      <c r="AH108">
        <v>-0.31512656807899475</v>
      </c>
      <c r="AI108">
        <v>-0.86931252479553223</v>
      </c>
      <c r="AJ108">
        <v>9.6130602061748505E-2</v>
      </c>
      <c r="AK108">
        <v>-0.97055232524871826</v>
      </c>
      <c r="AL108">
        <v>-1.0281263589859009</v>
      </c>
      <c r="AM108">
        <v>-1.0659587383270264</v>
      </c>
      <c r="AN108">
        <v>-1.3068466186523437</v>
      </c>
      <c r="AO108">
        <v>-1.387975811958313</v>
      </c>
      <c r="AP108">
        <v>-1.1048970222473145</v>
      </c>
      <c r="AQ108">
        <v>-1.2636330127716064</v>
      </c>
      <c r="AR108">
        <v>-1.0428197383880615</v>
      </c>
      <c r="AS108">
        <v>9.3666343688964844</v>
      </c>
      <c r="AT108">
        <v>8.9907464981079102</v>
      </c>
      <c r="AU108">
        <v>8.6354398727416992</v>
      </c>
      <c r="AV108">
        <v>8.8323221206665039</v>
      </c>
      <c r="AW108">
        <v>0.48174834251403809</v>
      </c>
      <c r="AX108">
        <v>-1.7395006418228149</v>
      </c>
      <c r="AY108">
        <v>-1.5686306953430176</v>
      </c>
      <c r="AZ108">
        <v>-1.6923764944076538</v>
      </c>
      <c r="BA108">
        <v>-1.54597008228302</v>
      </c>
      <c r="BB108">
        <v>0.16662529110908508</v>
      </c>
      <c r="BC108">
        <v>0.28785908222198486</v>
      </c>
      <c r="BD108">
        <v>-0.24696424603462219</v>
      </c>
      <c r="BE108">
        <v>-0.18266673386096954</v>
      </c>
      <c r="BF108">
        <v>0.23416349291801453</v>
      </c>
      <c r="BG108">
        <v>-0.3390221893787384</v>
      </c>
      <c r="BH108">
        <v>0.6907382607460022</v>
      </c>
      <c r="BI108">
        <v>-0.45829114317893982</v>
      </c>
      <c r="BJ108">
        <v>-0.52907073497772217</v>
      </c>
      <c r="BK108">
        <v>-0.55304372310638428</v>
      </c>
      <c r="BL108">
        <v>-0.78014594316482544</v>
      </c>
      <c r="BM108">
        <v>-0.85482966899871826</v>
      </c>
      <c r="BN108">
        <v>-0.56463134288787842</v>
      </c>
      <c r="BO108">
        <v>-0.71382272243499756</v>
      </c>
      <c r="BP108">
        <v>-0.49407431483268738</v>
      </c>
      <c r="BQ108">
        <v>9.9039011001586914</v>
      </c>
      <c r="BR108">
        <v>9.5224905014038086</v>
      </c>
      <c r="BS108">
        <v>9.1626415252685547</v>
      </c>
      <c r="BT108">
        <v>9.3787717819213867</v>
      </c>
      <c r="BU108">
        <v>1.0625879764556885</v>
      </c>
      <c r="BV108">
        <v>-1.2228623628616333</v>
      </c>
      <c r="BW108">
        <v>-1.0453863143920898</v>
      </c>
      <c r="BX108">
        <v>-1.1184207201004028</v>
      </c>
      <c r="BY108">
        <v>-0.95715433359146118</v>
      </c>
      <c r="BZ108">
        <v>0.5567328929901123</v>
      </c>
      <c r="CA108">
        <v>0.68180626630783081</v>
      </c>
      <c r="CB108">
        <v>0.15421167016029358</v>
      </c>
      <c r="CC108">
        <v>0.20174598693847656</v>
      </c>
      <c r="CD108">
        <v>0.61460012197494507</v>
      </c>
      <c r="CE108">
        <v>2.8255267068743706E-2</v>
      </c>
      <c r="CF108">
        <v>1.1025617122650146</v>
      </c>
      <c r="CG108">
        <v>-0.10350057482719421</v>
      </c>
      <c r="CH108">
        <v>-0.18342629075050354</v>
      </c>
      <c r="CI108">
        <v>-0.19780036807060242</v>
      </c>
      <c r="CJ108">
        <v>-0.41535463929176331</v>
      </c>
      <c r="CK108">
        <v>-0.48557424545288086</v>
      </c>
      <c r="CL108">
        <v>-0.19044491648674011</v>
      </c>
      <c r="CM108">
        <v>-0.33302581310272217</v>
      </c>
      <c r="CN108">
        <v>-0.1140148937702179</v>
      </c>
      <c r="CO108">
        <v>10.276009559631348</v>
      </c>
      <c r="CP108">
        <v>9.8907747268676758</v>
      </c>
      <c r="CQ108">
        <v>9.5277795791625977</v>
      </c>
      <c r="CR108">
        <v>9.7572412490844727</v>
      </c>
      <c r="CS108">
        <v>1.4648756980895996</v>
      </c>
      <c r="CT108">
        <v>-0.86504024267196655</v>
      </c>
      <c r="CU108">
        <v>-0.68298882246017456</v>
      </c>
      <c r="CV108">
        <v>-0.72090071439743042</v>
      </c>
      <c r="CW108">
        <v>-0.54934227466583252</v>
      </c>
      <c r="CX108">
        <v>0.94684052467346191</v>
      </c>
      <c r="CY108">
        <v>1.0757534503936768</v>
      </c>
      <c r="CZ108">
        <v>0.55538761615753174</v>
      </c>
      <c r="DA108">
        <v>0.58615869283676147</v>
      </c>
      <c r="DB108">
        <v>0.99503672122955322</v>
      </c>
      <c r="DC108">
        <v>0.39553272724151611</v>
      </c>
      <c r="DD108">
        <v>1.5143852233886719</v>
      </c>
      <c r="DE108">
        <v>0.25128999352455139</v>
      </c>
      <c r="DF108">
        <v>0.16221815347671509</v>
      </c>
      <c r="DG108">
        <v>0.15744300186634064</v>
      </c>
      <c r="DH108">
        <v>-5.056333914399147E-2</v>
      </c>
      <c r="DI108">
        <v>-0.11631882935762405</v>
      </c>
      <c r="DJ108">
        <v>0.183741495013237</v>
      </c>
      <c r="DK108">
        <v>4.7771107405424118E-2</v>
      </c>
      <c r="DL108">
        <v>0.26604452729225159</v>
      </c>
      <c r="DM108">
        <v>10.648118019104004</v>
      </c>
      <c r="DN108">
        <v>10.259058952331543</v>
      </c>
      <c r="DO108">
        <v>9.8929176330566406</v>
      </c>
      <c r="DP108">
        <v>10.135710716247559</v>
      </c>
      <c r="DQ108">
        <v>1.8671634197235107</v>
      </c>
      <c r="DR108">
        <v>-0.50721818208694458</v>
      </c>
      <c r="DS108">
        <v>-0.32059136033058167</v>
      </c>
      <c r="DT108">
        <v>-0.32338070869445801</v>
      </c>
      <c r="DU108">
        <v>-0.14153024554252625</v>
      </c>
      <c r="DV108">
        <v>1.5100939273834229</v>
      </c>
      <c r="DW108">
        <v>1.6445505619049072</v>
      </c>
      <c r="DX108">
        <v>1.1346218585968018</v>
      </c>
      <c r="DY108">
        <v>1.1411896944046021</v>
      </c>
      <c r="DZ108">
        <v>1.5443267822265625</v>
      </c>
      <c r="EA108">
        <v>0.92582303285598755</v>
      </c>
      <c r="EB108">
        <v>2.1089928150177002</v>
      </c>
      <c r="EC108">
        <v>0.76355117559432983</v>
      </c>
      <c r="ED108">
        <v>0.66127383708953857</v>
      </c>
      <c r="EE108">
        <v>0.67035800218582153</v>
      </c>
      <c r="EF108">
        <v>0.47613736987113953</v>
      </c>
      <c r="EG108">
        <v>0.41682735085487366</v>
      </c>
      <c r="EH108">
        <v>0.724007248878479</v>
      </c>
      <c r="EI108">
        <v>0.59758138656616211</v>
      </c>
      <c r="EJ108">
        <v>0.81478995084762573</v>
      </c>
      <c r="EK108">
        <v>11.185384750366211</v>
      </c>
      <c r="EL108">
        <v>10.790802955627441</v>
      </c>
      <c r="EM108">
        <v>10.420119285583496</v>
      </c>
      <c r="EN108">
        <v>10.682160377502441</v>
      </c>
      <c r="EO108">
        <v>2.4480030536651611</v>
      </c>
      <c r="EP108">
        <v>9.4201024621725082E-3</v>
      </c>
      <c r="EQ108">
        <v>0.20265305042266846</v>
      </c>
      <c r="ER108">
        <v>0.25057506561279297</v>
      </c>
      <c r="ES108">
        <v>0.44728556275367737</v>
      </c>
      <c r="ET108">
        <v>70.592048645019531</v>
      </c>
      <c r="EU108">
        <v>70.007514953613281</v>
      </c>
      <c r="EV108">
        <v>69.345207214355469</v>
      </c>
      <c r="EW108">
        <v>68.857154846191406</v>
      </c>
      <c r="EX108">
        <v>68.316497802734375</v>
      </c>
      <c r="EY108">
        <v>68.839607238769531</v>
      </c>
      <c r="EZ108">
        <v>72.0634765625</v>
      </c>
      <c r="FA108">
        <v>75.379722595214844</v>
      </c>
      <c r="FB108">
        <v>78.802658081054688</v>
      </c>
      <c r="FC108">
        <v>82.315773010253906</v>
      </c>
      <c r="FD108">
        <v>84.491485595703125</v>
      </c>
      <c r="FE108">
        <v>86.373619079589844</v>
      </c>
      <c r="FF108">
        <v>87.663612365722656</v>
      </c>
      <c r="FG108">
        <v>88.131217956542969</v>
      </c>
      <c r="FH108">
        <v>88.945480346679688</v>
      </c>
      <c r="FI108">
        <v>87.618629455566406</v>
      </c>
      <c r="FJ108">
        <v>86.618186950683594</v>
      </c>
      <c r="FK108">
        <v>83.990562438964844</v>
      </c>
      <c r="FL108">
        <v>80.516006469726563</v>
      </c>
      <c r="FM108">
        <v>77.78369140625</v>
      </c>
      <c r="FN108">
        <v>76.175895690917969</v>
      </c>
      <c r="FO108">
        <v>74.93133544921875</v>
      </c>
      <c r="FP108">
        <v>73.516838073730469</v>
      </c>
      <c r="FQ108">
        <v>72.224365234375</v>
      </c>
      <c r="FR108">
        <v>207</v>
      </c>
      <c r="FS108">
        <v>9.2322602868080139E-3</v>
      </c>
      <c r="FT108">
        <v>1</v>
      </c>
    </row>
    <row r="109" spans="1:176" x14ac:dyDescent="0.2">
      <c r="A109" t="s">
        <v>1</v>
      </c>
      <c r="B109" t="s">
        <v>228</v>
      </c>
      <c r="C109" t="s">
        <v>244</v>
      </c>
      <c r="D109">
        <v>207</v>
      </c>
      <c r="E109">
        <v>207</v>
      </c>
      <c r="F109">
        <v>39.741722106933594</v>
      </c>
      <c r="G109">
        <v>38.925025939941406</v>
      </c>
      <c r="H109">
        <v>38.379413604736328</v>
      </c>
      <c r="I109">
        <v>38.807395935058594</v>
      </c>
      <c r="J109">
        <v>40.649971008300781</v>
      </c>
      <c r="K109">
        <v>42.222187042236328</v>
      </c>
      <c r="L109">
        <v>50.521499633789063</v>
      </c>
      <c r="M109">
        <v>49.664451599121094</v>
      </c>
      <c r="N109">
        <v>50.119098663330078</v>
      </c>
      <c r="O109">
        <v>52.228672027587891</v>
      </c>
      <c r="P109">
        <v>53.82965087890625</v>
      </c>
      <c r="Q109">
        <v>55.108493804931641</v>
      </c>
      <c r="R109">
        <v>56.088947296142578</v>
      </c>
      <c r="S109">
        <v>57.204547882080078</v>
      </c>
      <c r="T109">
        <v>57.748703002929687</v>
      </c>
      <c r="U109">
        <v>58.336643218994141</v>
      </c>
      <c r="V109">
        <v>58.530452728271484</v>
      </c>
      <c r="W109">
        <v>58.342266082763672</v>
      </c>
      <c r="X109">
        <v>57.210227966308594</v>
      </c>
      <c r="Y109">
        <v>57.216743469238281</v>
      </c>
      <c r="Z109">
        <v>57.952960968017578</v>
      </c>
      <c r="AA109">
        <v>56.045989990234375</v>
      </c>
      <c r="AB109">
        <v>44.889114379882813</v>
      </c>
      <c r="AC109">
        <v>41.691852569580078</v>
      </c>
      <c r="AD109">
        <v>-0.73537594079971313</v>
      </c>
      <c r="AE109">
        <v>-0.7890474796295166</v>
      </c>
      <c r="AF109">
        <v>-1.0115143060684204</v>
      </c>
      <c r="AG109">
        <v>-0.77044057846069336</v>
      </c>
      <c r="AH109">
        <v>-0.58790826797485352</v>
      </c>
      <c r="AI109">
        <v>-0.77210140228271484</v>
      </c>
      <c r="AJ109">
        <v>0.11104439944028854</v>
      </c>
      <c r="AK109">
        <v>-0.88327932357788086</v>
      </c>
      <c r="AL109">
        <v>-0.95739185810089111</v>
      </c>
      <c r="AM109">
        <v>-1.2301313877105713</v>
      </c>
      <c r="AN109">
        <v>-1.5091625452041626</v>
      </c>
      <c r="AO109">
        <v>-1.3813223838806152</v>
      </c>
      <c r="AP109">
        <v>-1.1845555305480957</v>
      </c>
      <c r="AQ109">
        <v>-1.0969144105911255</v>
      </c>
      <c r="AR109">
        <v>9.514430046081543</v>
      </c>
      <c r="AS109">
        <v>8.8246383666992187</v>
      </c>
      <c r="AT109">
        <v>8.1311559677124023</v>
      </c>
      <c r="AU109">
        <v>8.3264198303222656</v>
      </c>
      <c r="AV109">
        <v>8.3170480728149414</v>
      </c>
      <c r="AW109">
        <v>0.39601549506187439</v>
      </c>
      <c r="AX109">
        <v>-1.953199028968811</v>
      </c>
      <c r="AY109">
        <v>-1.5936985015869141</v>
      </c>
      <c r="AZ109">
        <v>-1.6305149793624878</v>
      </c>
      <c r="BA109">
        <v>-1.4270119667053223</v>
      </c>
      <c r="BB109">
        <v>-0.17358905076980591</v>
      </c>
      <c r="BC109">
        <v>-0.21300274133682251</v>
      </c>
      <c r="BD109">
        <v>-0.43117138743400574</v>
      </c>
      <c r="BE109">
        <v>-0.2126133143901825</v>
      </c>
      <c r="BF109">
        <v>-3.835165873169899E-2</v>
      </c>
      <c r="BG109">
        <v>-0.23104596138000488</v>
      </c>
      <c r="BH109">
        <v>0.71319317817687988</v>
      </c>
      <c r="BI109">
        <v>-0.37248411774635315</v>
      </c>
      <c r="BJ109">
        <v>-0.45589596033096313</v>
      </c>
      <c r="BK109">
        <v>-0.71701210737228394</v>
      </c>
      <c r="BL109">
        <v>-0.97793549299240112</v>
      </c>
      <c r="BM109">
        <v>-0.83730888366699219</v>
      </c>
      <c r="BN109">
        <v>-0.63175785541534424</v>
      </c>
      <c r="BO109">
        <v>-0.53806692361831665</v>
      </c>
      <c r="BP109">
        <v>10.071487426757812</v>
      </c>
      <c r="BQ109">
        <v>9.370997428894043</v>
      </c>
      <c r="BR109">
        <v>8.6764822006225586</v>
      </c>
      <c r="BS109">
        <v>8.8664331436157227</v>
      </c>
      <c r="BT109">
        <v>8.879084587097168</v>
      </c>
      <c r="BU109">
        <v>0.98088532686233521</v>
      </c>
      <c r="BV109">
        <v>-1.4276638031005859</v>
      </c>
      <c r="BW109">
        <v>-1.0667506456375122</v>
      </c>
      <c r="BX109">
        <v>-1.0558897256851196</v>
      </c>
      <c r="BY109">
        <v>-0.83680468797683716</v>
      </c>
      <c r="BZ109">
        <v>0.21550284326076508</v>
      </c>
      <c r="CA109">
        <v>0.18596410751342773</v>
      </c>
      <c r="CB109">
        <v>-2.9227649793028831E-2</v>
      </c>
      <c r="CC109">
        <v>0.17373614013195038</v>
      </c>
      <c r="CD109">
        <v>0.34226956963539124</v>
      </c>
      <c r="CE109">
        <v>0.14368738234043121</v>
      </c>
      <c r="CF109">
        <v>1.1302396059036255</v>
      </c>
      <c r="CG109">
        <v>-1.8708908930420876E-2</v>
      </c>
      <c r="CH109">
        <v>-0.1085614487528801</v>
      </c>
      <c r="CI109">
        <v>-0.3616272509098053</v>
      </c>
      <c r="CJ109">
        <v>-0.61000931262969971</v>
      </c>
      <c r="CK109">
        <v>-0.46052676439285278</v>
      </c>
      <c r="CL109">
        <v>-0.24889181554317474</v>
      </c>
      <c r="CM109">
        <v>-0.15101085603237152</v>
      </c>
      <c r="CN109">
        <v>10.457304000854492</v>
      </c>
      <c r="CO109">
        <v>9.7494029998779297</v>
      </c>
      <c r="CP109">
        <v>9.054173469543457</v>
      </c>
      <c r="CQ109">
        <v>9.2404451370239258</v>
      </c>
      <c r="CR109">
        <v>9.2683486938476563</v>
      </c>
      <c r="CS109">
        <v>1.3859643936157227</v>
      </c>
      <c r="CT109">
        <v>-1.0636796951293945</v>
      </c>
      <c r="CU109">
        <v>-0.70178818702697754</v>
      </c>
      <c r="CV109">
        <v>-0.65790611505508423</v>
      </c>
      <c r="CW109">
        <v>-0.42802888154983521</v>
      </c>
      <c r="CX109">
        <v>0.60459470748901367</v>
      </c>
      <c r="CY109">
        <v>0.58493095636367798</v>
      </c>
      <c r="CZ109">
        <v>0.37271609902381897</v>
      </c>
      <c r="DA109">
        <v>0.56008559465408325</v>
      </c>
      <c r="DB109">
        <v>0.72289079427719116</v>
      </c>
      <c r="DC109">
        <v>0.51842069625854492</v>
      </c>
      <c r="DD109">
        <v>1.5472860336303711</v>
      </c>
      <c r="DE109">
        <v>0.33506631851196289</v>
      </c>
      <c r="DF109">
        <v>0.23877307772636414</v>
      </c>
      <c r="DG109">
        <v>-6.2424074858427048E-3</v>
      </c>
      <c r="DH109">
        <v>-0.2420831173658371</v>
      </c>
      <c r="DI109">
        <v>-8.3744674921035767E-2</v>
      </c>
      <c r="DJ109">
        <v>0.13397420942783356</v>
      </c>
      <c r="DK109">
        <v>0.23604518175125122</v>
      </c>
      <c r="DL109">
        <v>10.843120574951172</v>
      </c>
      <c r="DM109">
        <v>10.127808570861816</v>
      </c>
      <c r="DN109">
        <v>9.4318647384643555</v>
      </c>
      <c r="DO109">
        <v>9.6144571304321289</v>
      </c>
      <c r="DP109">
        <v>9.6576128005981445</v>
      </c>
      <c r="DQ109">
        <v>1.7910435199737549</v>
      </c>
      <c r="DR109">
        <v>-0.69969558715820313</v>
      </c>
      <c r="DS109">
        <v>-0.33682572841644287</v>
      </c>
      <c r="DT109">
        <v>-0.25992247462272644</v>
      </c>
      <c r="DU109">
        <v>-1.9253082573413849E-2</v>
      </c>
      <c r="DV109">
        <v>1.1663815975189209</v>
      </c>
      <c r="DW109">
        <v>1.1609756946563721</v>
      </c>
      <c r="DX109">
        <v>0.95305901765823364</v>
      </c>
      <c r="DY109">
        <v>1.1179128885269165</v>
      </c>
      <c r="DZ109">
        <v>1.2724473476409912</v>
      </c>
      <c r="EA109">
        <v>1.0594761371612549</v>
      </c>
      <c r="EB109">
        <v>2.1494348049163818</v>
      </c>
      <c r="EC109">
        <v>0.84586155414581299</v>
      </c>
      <c r="ED109">
        <v>0.74026894569396973</v>
      </c>
      <c r="EE109">
        <v>0.50687688589096069</v>
      </c>
      <c r="EF109">
        <v>0.28914386034011841</v>
      </c>
      <c r="EG109">
        <v>0.46026882529258728</v>
      </c>
      <c r="EH109">
        <v>0.6867719292640686</v>
      </c>
      <c r="EI109">
        <v>0.79489266872406006</v>
      </c>
      <c r="EJ109">
        <v>11.400177955627441</v>
      </c>
      <c r="EK109">
        <v>10.674167633056641</v>
      </c>
      <c r="EL109">
        <v>9.9771909713745117</v>
      </c>
      <c r="EM109">
        <v>10.154470443725586</v>
      </c>
      <c r="EN109">
        <v>10.219649314880371</v>
      </c>
      <c r="EO109">
        <v>2.3759133815765381</v>
      </c>
      <c r="EP109">
        <v>-0.17416037619113922</v>
      </c>
      <c r="EQ109">
        <v>0.1901220977306366</v>
      </c>
      <c r="ER109">
        <v>0.31470268964767456</v>
      </c>
      <c r="ES109">
        <v>0.57095426321029663</v>
      </c>
      <c r="ET109">
        <v>71.331436157226562</v>
      </c>
      <c r="EU109">
        <v>70.452033996582031</v>
      </c>
      <c r="EV109">
        <v>69.4559326171875</v>
      </c>
      <c r="EW109">
        <v>68.472091674804688</v>
      </c>
      <c r="EX109">
        <v>68.14532470703125</v>
      </c>
      <c r="EY109">
        <v>68.272209167480469</v>
      </c>
      <c r="EZ109">
        <v>71.116188049316406</v>
      </c>
      <c r="FA109">
        <v>74.825401306152344</v>
      </c>
      <c r="FB109">
        <v>78.438491821289062</v>
      </c>
      <c r="FC109">
        <v>81.705574035644531</v>
      </c>
      <c r="FD109">
        <v>84.115676879882813</v>
      </c>
      <c r="FE109">
        <v>85.915580749511719</v>
      </c>
      <c r="FF109">
        <v>87.617950439453125</v>
      </c>
      <c r="FG109">
        <v>88.297996520996094</v>
      </c>
      <c r="FH109">
        <v>88.390060424804688</v>
      </c>
      <c r="FI109">
        <v>87.938079833984375</v>
      </c>
      <c r="FJ109">
        <v>86.752845764160156</v>
      </c>
      <c r="FK109">
        <v>84.38232421875</v>
      </c>
      <c r="FL109">
        <v>80.238327026367188</v>
      </c>
      <c r="FM109">
        <v>76.746086120605469</v>
      </c>
      <c r="FN109">
        <v>74.762809753417969</v>
      </c>
      <c r="FO109">
        <v>73.206069946289062</v>
      </c>
      <c r="FP109">
        <v>71.475395202636719</v>
      </c>
      <c r="FQ109">
        <v>70.066505432128906</v>
      </c>
      <c r="FR109">
        <v>207</v>
      </c>
      <c r="FS109">
        <v>9.1271987184882164E-3</v>
      </c>
      <c r="FT109">
        <v>1</v>
      </c>
    </row>
    <row r="110" spans="1:176" x14ac:dyDescent="0.2">
      <c r="A110" t="s">
        <v>1</v>
      </c>
      <c r="B110" t="s">
        <v>228</v>
      </c>
      <c r="C110" t="s">
        <v>245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>
        <v>0</v>
      </c>
      <c r="DT110">
        <v>0</v>
      </c>
      <c r="DU110">
        <v>0</v>
      </c>
      <c r="DV110">
        <v>0</v>
      </c>
      <c r="DW110">
        <v>0</v>
      </c>
      <c r="DX110">
        <v>0</v>
      </c>
      <c r="DY110">
        <v>0</v>
      </c>
      <c r="DZ110">
        <v>0</v>
      </c>
      <c r="EA110">
        <v>0</v>
      </c>
      <c r="EB110">
        <v>0</v>
      </c>
      <c r="EC110">
        <v>0</v>
      </c>
      <c r="ED110">
        <v>0</v>
      </c>
      <c r="EE110">
        <v>0</v>
      </c>
      <c r="EF110">
        <v>0</v>
      </c>
      <c r="EG110">
        <v>0</v>
      </c>
      <c r="EH110">
        <v>0</v>
      </c>
      <c r="EI110">
        <v>0</v>
      </c>
      <c r="EJ110">
        <v>0</v>
      </c>
      <c r="EK110">
        <v>0</v>
      </c>
      <c r="EL110">
        <v>0</v>
      </c>
      <c r="EM110">
        <v>0</v>
      </c>
      <c r="EN110">
        <v>0</v>
      </c>
      <c r="EO110">
        <v>0</v>
      </c>
      <c r="EP110">
        <v>0</v>
      </c>
      <c r="EQ110">
        <v>0</v>
      </c>
      <c r="ER110">
        <v>0</v>
      </c>
      <c r="ES110">
        <v>0</v>
      </c>
      <c r="ET110">
        <v>0</v>
      </c>
      <c r="EU110">
        <v>0</v>
      </c>
      <c r="EV110">
        <v>0</v>
      </c>
      <c r="EW110">
        <v>0</v>
      </c>
      <c r="EX110">
        <v>0</v>
      </c>
      <c r="EY110">
        <v>0</v>
      </c>
      <c r="EZ110">
        <v>0</v>
      </c>
      <c r="FA110">
        <v>0</v>
      </c>
      <c r="FB110">
        <v>0</v>
      </c>
      <c r="FC110">
        <v>0</v>
      </c>
      <c r="FD110">
        <v>0</v>
      </c>
      <c r="FE110">
        <v>0</v>
      </c>
      <c r="FF110">
        <v>0</v>
      </c>
      <c r="FG110">
        <v>0</v>
      </c>
      <c r="FH110">
        <v>0</v>
      </c>
      <c r="FI110">
        <v>0</v>
      </c>
      <c r="FJ110">
        <v>0</v>
      </c>
      <c r="FK110">
        <v>0</v>
      </c>
      <c r="FL110">
        <v>0</v>
      </c>
      <c r="FM110">
        <v>0</v>
      </c>
      <c r="FN110">
        <v>0</v>
      </c>
      <c r="FO110">
        <v>0</v>
      </c>
      <c r="FP110">
        <v>0</v>
      </c>
      <c r="FQ110">
        <v>0</v>
      </c>
      <c r="FR110">
        <v>0</v>
      </c>
      <c r="FT110">
        <v>0</v>
      </c>
    </row>
    <row r="111" spans="1:176" x14ac:dyDescent="0.2">
      <c r="A111" t="s">
        <v>1</v>
      </c>
      <c r="B111" t="s">
        <v>228</v>
      </c>
      <c r="C111" t="s">
        <v>246</v>
      </c>
      <c r="D111">
        <v>207</v>
      </c>
      <c r="E111">
        <v>207</v>
      </c>
      <c r="F111">
        <v>33.520195007324219</v>
      </c>
      <c r="G111">
        <v>33.235061645507813</v>
      </c>
      <c r="H111">
        <v>33.095172882080078</v>
      </c>
      <c r="I111">
        <v>34.129512786865234</v>
      </c>
      <c r="J111">
        <v>37.854320526123047</v>
      </c>
      <c r="K111">
        <v>40.806209564208984</v>
      </c>
      <c r="L111">
        <v>48.589046478271484</v>
      </c>
      <c r="M111">
        <v>47.747928619384766</v>
      </c>
      <c r="N111">
        <v>48.237079620361328</v>
      </c>
      <c r="O111">
        <v>50.366626739501953</v>
      </c>
      <c r="P111">
        <v>51.924911499023437</v>
      </c>
      <c r="Q111">
        <v>53.181381225585937</v>
      </c>
      <c r="R111">
        <v>54.105335235595703</v>
      </c>
      <c r="S111">
        <v>55.253662109375</v>
      </c>
      <c r="T111">
        <v>55.678337097167969</v>
      </c>
      <c r="U111">
        <v>56.150730133056641</v>
      </c>
      <c r="V111">
        <v>56.203926086425781</v>
      </c>
      <c r="W111">
        <v>55.896247863769531</v>
      </c>
      <c r="X111">
        <v>55.022907257080078</v>
      </c>
      <c r="Y111">
        <v>54.945568084716797</v>
      </c>
      <c r="Z111">
        <v>55.693565368652344</v>
      </c>
      <c r="AA111">
        <v>53.896392822265625</v>
      </c>
      <c r="AB111">
        <v>43.414268493652344</v>
      </c>
      <c r="AC111">
        <v>40.390708923339844</v>
      </c>
      <c r="AD111">
        <v>0.21196465194225311</v>
      </c>
      <c r="AE111">
        <v>0.13068287074565887</v>
      </c>
      <c r="AF111">
        <v>2.0256420597434044E-2</v>
      </c>
      <c r="AG111">
        <v>-0.34208634495735168</v>
      </c>
      <c r="AH111">
        <v>-1.0534952878952026</v>
      </c>
      <c r="AI111">
        <v>-1.373525857925415</v>
      </c>
      <c r="AJ111">
        <v>-1.4664814472198486</v>
      </c>
      <c r="AK111">
        <v>-1.3476623296737671</v>
      </c>
      <c r="AL111">
        <v>-1.2099000215530396</v>
      </c>
      <c r="AM111">
        <v>-1.2770953178405762</v>
      </c>
      <c r="AN111">
        <v>-1.2821602821350098</v>
      </c>
      <c r="AO111">
        <v>-1.5379606485366821</v>
      </c>
      <c r="AP111">
        <v>-1.3933612108230591</v>
      </c>
      <c r="AQ111">
        <v>-1.3241262435913086</v>
      </c>
      <c r="AR111">
        <v>9.3879852294921875</v>
      </c>
      <c r="AS111">
        <v>8.9585552215576172</v>
      </c>
      <c r="AT111">
        <v>8.3055973052978516</v>
      </c>
      <c r="AU111">
        <v>8.1723423004150391</v>
      </c>
      <c r="AV111">
        <v>8.4102888107299805</v>
      </c>
      <c r="AW111">
        <v>1.1399906873703003</v>
      </c>
      <c r="AX111">
        <v>-2.6440131664276123</v>
      </c>
      <c r="AY111">
        <v>-1.9912009239196777</v>
      </c>
      <c r="AZ111">
        <v>-1.5806063413619995</v>
      </c>
      <c r="BA111">
        <v>-1.4179775714874268</v>
      </c>
      <c r="BB111">
        <v>0.87617987394332886</v>
      </c>
      <c r="BC111">
        <v>0.77950668334960938</v>
      </c>
      <c r="BD111">
        <v>0.66936284303665161</v>
      </c>
      <c r="BE111">
        <v>0.29295998811721802</v>
      </c>
      <c r="BF111">
        <v>-0.43676567077636719</v>
      </c>
      <c r="BG111">
        <v>-0.78744745254516602</v>
      </c>
      <c r="BH111">
        <v>-0.81607949733734131</v>
      </c>
      <c r="BI111">
        <v>-0.78518396615982056</v>
      </c>
      <c r="BJ111">
        <v>-0.66001194715499878</v>
      </c>
      <c r="BK111">
        <v>-0.70599478483200073</v>
      </c>
      <c r="BL111">
        <v>-0.68110167980194092</v>
      </c>
      <c r="BM111">
        <v>-0.90704786777496338</v>
      </c>
      <c r="BN111">
        <v>-0.76617199182510376</v>
      </c>
      <c r="BO111">
        <v>-0.69092953205108643</v>
      </c>
      <c r="BP111">
        <v>10.009462356567383</v>
      </c>
      <c r="BQ111">
        <v>9.5590858459472656</v>
      </c>
      <c r="BR111">
        <v>8.9035720825195312</v>
      </c>
      <c r="BS111">
        <v>8.7526617050170898</v>
      </c>
      <c r="BT111">
        <v>9.0120134353637695</v>
      </c>
      <c r="BU111">
        <v>1.7730394601821899</v>
      </c>
      <c r="BV111">
        <v>-2.0921752452850342</v>
      </c>
      <c r="BW111">
        <v>-1.441020131111145</v>
      </c>
      <c r="BX111">
        <v>-0.99375951290130615</v>
      </c>
      <c r="BY111">
        <v>-0.81605815887451172</v>
      </c>
      <c r="BZ111">
        <v>1.3362133502960205</v>
      </c>
      <c r="CA111">
        <v>1.2288800477981567</v>
      </c>
      <c r="CB111">
        <v>1.1189320087432861</v>
      </c>
      <c r="CC111">
        <v>0.73279112577438354</v>
      </c>
      <c r="CD111">
        <v>-9.62063018232584E-3</v>
      </c>
      <c r="CE111">
        <v>-0.38153135776519775</v>
      </c>
      <c r="CF111">
        <v>-0.36561310291290283</v>
      </c>
      <c r="CG111">
        <v>-0.39561313390731812</v>
      </c>
      <c r="CH111">
        <v>-0.27916115522384644</v>
      </c>
      <c r="CI111">
        <v>-0.31045231223106384</v>
      </c>
      <c r="CJ111">
        <v>-0.26481029391288757</v>
      </c>
      <c r="CK111">
        <v>-0.47007957100868225</v>
      </c>
      <c r="CL111">
        <v>-0.33178266882896423</v>
      </c>
      <c r="CM111">
        <v>-0.25237944722175598</v>
      </c>
      <c r="CN111">
        <v>10.439895629882812</v>
      </c>
      <c r="CO111">
        <v>9.9750118255615234</v>
      </c>
      <c r="CP111">
        <v>9.3177270889282227</v>
      </c>
      <c r="CQ111">
        <v>9.1545886993408203</v>
      </c>
      <c r="CR111">
        <v>9.4287662506103516</v>
      </c>
      <c r="CS111">
        <v>2.2114870548248291</v>
      </c>
      <c r="CT111">
        <v>-1.709973931312561</v>
      </c>
      <c r="CU111">
        <v>-1.0599665641784668</v>
      </c>
      <c r="CV111">
        <v>-0.58731114864349365</v>
      </c>
      <c r="CW111">
        <v>-0.3991706371307373</v>
      </c>
      <c r="CX111">
        <v>1.7962467670440674</v>
      </c>
      <c r="CY111">
        <v>1.6782534122467041</v>
      </c>
      <c r="CZ111">
        <v>1.5685011148452759</v>
      </c>
      <c r="DA111">
        <v>1.1726223230361938</v>
      </c>
      <c r="DB111">
        <v>0.41752442717552185</v>
      </c>
      <c r="DC111">
        <v>2.4384764954447746E-2</v>
      </c>
      <c r="DD111">
        <v>8.4853298962116241E-2</v>
      </c>
      <c r="DE111">
        <v>-6.0422997921705246E-3</v>
      </c>
      <c r="DF111">
        <v>0.1016896516084671</v>
      </c>
      <c r="DG111">
        <v>8.5090145468711853E-2</v>
      </c>
      <c r="DH111">
        <v>0.15148109197616577</v>
      </c>
      <c r="DI111">
        <v>-3.3111285418272018E-2</v>
      </c>
      <c r="DJ111">
        <v>0.10260665416717529</v>
      </c>
      <c r="DK111">
        <v>0.18617065250873566</v>
      </c>
      <c r="DL111">
        <v>10.870328903198242</v>
      </c>
      <c r="DM111">
        <v>10.390937805175781</v>
      </c>
      <c r="DN111">
        <v>9.7318820953369141</v>
      </c>
      <c r="DO111">
        <v>9.5565156936645508</v>
      </c>
      <c r="DP111">
        <v>9.8455190658569336</v>
      </c>
      <c r="DQ111">
        <v>2.6499347686767578</v>
      </c>
      <c r="DR111">
        <v>-1.3277726173400879</v>
      </c>
      <c r="DS111">
        <v>-0.67891299724578857</v>
      </c>
      <c r="DT111">
        <v>-0.18086278438568115</v>
      </c>
      <c r="DU111">
        <v>1.7716901376843452E-2</v>
      </c>
      <c r="DV111">
        <v>2.4604620933532715</v>
      </c>
      <c r="DW111">
        <v>2.3270771503448486</v>
      </c>
      <c r="DX111">
        <v>2.2176074981689453</v>
      </c>
      <c r="DY111">
        <v>1.8076685667037964</v>
      </c>
      <c r="DZ111">
        <v>1.0342540740966797</v>
      </c>
      <c r="EA111">
        <v>0.61046320199966431</v>
      </c>
      <c r="EB111">
        <v>0.73525524139404297</v>
      </c>
      <c r="EC111">
        <v>0.55643612146377563</v>
      </c>
      <c r="ED111">
        <v>0.65157771110534668</v>
      </c>
      <c r="EE111">
        <v>0.65619063377380371</v>
      </c>
      <c r="EF111">
        <v>0.75253969430923462</v>
      </c>
      <c r="EG111">
        <v>0.59780150651931763</v>
      </c>
      <c r="EH111">
        <v>0.72979587316513062</v>
      </c>
      <c r="EI111">
        <v>0.81936734914779663</v>
      </c>
      <c r="EJ111">
        <v>11.491806030273438</v>
      </c>
      <c r="EK111">
        <v>10.99146842956543</v>
      </c>
      <c r="EL111">
        <v>10.329856872558594</v>
      </c>
      <c r="EM111">
        <v>10.136835098266602</v>
      </c>
      <c r="EN111">
        <v>10.447243690490723</v>
      </c>
      <c r="EO111">
        <v>3.2829835414886475</v>
      </c>
      <c r="EP111">
        <v>-0.77593463659286499</v>
      </c>
      <c r="EQ111">
        <v>-0.12873215973377228</v>
      </c>
      <c r="ER111">
        <v>0.40598410367965698</v>
      </c>
      <c r="ES111">
        <v>0.61963629722595215</v>
      </c>
      <c r="ET111">
        <v>67.602203369140625</v>
      </c>
      <c r="EU111">
        <v>66.911857604980469</v>
      </c>
      <c r="EV111">
        <v>66.27484130859375</v>
      </c>
      <c r="EW111">
        <v>65.557106018066406</v>
      </c>
      <c r="EX111">
        <v>65.152641296386719</v>
      </c>
      <c r="EY111">
        <v>65.248023986816406</v>
      </c>
      <c r="EZ111">
        <v>67.969017028808594</v>
      </c>
      <c r="FA111">
        <v>72.052093505859375</v>
      </c>
      <c r="FB111">
        <v>76.155754089355469</v>
      </c>
      <c r="FC111">
        <v>79.407928466796875</v>
      </c>
      <c r="FD111">
        <v>81.7740478515625</v>
      </c>
      <c r="FE111">
        <v>83.609138488769531</v>
      </c>
      <c r="FF111">
        <v>84.787155151367188</v>
      </c>
      <c r="FG111">
        <v>84.895462036132813</v>
      </c>
      <c r="FH111">
        <v>84.282806396484375</v>
      </c>
      <c r="FI111">
        <v>83.624374389648437</v>
      </c>
      <c r="FJ111">
        <v>82.194587707519531</v>
      </c>
      <c r="FK111">
        <v>79.674919128417969</v>
      </c>
      <c r="FL111">
        <v>76.360015869140625</v>
      </c>
      <c r="FM111">
        <v>73.696609497070313</v>
      </c>
      <c r="FN111">
        <v>72.000648498535156</v>
      </c>
      <c r="FO111">
        <v>70.860336303710938</v>
      </c>
      <c r="FP111">
        <v>69.574356079101563</v>
      </c>
      <c r="FQ111">
        <v>68.734046936035156</v>
      </c>
      <c r="FR111">
        <v>207</v>
      </c>
      <c r="FS111">
        <v>9.1779585927724838E-3</v>
      </c>
      <c r="FT111">
        <v>1</v>
      </c>
    </row>
    <row r="112" spans="1:176" x14ac:dyDescent="0.2">
      <c r="A112" t="s">
        <v>1</v>
      </c>
      <c r="B112" t="s">
        <v>228</v>
      </c>
      <c r="C112" t="s">
        <v>247</v>
      </c>
      <c r="D112">
        <v>207</v>
      </c>
      <c r="E112">
        <v>207</v>
      </c>
      <c r="F112">
        <v>37.283744812011719</v>
      </c>
      <c r="G112">
        <v>36.359138488769531</v>
      </c>
      <c r="H112">
        <v>36.103923797607422</v>
      </c>
      <c r="I112">
        <v>36.609317779541016</v>
      </c>
      <c r="J112">
        <v>38.425861358642578</v>
      </c>
      <c r="K112">
        <v>40.047767639160156</v>
      </c>
      <c r="L112">
        <v>47.799026489257813</v>
      </c>
      <c r="M112">
        <v>46.976879119873047</v>
      </c>
      <c r="N112">
        <v>47.250045776367188</v>
      </c>
      <c r="O112">
        <v>49.260604858398438</v>
      </c>
      <c r="P112">
        <v>50.871170043945313</v>
      </c>
      <c r="Q112">
        <v>52.194877624511719</v>
      </c>
      <c r="R112">
        <v>53.301109313964844</v>
      </c>
      <c r="S112">
        <v>54.364242553710937</v>
      </c>
      <c r="T112">
        <v>55.028266906738281</v>
      </c>
      <c r="U112">
        <v>55.530254364013672</v>
      </c>
      <c r="V112">
        <v>55.697956085205078</v>
      </c>
      <c r="W112">
        <v>55.458213806152344</v>
      </c>
      <c r="X112">
        <v>54.968505859375</v>
      </c>
      <c r="Y112">
        <v>54.773830413818359</v>
      </c>
      <c r="Z112">
        <v>55.272201538085937</v>
      </c>
      <c r="AA112">
        <v>53.421638488769531</v>
      </c>
      <c r="AB112">
        <v>43.019989013671875</v>
      </c>
      <c r="AC112">
        <v>39.959877014160156</v>
      </c>
      <c r="AD112">
        <v>-0.32812115550041199</v>
      </c>
      <c r="AE112">
        <v>1.5121772885322571E-2</v>
      </c>
      <c r="AF112">
        <v>1.1567086912691593E-2</v>
      </c>
      <c r="AG112">
        <v>7.0913948118686676E-2</v>
      </c>
      <c r="AH112">
        <v>-0.30570706725120544</v>
      </c>
      <c r="AI112">
        <v>-0.49647557735443115</v>
      </c>
      <c r="AJ112">
        <v>-0.74059337377548218</v>
      </c>
      <c r="AK112">
        <v>-1.111100435256958</v>
      </c>
      <c r="AL112">
        <v>-1.0629634857177734</v>
      </c>
      <c r="AM112">
        <v>-1.1286869049072266</v>
      </c>
      <c r="AN112">
        <v>-1.4161527156829834</v>
      </c>
      <c r="AO112">
        <v>-1.8097572326660156</v>
      </c>
      <c r="AP112">
        <v>-1.6403567790985107</v>
      </c>
      <c r="AQ112">
        <v>-1.5823323726654053</v>
      </c>
      <c r="AR112">
        <v>-1.4098070859909058</v>
      </c>
      <c r="AS112">
        <v>-1.2672973871231079</v>
      </c>
      <c r="AT112">
        <v>8.529414176940918</v>
      </c>
      <c r="AU112">
        <v>8.8024072647094727</v>
      </c>
      <c r="AV112">
        <v>9.3074121475219727</v>
      </c>
      <c r="AW112">
        <v>2.596104621887207</v>
      </c>
      <c r="AX112">
        <v>-1.8150984048843384</v>
      </c>
      <c r="AY112">
        <v>-1.0112771987915039</v>
      </c>
      <c r="AZ112">
        <v>-0.45493486523628235</v>
      </c>
      <c r="BA112">
        <v>-0.51402550935745239</v>
      </c>
      <c r="BB112">
        <v>0.14910127222537994</v>
      </c>
      <c r="BC112">
        <v>0.50331741571426392</v>
      </c>
      <c r="BD112">
        <v>0.49704292416572571</v>
      </c>
      <c r="BE112">
        <v>0.54285347461700439</v>
      </c>
      <c r="BF112">
        <v>0.15733693540096283</v>
      </c>
      <c r="BG112">
        <v>-4.2413100600242615E-2</v>
      </c>
      <c r="BH112">
        <v>-0.23247583210468292</v>
      </c>
      <c r="BI112">
        <v>-0.67359471321105957</v>
      </c>
      <c r="BJ112">
        <v>-0.6355319619178772</v>
      </c>
      <c r="BK112">
        <v>-0.68926066160202026</v>
      </c>
      <c r="BL112">
        <v>-0.95840436220169067</v>
      </c>
      <c r="BM112">
        <v>-1.3374329805374146</v>
      </c>
      <c r="BN112">
        <v>-1.1505491733551025</v>
      </c>
      <c r="BO112">
        <v>-1.0887513160705566</v>
      </c>
      <c r="BP112">
        <v>-0.91165411472320557</v>
      </c>
      <c r="BQ112">
        <v>-0.76942712068557739</v>
      </c>
      <c r="BR112">
        <v>9.0246896743774414</v>
      </c>
      <c r="BS112">
        <v>9.2942714691162109</v>
      </c>
      <c r="BT112">
        <v>9.8201227188110352</v>
      </c>
      <c r="BU112">
        <v>3.1123559474945068</v>
      </c>
      <c r="BV112">
        <v>-1.3518574237823486</v>
      </c>
      <c r="BW112">
        <v>-0.55794107913970947</v>
      </c>
      <c r="BX112">
        <v>4.5209754258394241E-2</v>
      </c>
      <c r="BY112">
        <v>-1.3679348630830646E-3</v>
      </c>
      <c r="BZ112">
        <v>0.47962406277656555</v>
      </c>
      <c r="CA112">
        <v>0.84144026041030884</v>
      </c>
      <c r="CB112">
        <v>0.8332819938659668</v>
      </c>
      <c r="CC112">
        <v>0.86971735954284668</v>
      </c>
      <c r="CD112">
        <v>0.47803980112075806</v>
      </c>
      <c r="CE112">
        <v>0.27206918597221375</v>
      </c>
      <c r="CF112">
        <v>0.1194448247551918</v>
      </c>
      <c r="CG112">
        <v>-0.37057960033416748</v>
      </c>
      <c r="CH112">
        <v>-0.33949422836303711</v>
      </c>
      <c r="CI112">
        <v>-0.38491541147232056</v>
      </c>
      <c r="CJ112">
        <v>-0.64136922359466553</v>
      </c>
      <c r="CK112">
        <v>-1.0103026628494263</v>
      </c>
      <c r="CL112">
        <v>-0.81130987405776978</v>
      </c>
      <c r="CM112">
        <v>-0.7468985915184021</v>
      </c>
      <c r="CN112">
        <v>-0.5666348934173584</v>
      </c>
      <c r="CO112">
        <v>-0.42460376024246216</v>
      </c>
      <c r="CP112">
        <v>9.3677158355712891</v>
      </c>
      <c r="CQ112">
        <v>9.6349344253540039</v>
      </c>
      <c r="CR112">
        <v>10.175224304199219</v>
      </c>
      <c r="CS112">
        <v>3.4699101448059082</v>
      </c>
      <c r="CT112">
        <v>-1.0310181379318237</v>
      </c>
      <c r="CU112">
        <v>-0.24396190047264099</v>
      </c>
      <c r="CV112">
        <v>0.39160838723182678</v>
      </c>
      <c r="CW112">
        <v>0.35369712114334106</v>
      </c>
      <c r="CX112">
        <v>0.81014686822891235</v>
      </c>
      <c r="CY112">
        <v>1.179563045501709</v>
      </c>
      <c r="CZ112">
        <v>1.1695210933685303</v>
      </c>
      <c r="DA112">
        <v>1.196581244468689</v>
      </c>
      <c r="DB112">
        <v>0.79874265193939209</v>
      </c>
      <c r="DC112">
        <v>0.5865514874458313</v>
      </c>
      <c r="DD112">
        <v>0.47136548161506653</v>
      </c>
      <c r="DE112">
        <v>-6.7564494907855988E-2</v>
      </c>
      <c r="DF112">
        <v>-4.3456494808197021E-2</v>
      </c>
      <c r="DG112">
        <v>-8.0570146441459656E-2</v>
      </c>
      <c r="DH112">
        <v>-0.32433408498764038</v>
      </c>
      <c r="DI112">
        <v>-0.68317234516143799</v>
      </c>
      <c r="DJ112">
        <v>-0.47207063436508179</v>
      </c>
      <c r="DK112">
        <v>-0.40504586696624756</v>
      </c>
      <c r="DL112">
        <v>-0.22161568701267242</v>
      </c>
      <c r="DM112">
        <v>-7.9780369997024536E-2</v>
      </c>
      <c r="DN112">
        <v>9.7107419967651367</v>
      </c>
      <c r="DO112">
        <v>9.9755973815917969</v>
      </c>
      <c r="DP112">
        <v>10.530325889587402</v>
      </c>
      <c r="DQ112">
        <v>3.8274643421173096</v>
      </c>
      <c r="DR112">
        <v>-0.71017885208129883</v>
      </c>
      <c r="DS112">
        <v>7.001727819442749E-2</v>
      </c>
      <c r="DT112">
        <v>0.73800700902938843</v>
      </c>
      <c r="DU112">
        <v>0.70876216888427734</v>
      </c>
      <c r="DV112">
        <v>1.2873692512512207</v>
      </c>
      <c r="DW112">
        <v>1.6677587032318115</v>
      </c>
      <c r="DX112">
        <v>1.6549968719482422</v>
      </c>
      <c r="DY112">
        <v>1.6685208082199097</v>
      </c>
      <c r="DZ112">
        <v>1.2617866992950439</v>
      </c>
      <c r="EA112">
        <v>1.0406138896942139</v>
      </c>
      <c r="EB112">
        <v>0.97948300838470459</v>
      </c>
      <c r="EC112">
        <v>0.36994120478630066</v>
      </c>
      <c r="ED112">
        <v>0.38397496938705444</v>
      </c>
      <c r="EE112">
        <v>0.35885608196258545</v>
      </c>
      <c r="EF112">
        <v>0.13341432809829712</v>
      </c>
      <c r="EG112">
        <v>-0.2108481377363205</v>
      </c>
      <c r="EH112">
        <v>1.7736984416842461E-2</v>
      </c>
      <c r="EI112">
        <v>8.8535167276859283E-2</v>
      </c>
      <c r="EJ112">
        <v>0.27653726935386658</v>
      </c>
      <c r="EK112">
        <v>0.41808983683586121</v>
      </c>
      <c r="EL112">
        <v>10.20601749420166</v>
      </c>
      <c r="EM112">
        <v>10.467461585998535</v>
      </c>
      <c r="EN112">
        <v>11.043036460876465</v>
      </c>
      <c r="EO112">
        <v>4.3437156677246094</v>
      </c>
      <c r="EP112">
        <v>-0.24693790078163147</v>
      </c>
      <c r="EQ112">
        <v>0.52335333824157715</v>
      </c>
      <c r="ER112">
        <v>1.2381516695022583</v>
      </c>
      <c r="ES112">
        <v>1.2214196920394897</v>
      </c>
      <c r="ET112">
        <v>64.774017333984375</v>
      </c>
      <c r="EU112">
        <v>64.1322021484375</v>
      </c>
      <c r="EV112">
        <v>63.635997772216797</v>
      </c>
      <c r="EW112">
        <v>63.121959686279297</v>
      </c>
      <c r="EX112">
        <v>62.918590545654297</v>
      </c>
      <c r="EY112">
        <v>63.157382965087891</v>
      </c>
      <c r="EZ112">
        <v>65.763008117675781</v>
      </c>
      <c r="FA112">
        <v>68.91754150390625</v>
      </c>
      <c r="FB112">
        <v>73.085731506347656</v>
      </c>
      <c r="FC112">
        <v>77.147697448730469</v>
      </c>
      <c r="FD112">
        <v>80.395339965820312</v>
      </c>
      <c r="FE112">
        <v>82.599990844726563</v>
      </c>
      <c r="FF112">
        <v>83.786994934082031</v>
      </c>
      <c r="FG112">
        <v>85.008880615234375</v>
      </c>
      <c r="FH112">
        <v>85.303794860839844</v>
      </c>
      <c r="FI112">
        <v>84.684158325195313</v>
      </c>
      <c r="FJ112">
        <v>83.017257690429687</v>
      </c>
      <c r="FK112">
        <v>80.686363220214844</v>
      </c>
      <c r="FL112">
        <v>76.853981018066406</v>
      </c>
      <c r="FM112">
        <v>73.678024291992187</v>
      </c>
      <c r="FN112">
        <v>71.702667236328125</v>
      </c>
      <c r="FO112">
        <v>69.777000427246094</v>
      </c>
      <c r="FP112">
        <v>68.06976318359375</v>
      </c>
      <c r="FQ112">
        <v>66.930389404296875</v>
      </c>
      <c r="FR112">
        <v>207</v>
      </c>
      <c r="FS112">
        <v>9.0623218566179276E-3</v>
      </c>
      <c r="FT112">
        <v>1</v>
      </c>
    </row>
    <row r="113" spans="1:176" x14ac:dyDescent="0.2">
      <c r="A113" t="s">
        <v>1</v>
      </c>
      <c r="B113" t="s">
        <v>228</v>
      </c>
      <c r="C113" t="s">
        <v>248</v>
      </c>
      <c r="D113">
        <v>207</v>
      </c>
      <c r="E113">
        <v>207</v>
      </c>
      <c r="F113">
        <v>37.705654144287109</v>
      </c>
      <c r="G113">
        <v>36.697761535644531</v>
      </c>
      <c r="H113">
        <v>36.179924011230469</v>
      </c>
      <c r="I113">
        <v>36.684158325195313</v>
      </c>
      <c r="J113">
        <v>38.848762512207031</v>
      </c>
      <c r="K113">
        <v>40.77154541015625</v>
      </c>
      <c r="L113">
        <v>48.784740447998047</v>
      </c>
      <c r="M113">
        <v>47.710628509521484</v>
      </c>
      <c r="N113">
        <v>48.312461853027344</v>
      </c>
      <c r="O113">
        <v>50.633762359619141</v>
      </c>
      <c r="P113">
        <v>52.480232238769531</v>
      </c>
      <c r="Q113">
        <v>53.942169189453125</v>
      </c>
      <c r="R113">
        <v>54.999679565429688</v>
      </c>
      <c r="S113">
        <v>56.045921325683594</v>
      </c>
      <c r="T113">
        <v>56.621528625488281</v>
      </c>
      <c r="U113">
        <v>57.066146850585938</v>
      </c>
      <c r="V113">
        <v>57.114242553710937</v>
      </c>
      <c r="W113">
        <v>56.81121826171875</v>
      </c>
      <c r="X113">
        <v>55.808349609375</v>
      </c>
      <c r="Y113">
        <v>56.304981231689453</v>
      </c>
      <c r="Z113">
        <v>56.691474914550781</v>
      </c>
      <c r="AA113">
        <v>54.740367889404297</v>
      </c>
      <c r="AB113">
        <v>44.008129119873047</v>
      </c>
      <c r="AC113">
        <v>40.793498992919922</v>
      </c>
      <c r="AD113">
        <v>-1.1650255918502808</v>
      </c>
      <c r="AE113">
        <v>-0.87153166532516479</v>
      </c>
      <c r="AF113">
        <v>-0.94977802038192749</v>
      </c>
      <c r="AG113">
        <v>-0.91773015260696411</v>
      </c>
      <c r="AH113">
        <v>-0.50693643093109131</v>
      </c>
      <c r="AI113">
        <v>-0.10351193696260452</v>
      </c>
      <c r="AJ113">
        <v>-0.52951729297637939</v>
      </c>
      <c r="AK113">
        <v>-0.2710859477519989</v>
      </c>
      <c r="AL113">
        <v>-0.29492759704589844</v>
      </c>
      <c r="AM113">
        <v>-0.64130735397338867</v>
      </c>
      <c r="AN113">
        <v>-0.67432677745819092</v>
      </c>
      <c r="AO113">
        <v>-0.93973487615585327</v>
      </c>
      <c r="AP113">
        <v>-0.98767787218093872</v>
      </c>
      <c r="AQ113">
        <v>-1.1455535888671875</v>
      </c>
      <c r="AR113">
        <v>-0.81862270832061768</v>
      </c>
      <c r="AS113">
        <v>9.1866655349731445</v>
      </c>
      <c r="AT113">
        <v>9.7184133529663086</v>
      </c>
      <c r="AU113">
        <v>9.6262664794921875</v>
      </c>
      <c r="AV113">
        <v>9.8405742645263672</v>
      </c>
      <c r="AW113">
        <v>2.3397154808044434</v>
      </c>
      <c r="AX113">
        <v>-1.0122380256652832</v>
      </c>
      <c r="AY113">
        <v>-0.48497626185417175</v>
      </c>
      <c r="AZ113">
        <v>8.9589662849903107E-2</v>
      </c>
      <c r="BA113">
        <v>-0.10855422914028168</v>
      </c>
      <c r="BB113">
        <v>-0.60454893112182617</v>
      </c>
      <c r="BC113">
        <v>-0.28287693858146667</v>
      </c>
      <c r="BD113">
        <v>-0.35320186614990234</v>
      </c>
      <c r="BE113">
        <v>-0.36015599966049194</v>
      </c>
      <c r="BF113">
        <v>3.14667709171772E-2</v>
      </c>
      <c r="BG113">
        <v>0.41672897338867188</v>
      </c>
      <c r="BH113">
        <v>6.076875701546669E-2</v>
      </c>
      <c r="BI113">
        <v>0.22825028002262115</v>
      </c>
      <c r="BJ113">
        <v>0.20340193808078766</v>
      </c>
      <c r="BK113">
        <v>-0.1262480616569519</v>
      </c>
      <c r="BL113">
        <v>-0.13434046506881714</v>
      </c>
      <c r="BM113">
        <v>-0.39571669697761536</v>
      </c>
      <c r="BN113">
        <v>-0.43730652332305908</v>
      </c>
      <c r="BO113">
        <v>-0.58126425743103027</v>
      </c>
      <c r="BP113">
        <v>-0.26059707999229431</v>
      </c>
      <c r="BQ113">
        <v>9.7426414489746094</v>
      </c>
      <c r="BR113">
        <v>10.271356582641602</v>
      </c>
      <c r="BS113">
        <v>10.174177169799805</v>
      </c>
      <c r="BT113">
        <v>10.40580940246582</v>
      </c>
      <c r="BU113">
        <v>2.9453439712524414</v>
      </c>
      <c r="BV113">
        <v>-0.47857606410980225</v>
      </c>
      <c r="BW113">
        <v>5.3772047162055969E-2</v>
      </c>
      <c r="BX113">
        <v>0.66211885213851929</v>
      </c>
      <c r="BY113">
        <v>0.48105522990226746</v>
      </c>
      <c r="BZ113">
        <v>-0.21636448800563812</v>
      </c>
      <c r="CA113">
        <v>0.12482353299856186</v>
      </c>
      <c r="CB113">
        <v>5.9984974563121796E-2</v>
      </c>
      <c r="CC113">
        <v>2.60181725025177E-2</v>
      </c>
      <c r="CD113">
        <v>0.40436318516731262</v>
      </c>
      <c r="CE113">
        <v>0.77704626321792603</v>
      </c>
      <c r="CF113">
        <v>0.46959906816482544</v>
      </c>
      <c r="CG113">
        <v>0.57408905029296875</v>
      </c>
      <c r="CH113">
        <v>0.54854345321655273</v>
      </c>
      <c r="CI113">
        <v>0.23048044741153717</v>
      </c>
      <c r="CJ113">
        <v>0.23965243995189667</v>
      </c>
      <c r="CK113">
        <v>-1.893136277794838E-2</v>
      </c>
      <c r="CL113">
        <v>-5.6121028959751129E-2</v>
      </c>
      <c r="CM113">
        <v>-0.19043922424316406</v>
      </c>
      <c r="CN113">
        <v>0.12588979303836823</v>
      </c>
      <c r="CO113">
        <v>10.127708435058594</v>
      </c>
      <c r="CP113">
        <v>10.654323577880859</v>
      </c>
      <c r="CQ113">
        <v>10.553658485412598</v>
      </c>
      <c r="CR113">
        <v>10.797289848327637</v>
      </c>
      <c r="CS113">
        <v>3.3648004531860352</v>
      </c>
      <c r="CT113">
        <v>-0.10896345973014832</v>
      </c>
      <c r="CU113">
        <v>0.42690747976303101</v>
      </c>
      <c r="CV113">
        <v>1.0586508512496948</v>
      </c>
      <c r="CW113">
        <v>0.88941693305969238</v>
      </c>
      <c r="CX113">
        <v>0.17181995511054993</v>
      </c>
      <c r="CY113">
        <v>0.5325239896774292</v>
      </c>
      <c r="CZ113">
        <v>0.47317180037498474</v>
      </c>
      <c r="DA113">
        <v>0.41219234466552734</v>
      </c>
      <c r="DB113">
        <v>0.77725958824157715</v>
      </c>
      <c r="DC113">
        <v>1.1373635530471802</v>
      </c>
      <c r="DD113">
        <v>0.8784293532371521</v>
      </c>
      <c r="DE113">
        <v>0.91992783546447754</v>
      </c>
      <c r="DF113">
        <v>0.893684983253479</v>
      </c>
      <c r="DG113">
        <v>0.58720892667770386</v>
      </c>
      <c r="DH113">
        <v>0.61364531517028809</v>
      </c>
      <c r="DI113">
        <v>0.35785397887229919</v>
      </c>
      <c r="DJ113">
        <v>0.32506448030471802</v>
      </c>
      <c r="DK113">
        <v>0.20038582384586334</v>
      </c>
      <c r="DL113">
        <v>0.51237666606903076</v>
      </c>
      <c r="DM113">
        <v>10.512775421142578</v>
      </c>
      <c r="DN113">
        <v>11.037290573120117</v>
      </c>
      <c r="DO113">
        <v>10.933139801025391</v>
      </c>
      <c r="DP113">
        <v>11.188770294189453</v>
      </c>
      <c r="DQ113">
        <v>3.7842569351196289</v>
      </c>
      <c r="DR113">
        <v>0.26064914464950562</v>
      </c>
      <c r="DS113">
        <v>0.80004292726516724</v>
      </c>
      <c r="DT113">
        <v>1.4551827907562256</v>
      </c>
      <c r="DU113">
        <v>1.2977786064147949</v>
      </c>
      <c r="DV113">
        <v>0.7322966456413269</v>
      </c>
      <c r="DW113">
        <v>1.1211787462234497</v>
      </c>
      <c r="DX113">
        <v>1.0697480440139771</v>
      </c>
      <c r="DY113">
        <v>0.96976649761199951</v>
      </c>
      <c r="DZ113">
        <v>1.3156627416610718</v>
      </c>
      <c r="EA113">
        <v>1.657604455947876</v>
      </c>
      <c r="EB113">
        <v>1.4687154293060303</v>
      </c>
      <c r="EC113">
        <v>1.4192640781402588</v>
      </c>
      <c r="ED113">
        <v>1.3920145034790039</v>
      </c>
      <c r="EE113">
        <v>1.1022682189941406</v>
      </c>
      <c r="EF113">
        <v>1.1536316871643066</v>
      </c>
      <c r="EG113">
        <v>0.90187215805053711</v>
      </c>
      <c r="EH113">
        <v>0.87543582916259766</v>
      </c>
      <c r="EI113">
        <v>0.7646750807762146</v>
      </c>
      <c r="EJ113">
        <v>1.0704022645950317</v>
      </c>
      <c r="EK113">
        <v>11.068751335144043</v>
      </c>
      <c r="EL113">
        <v>11.59023380279541</v>
      </c>
      <c r="EM113">
        <v>11.481050491333008</v>
      </c>
      <c r="EN113">
        <v>11.754005432128906</v>
      </c>
      <c r="EO113">
        <v>4.389885425567627</v>
      </c>
      <c r="EP113">
        <v>0.7943110466003418</v>
      </c>
      <c r="EQ113">
        <v>1.3387912511825562</v>
      </c>
      <c r="ER113">
        <v>2.0277121067047119</v>
      </c>
      <c r="ES113">
        <v>1.8873881101608276</v>
      </c>
      <c r="ET113">
        <v>72.148521423339844</v>
      </c>
      <c r="EU113">
        <v>71.312698364257813</v>
      </c>
      <c r="EV113">
        <v>70.4791259765625</v>
      </c>
      <c r="EW113">
        <v>69.643753051757813</v>
      </c>
      <c r="EX113">
        <v>69.083480834960938</v>
      </c>
      <c r="EY113">
        <v>68.727493286132813</v>
      </c>
      <c r="EZ113">
        <v>71.292205810546875</v>
      </c>
      <c r="FA113">
        <v>75.8961181640625</v>
      </c>
      <c r="FB113">
        <v>80.513389587402344</v>
      </c>
      <c r="FC113">
        <v>84.542793273925781</v>
      </c>
      <c r="FD113">
        <v>87.294181823730469</v>
      </c>
      <c r="FE113">
        <v>89.364974975585938</v>
      </c>
      <c r="FF113">
        <v>90.334701538085938</v>
      </c>
      <c r="FG113">
        <v>90.659400939941406</v>
      </c>
      <c r="FH113">
        <v>90.270164489746094</v>
      </c>
      <c r="FI113">
        <v>88.851264953613281</v>
      </c>
      <c r="FJ113">
        <v>87.643394470214844</v>
      </c>
      <c r="FK113">
        <v>85.199981689453125</v>
      </c>
      <c r="FL113">
        <v>81.427864074707031</v>
      </c>
      <c r="FM113">
        <v>78.8836669921875</v>
      </c>
      <c r="FN113">
        <v>76.907211303710938</v>
      </c>
      <c r="FO113">
        <v>74.903129577636719</v>
      </c>
      <c r="FP113">
        <v>72.922523498535156</v>
      </c>
      <c r="FQ113">
        <v>71.288887023925781</v>
      </c>
      <c r="FR113">
        <v>207</v>
      </c>
      <c r="FS113">
        <v>9.2337159439921379E-3</v>
      </c>
      <c r="FT113">
        <v>1</v>
      </c>
    </row>
    <row r="114" spans="1:176" x14ac:dyDescent="0.2">
      <c r="A114" t="s">
        <v>1</v>
      </c>
      <c r="B114" t="s">
        <v>228</v>
      </c>
      <c r="C114" t="s">
        <v>249</v>
      </c>
      <c r="D114">
        <v>195</v>
      </c>
      <c r="E114">
        <v>195</v>
      </c>
      <c r="F114">
        <v>34.279872894287109</v>
      </c>
      <c r="G114">
        <v>33.389846801757813</v>
      </c>
      <c r="H114">
        <v>33.070323944091797</v>
      </c>
      <c r="I114">
        <v>33.477336883544922</v>
      </c>
      <c r="J114">
        <v>35.193344116210938</v>
      </c>
      <c r="K114">
        <v>36.671298980712891</v>
      </c>
      <c r="L114">
        <v>44.265113830566406</v>
      </c>
      <c r="M114">
        <v>43.196830749511719</v>
      </c>
      <c r="N114">
        <v>43.558238983154297</v>
      </c>
      <c r="O114">
        <v>45.592884063720703</v>
      </c>
      <c r="P114">
        <v>47.263626098632812</v>
      </c>
      <c r="Q114">
        <v>48.657569885253906</v>
      </c>
      <c r="R114">
        <v>49.752483367919922</v>
      </c>
      <c r="S114">
        <v>50.953300476074219</v>
      </c>
      <c r="T114">
        <v>51.613780975341797</v>
      </c>
      <c r="U114">
        <v>52.198078155517578</v>
      </c>
      <c r="V114">
        <v>52.367156982421875</v>
      </c>
      <c r="W114">
        <v>52.174896240234375</v>
      </c>
      <c r="X114">
        <v>51.615470886230469</v>
      </c>
      <c r="Y114">
        <v>51.632205963134766</v>
      </c>
      <c r="Z114">
        <v>51.980087280273438</v>
      </c>
      <c r="AA114">
        <v>50.224708557128906</v>
      </c>
      <c r="AB114">
        <v>39.917148590087891</v>
      </c>
      <c r="AC114">
        <v>37.02203369140625</v>
      </c>
      <c r="AD114">
        <v>-0.74955368041992188</v>
      </c>
      <c r="AE114">
        <v>-0.92932254076004028</v>
      </c>
      <c r="AF114">
        <v>-1.0107084512710571</v>
      </c>
      <c r="AG114">
        <v>-0.88488084077835083</v>
      </c>
      <c r="AH114">
        <v>-0.75158905982971191</v>
      </c>
      <c r="AI114">
        <v>-0.82680529356002808</v>
      </c>
      <c r="AJ114">
        <v>-1.4296519756317139</v>
      </c>
      <c r="AK114">
        <v>-0.29656299948692322</v>
      </c>
      <c r="AL114">
        <v>-0.62455731630325317</v>
      </c>
      <c r="AM114">
        <v>-0.59579551219940186</v>
      </c>
      <c r="AN114">
        <v>-0.60389155149459839</v>
      </c>
      <c r="AO114">
        <v>-0.49585321545600891</v>
      </c>
      <c r="AP114">
        <v>-0.91989719867706299</v>
      </c>
      <c r="AQ114">
        <v>-1.0807667970657349</v>
      </c>
      <c r="AR114">
        <v>-1.0885040760040283</v>
      </c>
      <c r="AS114">
        <v>-0.97243249416351318</v>
      </c>
      <c r="AT114">
        <v>8.5753154754638672</v>
      </c>
      <c r="AU114">
        <v>8.0546293258666992</v>
      </c>
      <c r="AV114">
        <v>8.3061666488647461</v>
      </c>
      <c r="AW114">
        <v>-0.54439759254455566</v>
      </c>
      <c r="AX114">
        <v>-1.6077449321746826</v>
      </c>
      <c r="AY114">
        <v>-1.3435904979705811</v>
      </c>
      <c r="AZ114">
        <v>-0.8625863790512085</v>
      </c>
      <c r="BA114">
        <v>-1.082207202911377</v>
      </c>
      <c r="BB114">
        <v>-0.22355225682258606</v>
      </c>
      <c r="BC114">
        <v>-0.40126532316207886</v>
      </c>
      <c r="BD114">
        <v>-0.48114871978759766</v>
      </c>
      <c r="BE114">
        <v>-0.37564167380332947</v>
      </c>
      <c r="BF114">
        <v>-0.25981509685516357</v>
      </c>
      <c r="BG114">
        <v>-0.35660317540168762</v>
      </c>
      <c r="BH114">
        <v>-0.884898841381073</v>
      </c>
      <c r="BI114">
        <v>0.16285800933837891</v>
      </c>
      <c r="BJ114">
        <v>-0.17561608552932739</v>
      </c>
      <c r="BK114">
        <v>-0.15281872451305389</v>
      </c>
      <c r="BL114">
        <v>-0.14103126525878906</v>
      </c>
      <c r="BM114">
        <v>-1.8181946128606796E-2</v>
      </c>
      <c r="BN114">
        <v>-0.43045884370803833</v>
      </c>
      <c r="BO114">
        <v>-0.57864761352539063</v>
      </c>
      <c r="BP114">
        <v>-0.57766580581665039</v>
      </c>
      <c r="BQ114">
        <v>-0.46497011184692383</v>
      </c>
      <c r="BR114">
        <v>9.0807056427001953</v>
      </c>
      <c r="BS114">
        <v>8.5528020858764648</v>
      </c>
      <c r="BT114">
        <v>8.8118772506713867</v>
      </c>
      <c r="BU114">
        <v>-1.3613618910312653E-2</v>
      </c>
      <c r="BV114">
        <v>-1.1393684148788452</v>
      </c>
      <c r="BW114">
        <v>-0.8694310188293457</v>
      </c>
      <c r="BX114">
        <v>-0.34889426827430725</v>
      </c>
      <c r="BY114">
        <v>-0.54851776361465454</v>
      </c>
      <c r="BZ114">
        <v>0.14075471460819244</v>
      </c>
      <c r="CA114">
        <v>-3.5534471273422241E-2</v>
      </c>
      <c r="CB114">
        <v>-0.11437726765871048</v>
      </c>
      <c r="CC114">
        <v>-2.2944184020161629E-2</v>
      </c>
      <c r="CD114">
        <v>8.0786049365997314E-2</v>
      </c>
      <c r="CE114">
        <v>-3.0942628160119057E-2</v>
      </c>
      <c r="CF114">
        <v>-0.50760447978973389</v>
      </c>
      <c r="CG114">
        <v>0.48105159401893616</v>
      </c>
      <c r="CH114">
        <v>0.13531921803951263</v>
      </c>
      <c r="CI114">
        <v>0.15398566424846649</v>
      </c>
      <c r="CJ114">
        <v>0.1795443594455719</v>
      </c>
      <c r="CK114">
        <v>0.31265172362327576</v>
      </c>
      <c r="CL114">
        <v>-9.1475337743759155E-2</v>
      </c>
      <c r="CM114">
        <v>-0.23088131844997406</v>
      </c>
      <c r="CN114">
        <v>-0.22386074066162109</v>
      </c>
      <c r="CO114">
        <v>-0.11350321024656296</v>
      </c>
      <c r="CP114">
        <v>9.4307365417480469</v>
      </c>
      <c r="CQ114">
        <v>8.8978347778320312</v>
      </c>
      <c r="CR114">
        <v>9.1621313095092773</v>
      </c>
      <c r="CS114">
        <v>0.35400572419166565</v>
      </c>
      <c r="CT114">
        <v>-0.8149721622467041</v>
      </c>
      <c r="CU114">
        <v>-0.54102963209152222</v>
      </c>
      <c r="CV114">
        <v>6.8873129785060883E-3</v>
      </c>
      <c r="CW114">
        <v>-0.1788860410451889</v>
      </c>
      <c r="CX114">
        <v>0.50506168603897095</v>
      </c>
      <c r="CY114">
        <v>0.33019638061523438</v>
      </c>
      <c r="CZ114">
        <v>0.2523941695690155</v>
      </c>
      <c r="DA114">
        <v>0.32975330948829651</v>
      </c>
      <c r="DB114">
        <v>0.4213871955871582</v>
      </c>
      <c r="DC114">
        <v>0.294717937707901</v>
      </c>
      <c r="DD114">
        <v>-0.13031011819839478</v>
      </c>
      <c r="DE114">
        <v>0.79924517869949341</v>
      </c>
      <c r="DF114">
        <v>0.44625452160835266</v>
      </c>
      <c r="DG114">
        <v>0.46079006791114807</v>
      </c>
      <c r="DH114">
        <v>0.50011998414993286</v>
      </c>
      <c r="DI114">
        <v>0.64348536729812622</v>
      </c>
      <c r="DJ114">
        <v>0.24750816822052002</v>
      </c>
      <c r="DK114">
        <v>0.11688495427370071</v>
      </c>
      <c r="DL114">
        <v>0.1299443244934082</v>
      </c>
      <c r="DM114">
        <v>0.23796369135379791</v>
      </c>
      <c r="DN114">
        <v>9.7807674407958984</v>
      </c>
      <c r="DO114">
        <v>9.2428674697875977</v>
      </c>
      <c r="DP114">
        <v>9.512385368347168</v>
      </c>
      <c r="DQ114">
        <v>0.72162508964538574</v>
      </c>
      <c r="DR114">
        <v>-0.49057596921920776</v>
      </c>
      <c r="DS114">
        <v>-0.21262823045253754</v>
      </c>
      <c r="DT114">
        <v>0.36266890168190002</v>
      </c>
      <c r="DU114">
        <v>0.19074566662311554</v>
      </c>
      <c r="DV114">
        <v>1.0310630798339844</v>
      </c>
      <c r="DW114">
        <v>0.8582535982131958</v>
      </c>
      <c r="DX114">
        <v>0.78195387125015259</v>
      </c>
      <c r="DY114">
        <v>0.83899247646331787</v>
      </c>
      <c r="DZ114">
        <v>0.91316115856170654</v>
      </c>
      <c r="EA114">
        <v>0.76492005586624146</v>
      </c>
      <c r="EB114">
        <v>0.41444301605224609</v>
      </c>
      <c r="EC114">
        <v>1.2586661577224731</v>
      </c>
      <c r="ED114">
        <v>0.89519572257995605</v>
      </c>
      <c r="EE114">
        <v>0.90376687049865723</v>
      </c>
      <c r="EF114">
        <v>0.96298027038574219</v>
      </c>
      <c r="EG114">
        <v>1.1211566925048828</v>
      </c>
      <c r="EH114">
        <v>0.73694652318954468</v>
      </c>
      <c r="EI114">
        <v>0.61900418996810913</v>
      </c>
      <c r="EJ114">
        <v>0.64078265428543091</v>
      </c>
      <c r="EK114">
        <v>0.74542611837387085</v>
      </c>
      <c r="EL114">
        <v>10.286157608032227</v>
      </c>
      <c r="EM114">
        <v>9.7410402297973633</v>
      </c>
      <c r="EN114">
        <v>10.018095970153809</v>
      </c>
      <c r="EO114">
        <v>1.2524089813232422</v>
      </c>
      <c r="EP114">
        <v>-2.2199384868144989E-2</v>
      </c>
      <c r="EQ114">
        <v>0.26153123378753662</v>
      </c>
      <c r="ER114">
        <v>0.87636101245880127</v>
      </c>
      <c r="ES114">
        <v>0.72443515062332153</v>
      </c>
      <c r="ET114">
        <v>66.156349182128906</v>
      </c>
      <c r="EU114">
        <v>65.406494140625</v>
      </c>
      <c r="EV114">
        <v>64.570808410644531</v>
      </c>
      <c r="EW114">
        <v>63.570148468017578</v>
      </c>
      <c r="EX114">
        <v>62.917774200439453</v>
      </c>
      <c r="EY114">
        <v>62.644252777099609</v>
      </c>
      <c r="EZ114">
        <v>65.159431457519531</v>
      </c>
      <c r="FA114">
        <v>69.842842102050781</v>
      </c>
      <c r="FB114">
        <v>75.142082214355469</v>
      </c>
      <c r="FC114">
        <v>79.570281982421875</v>
      </c>
      <c r="FD114">
        <v>82.547622680664063</v>
      </c>
      <c r="FE114">
        <v>85.308525085449219</v>
      </c>
      <c r="FF114">
        <v>87.309776306152344</v>
      </c>
      <c r="FG114">
        <v>88.194023132324219</v>
      </c>
      <c r="FH114">
        <v>88.425247192382813</v>
      </c>
      <c r="FI114">
        <v>87.808509826660156</v>
      </c>
      <c r="FJ114">
        <v>85.729385375976563</v>
      </c>
      <c r="FK114">
        <v>82.364936828613281</v>
      </c>
      <c r="FL114">
        <v>78.426856994628906</v>
      </c>
      <c r="FM114">
        <v>75.931716918945313</v>
      </c>
      <c r="FN114">
        <v>74.384689331054688</v>
      </c>
      <c r="FO114">
        <v>73.065765380859375</v>
      </c>
      <c r="FP114">
        <v>71.230278015136719</v>
      </c>
      <c r="FQ114">
        <v>70.55743408203125</v>
      </c>
      <c r="FR114">
        <v>195</v>
      </c>
      <c r="FS114">
        <v>1.015892531722784E-2</v>
      </c>
      <c r="FT114">
        <v>1</v>
      </c>
    </row>
    <row r="115" spans="1:176" x14ac:dyDescent="0.2">
      <c r="A115" t="s">
        <v>1</v>
      </c>
      <c r="B115" t="s">
        <v>228</v>
      </c>
      <c r="C115" t="s">
        <v>250</v>
      </c>
      <c r="D115">
        <v>195</v>
      </c>
      <c r="E115">
        <v>195</v>
      </c>
      <c r="F115">
        <v>35.154983520507812</v>
      </c>
      <c r="G115">
        <v>34.232353210449219</v>
      </c>
      <c r="H115">
        <v>33.684524536132813</v>
      </c>
      <c r="I115">
        <v>34.127143859863281</v>
      </c>
      <c r="J115">
        <v>36.123859405517578</v>
      </c>
      <c r="K115">
        <v>37.694942474365234</v>
      </c>
      <c r="L115">
        <v>45.636337280273438</v>
      </c>
      <c r="M115">
        <v>44.455879211425781</v>
      </c>
      <c r="N115">
        <v>44.884967803955078</v>
      </c>
      <c r="O115">
        <v>47.048629760742187</v>
      </c>
      <c r="P115">
        <v>48.809608459472656</v>
      </c>
      <c r="Q115">
        <v>50.281772613525391</v>
      </c>
      <c r="R115">
        <v>51.387012481689453</v>
      </c>
      <c r="S115">
        <v>52.438877105712891</v>
      </c>
      <c r="T115">
        <v>52.935535430908203</v>
      </c>
      <c r="U115">
        <v>53.361988067626953</v>
      </c>
      <c r="V115">
        <v>53.481899261474609</v>
      </c>
      <c r="W115">
        <v>53.228507995605469</v>
      </c>
      <c r="X115">
        <v>52.364524841308594</v>
      </c>
      <c r="Y115">
        <v>52.696567535400391</v>
      </c>
      <c r="Z115">
        <v>53.171092987060547</v>
      </c>
      <c r="AA115">
        <v>51.407047271728516</v>
      </c>
      <c r="AB115">
        <v>40.825119018554688</v>
      </c>
      <c r="AC115">
        <v>37.841999053955078</v>
      </c>
      <c r="AD115">
        <v>-0.2933712899684906</v>
      </c>
      <c r="AE115">
        <v>-0.55041289329528809</v>
      </c>
      <c r="AF115">
        <v>-0.9677053689956665</v>
      </c>
      <c r="AG115">
        <v>-0.9502602219581604</v>
      </c>
      <c r="AH115">
        <v>-0.52264577150344849</v>
      </c>
      <c r="AI115">
        <v>-0.71526634693145752</v>
      </c>
      <c r="AJ115">
        <v>-1.7247942686080933</v>
      </c>
      <c r="AK115">
        <v>-0.5558476448059082</v>
      </c>
      <c r="AL115">
        <v>-0.82971870899200439</v>
      </c>
      <c r="AM115">
        <v>-0.88774657249450684</v>
      </c>
      <c r="AN115">
        <v>-0.82971817255020142</v>
      </c>
      <c r="AO115">
        <v>-0.87077176570892334</v>
      </c>
      <c r="AP115">
        <v>-0.8728642463684082</v>
      </c>
      <c r="AQ115">
        <v>-0.98826694488525391</v>
      </c>
      <c r="AR115">
        <v>9.8569135665893555</v>
      </c>
      <c r="AS115">
        <v>9.1295204162597656</v>
      </c>
      <c r="AT115">
        <v>8.6107769012451172</v>
      </c>
      <c r="AU115">
        <v>8.6240901947021484</v>
      </c>
      <c r="AV115">
        <v>8.6758365631103516</v>
      </c>
      <c r="AW115">
        <v>-0.42137190699577332</v>
      </c>
      <c r="AX115">
        <v>-1.9917753934860229</v>
      </c>
      <c r="AY115">
        <v>-1.3543969392776489</v>
      </c>
      <c r="AZ115">
        <v>-1.2643704414367676</v>
      </c>
      <c r="BA115">
        <v>-1.3377159833908081</v>
      </c>
      <c r="BB115">
        <v>0.210572749376297</v>
      </c>
      <c r="BC115">
        <v>-3.0497277155518532E-2</v>
      </c>
      <c r="BD115">
        <v>-0.43626740574836731</v>
      </c>
      <c r="BE115">
        <v>-0.44361540675163269</v>
      </c>
      <c r="BF115">
        <v>-3.0864845961332321E-2</v>
      </c>
      <c r="BG115">
        <v>-0.23231153190135956</v>
      </c>
      <c r="BH115">
        <v>-1.1722984313964844</v>
      </c>
      <c r="BI115">
        <v>-8.8467076420783997E-2</v>
      </c>
      <c r="BJ115">
        <v>-0.36439403891563416</v>
      </c>
      <c r="BK115">
        <v>-0.40745767951011658</v>
      </c>
      <c r="BL115">
        <v>-0.32391175627708435</v>
      </c>
      <c r="BM115">
        <v>-0.35462704300880432</v>
      </c>
      <c r="BN115">
        <v>-0.34423407912254333</v>
      </c>
      <c r="BO115">
        <v>-0.45501250028610229</v>
      </c>
      <c r="BP115">
        <v>10.387165069580078</v>
      </c>
      <c r="BQ115">
        <v>9.6510324478149414</v>
      </c>
      <c r="BR115">
        <v>9.1319541931152344</v>
      </c>
      <c r="BS115">
        <v>9.1379270553588867</v>
      </c>
      <c r="BT115">
        <v>9.2118463516235352</v>
      </c>
      <c r="BU115">
        <v>0.14762350916862488</v>
      </c>
      <c r="BV115">
        <v>-1.4837473630905151</v>
      </c>
      <c r="BW115">
        <v>-0.84275442361831665</v>
      </c>
      <c r="BX115">
        <v>-0.71643710136413574</v>
      </c>
      <c r="BY115">
        <v>-0.75985044240951538</v>
      </c>
      <c r="BZ115">
        <v>0.55960285663604736</v>
      </c>
      <c r="CA115">
        <v>0.32959470152854919</v>
      </c>
      <c r="CB115">
        <v>-6.8195097148418427E-2</v>
      </c>
      <c r="CC115">
        <v>-9.2714786529541016E-2</v>
      </c>
      <c r="CD115">
        <v>0.30974113941192627</v>
      </c>
      <c r="CE115">
        <v>0.10218151658773422</v>
      </c>
      <c r="CF115">
        <v>-0.78964143991470337</v>
      </c>
      <c r="CG115">
        <v>0.23523928225040436</v>
      </c>
      <c r="CH115">
        <v>-4.2111575603485107E-2</v>
      </c>
      <c r="CI115">
        <v>-7.4811063706874847E-2</v>
      </c>
      <c r="CJ115">
        <v>2.6408230885863304E-2</v>
      </c>
      <c r="CK115">
        <v>2.8532166033983231E-3</v>
      </c>
      <c r="CL115">
        <v>2.189357578754425E-2</v>
      </c>
      <c r="CM115">
        <v>-8.5682094097137451E-2</v>
      </c>
      <c r="CN115">
        <v>10.754415512084961</v>
      </c>
      <c r="CO115">
        <v>10.012229919433594</v>
      </c>
      <c r="CP115">
        <v>9.492919921875</v>
      </c>
      <c r="CQ115">
        <v>9.493809700012207</v>
      </c>
      <c r="CR115">
        <v>9.5830841064453125</v>
      </c>
      <c r="CS115">
        <v>0.54170799255371094</v>
      </c>
      <c r="CT115">
        <v>-1.1318886280059814</v>
      </c>
      <c r="CU115">
        <v>-0.48839238286018372</v>
      </c>
      <c r="CV115">
        <v>-0.33694019913673401</v>
      </c>
      <c r="CW115">
        <v>-0.35962259769439697</v>
      </c>
      <c r="CX115">
        <v>0.90863293409347534</v>
      </c>
      <c r="CY115">
        <v>0.68968665599822998</v>
      </c>
      <c r="CZ115">
        <v>0.29987722635269165</v>
      </c>
      <c r="DA115">
        <v>0.25818583369255066</v>
      </c>
      <c r="DB115">
        <v>0.65034711360931396</v>
      </c>
      <c r="DC115">
        <v>0.436674565076828</v>
      </c>
      <c r="DD115">
        <v>-0.40698447823524475</v>
      </c>
      <c r="DE115">
        <v>0.55894565582275391</v>
      </c>
      <c r="DF115">
        <v>0.28017088770866394</v>
      </c>
      <c r="DG115">
        <v>0.25783556699752808</v>
      </c>
      <c r="DH115">
        <v>0.37672820687294006</v>
      </c>
      <c r="DI115">
        <v>0.36033347249031067</v>
      </c>
      <c r="DJ115">
        <v>0.38802123069763184</v>
      </c>
      <c r="DK115">
        <v>0.28364831209182739</v>
      </c>
      <c r="DL115">
        <v>11.121665954589844</v>
      </c>
      <c r="DM115">
        <v>10.373427391052246</v>
      </c>
      <c r="DN115">
        <v>9.8538856506347656</v>
      </c>
      <c r="DO115">
        <v>9.8496923446655273</v>
      </c>
      <c r="DP115">
        <v>9.9543218612670898</v>
      </c>
      <c r="DQ115">
        <v>0.93579250574111938</v>
      </c>
      <c r="DR115">
        <v>-0.78002995252609253</v>
      </c>
      <c r="DS115">
        <v>-0.13403035700321198</v>
      </c>
      <c r="DT115">
        <v>4.2556725442409515E-2</v>
      </c>
      <c r="DU115">
        <v>4.0605273097753525E-2</v>
      </c>
      <c r="DV115">
        <v>1.4125770330429077</v>
      </c>
      <c r="DW115">
        <v>1.2096023559570313</v>
      </c>
      <c r="DX115">
        <v>0.83131515979766846</v>
      </c>
      <c r="DY115">
        <v>0.76483064889907837</v>
      </c>
      <c r="DZ115">
        <v>1.1421281099319458</v>
      </c>
      <c r="EA115">
        <v>0.91962939500808716</v>
      </c>
      <c r="EB115">
        <v>0.1455114334821701</v>
      </c>
      <c r="EC115">
        <v>1.0263261795043945</v>
      </c>
      <c r="ED115">
        <v>0.74549555778503418</v>
      </c>
      <c r="EE115">
        <v>0.73812443017959595</v>
      </c>
      <c r="EF115">
        <v>0.88253462314605713</v>
      </c>
      <c r="EG115">
        <v>0.87647819519042969</v>
      </c>
      <c r="EH115">
        <v>0.91665142774581909</v>
      </c>
      <c r="EI115">
        <v>0.816902756690979</v>
      </c>
      <c r="EJ115">
        <v>11.651917457580566</v>
      </c>
      <c r="EK115">
        <v>10.894939422607422</v>
      </c>
      <c r="EL115">
        <v>10.375062942504883</v>
      </c>
      <c r="EM115">
        <v>10.363529205322266</v>
      </c>
      <c r="EN115">
        <v>10.490331649780273</v>
      </c>
      <c r="EO115">
        <v>1.5047879219055176</v>
      </c>
      <c r="EP115">
        <v>-0.27200189232826233</v>
      </c>
      <c r="EQ115">
        <v>0.37761214375495911</v>
      </c>
      <c r="ER115">
        <v>0.59048998355865479</v>
      </c>
      <c r="ES115">
        <v>0.61847072839736938</v>
      </c>
      <c r="ET115">
        <v>70.113136291503906</v>
      </c>
      <c r="EU115">
        <v>69.641143798828125</v>
      </c>
      <c r="EV115">
        <v>68.95611572265625</v>
      </c>
      <c r="EW115">
        <v>67.987907409667969</v>
      </c>
      <c r="EX115">
        <v>67.470176696777344</v>
      </c>
      <c r="EY115">
        <v>66.583206176757813</v>
      </c>
      <c r="EZ115">
        <v>69.114151000976563</v>
      </c>
      <c r="FA115">
        <v>73.9910888671875</v>
      </c>
      <c r="FB115">
        <v>79.000648498535156</v>
      </c>
      <c r="FC115">
        <v>83.315872192382812</v>
      </c>
      <c r="FD115">
        <v>86.54705810546875</v>
      </c>
      <c r="FE115">
        <v>88.42083740234375</v>
      </c>
      <c r="FF115">
        <v>89.1171875</v>
      </c>
      <c r="FG115">
        <v>89.705772399902344</v>
      </c>
      <c r="FH115">
        <v>89.25225830078125</v>
      </c>
      <c r="FI115">
        <v>88.373779296875</v>
      </c>
      <c r="FJ115">
        <v>86.741668701171875</v>
      </c>
      <c r="FK115">
        <v>83.832496643066406</v>
      </c>
      <c r="FL115">
        <v>79.956954956054687</v>
      </c>
      <c r="FM115">
        <v>77.823623657226563</v>
      </c>
      <c r="FN115">
        <v>76.010978698730469</v>
      </c>
      <c r="FO115">
        <v>74.463134765625</v>
      </c>
      <c r="FP115">
        <v>72.924224853515625</v>
      </c>
      <c r="FQ115">
        <v>71.96612548828125</v>
      </c>
      <c r="FR115">
        <v>195</v>
      </c>
      <c r="FS115">
        <v>1.0140901431441307E-2</v>
      </c>
      <c r="FT115">
        <v>1</v>
      </c>
    </row>
    <row r="116" spans="1:176" x14ac:dyDescent="0.2">
      <c r="A116" t="s">
        <v>1</v>
      </c>
      <c r="B116" t="s">
        <v>228</v>
      </c>
      <c r="C116" t="s">
        <v>251</v>
      </c>
      <c r="D116">
        <v>195</v>
      </c>
      <c r="E116">
        <v>195</v>
      </c>
      <c r="F116">
        <v>35.438064575195312</v>
      </c>
      <c r="G116">
        <v>34.421535491943359</v>
      </c>
      <c r="H116">
        <v>33.961994171142578</v>
      </c>
      <c r="I116">
        <v>34.423233032226563</v>
      </c>
      <c r="J116">
        <v>36.427482604980469</v>
      </c>
      <c r="K116">
        <v>38.052997589111328</v>
      </c>
      <c r="L116">
        <v>46.201084136962891</v>
      </c>
      <c r="M116">
        <v>45.185314178466797</v>
      </c>
      <c r="N116">
        <v>45.675674438476562</v>
      </c>
      <c r="O116">
        <v>47.880825042724609</v>
      </c>
      <c r="P116">
        <v>49.689197540283203</v>
      </c>
      <c r="Q116">
        <v>51.104270935058594</v>
      </c>
      <c r="R116">
        <v>52.295230865478516</v>
      </c>
      <c r="S116">
        <v>53.46490478515625</v>
      </c>
      <c r="T116">
        <v>54.024150848388672</v>
      </c>
      <c r="U116">
        <v>54.525142669677734</v>
      </c>
      <c r="V116">
        <v>54.545639038085938</v>
      </c>
      <c r="W116">
        <v>54.206924438476563</v>
      </c>
      <c r="X116">
        <v>53.249343872070313</v>
      </c>
      <c r="Y116">
        <v>53.574840545654297</v>
      </c>
      <c r="Z116">
        <v>53.927536010742187</v>
      </c>
      <c r="AA116">
        <v>52.002151489257812</v>
      </c>
      <c r="AB116">
        <v>41.073570251464844</v>
      </c>
      <c r="AC116">
        <v>38.012271881103516</v>
      </c>
      <c r="AD116">
        <v>-0.81498527526855469</v>
      </c>
      <c r="AE116">
        <v>-0.78355038166046143</v>
      </c>
      <c r="AF116">
        <v>-0.88538092374801636</v>
      </c>
      <c r="AG116">
        <v>-0.96089482307434082</v>
      </c>
      <c r="AH116">
        <v>-0.90844082832336426</v>
      </c>
      <c r="AI116">
        <v>-1.1632121801376343</v>
      </c>
      <c r="AJ116">
        <v>-2.0944902896881104</v>
      </c>
      <c r="AK116">
        <v>-0.71198743581771851</v>
      </c>
      <c r="AL116">
        <v>-0.76274144649505615</v>
      </c>
      <c r="AM116">
        <v>-0.90827840566635132</v>
      </c>
      <c r="AN116">
        <v>-1.0711510181427002</v>
      </c>
      <c r="AO116">
        <v>-0.99527972936630249</v>
      </c>
      <c r="AP116">
        <v>10.138744354248047</v>
      </c>
      <c r="AQ116">
        <v>9.228114128112793</v>
      </c>
      <c r="AR116">
        <v>8.2511835098266602</v>
      </c>
      <c r="AS116">
        <v>8.028101921081543</v>
      </c>
      <c r="AT116">
        <v>7.9404101371765137</v>
      </c>
      <c r="AU116">
        <v>8.0278415679931641</v>
      </c>
      <c r="AV116">
        <v>1.6532382965087891</v>
      </c>
      <c r="AW116">
        <v>-3.9731910228729248</v>
      </c>
      <c r="AX116">
        <v>-1.7488757371902466</v>
      </c>
      <c r="AY116">
        <v>-1.5535023212432861</v>
      </c>
      <c r="AZ116">
        <v>-1.5856796503067017</v>
      </c>
      <c r="BA116">
        <v>-1.6959192752838135</v>
      </c>
      <c r="BB116">
        <v>-0.22504673898220062</v>
      </c>
      <c r="BC116">
        <v>-0.18010726571083069</v>
      </c>
      <c r="BD116">
        <v>-0.2893519401550293</v>
      </c>
      <c r="BE116">
        <v>-0.38720428943634033</v>
      </c>
      <c r="BF116">
        <v>-0.34431257843971252</v>
      </c>
      <c r="BG116">
        <v>-0.62327951192855835</v>
      </c>
      <c r="BH116">
        <v>-1.4754916429519653</v>
      </c>
      <c r="BI116">
        <v>-0.19460296630859375</v>
      </c>
      <c r="BJ116">
        <v>-0.24864614009857178</v>
      </c>
      <c r="BK116">
        <v>-0.3816179633140564</v>
      </c>
      <c r="BL116">
        <v>-0.51954454183578491</v>
      </c>
      <c r="BM116">
        <v>-0.42793169617652893</v>
      </c>
      <c r="BN116">
        <v>10.719642639160156</v>
      </c>
      <c r="BO116">
        <v>9.8254270553588867</v>
      </c>
      <c r="BP116">
        <v>8.8428478240966797</v>
      </c>
      <c r="BQ116">
        <v>8.6132383346557617</v>
      </c>
      <c r="BR116">
        <v>8.5277976989746094</v>
      </c>
      <c r="BS116">
        <v>8.6057958602905273</v>
      </c>
      <c r="BT116">
        <v>2.2531015872955322</v>
      </c>
      <c r="BU116">
        <v>-3.3448727130889893</v>
      </c>
      <c r="BV116">
        <v>-1.182448148727417</v>
      </c>
      <c r="BW116">
        <v>-0.99421203136444092</v>
      </c>
      <c r="BX116">
        <v>-0.98462152481079102</v>
      </c>
      <c r="BY116">
        <v>-1.0762602090835571</v>
      </c>
      <c r="BZ116">
        <v>0.1835428923368454</v>
      </c>
      <c r="CA116">
        <v>0.2378355860710144</v>
      </c>
      <c r="CB116">
        <v>0.12345591932535172</v>
      </c>
      <c r="CC116">
        <v>1.0132018476724625E-2</v>
      </c>
      <c r="CD116">
        <v>4.6400953084230423E-2</v>
      </c>
      <c r="CE116">
        <v>-0.24932385981082916</v>
      </c>
      <c r="CF116">
        <v>-1.0467749834060669</v>
      </c>
      <c r="CG116">
        <v>0.16373591125011444</v>
      </c>
      <c r="CH116">
        <v>0.10741468518972397</v>
      </c>
      <c r="CI116">
        <v>-1.6854558140039444E-2</v>
      </c>
      <c r="CJ116">
        <v>-0.13750357925891876</v>
      </c>
      <c r="CK116">
        <v>-3.49881611764431E-2</v>
      </c>
      <c r="CL116">
        <v>11.121971130371094</v>
      </c>
      <c r="CM116">
        <v>10.239124298095703</v>
      </c>
      <c r="CN116">
        <v>9.2526321411132812</v>
      </c>
      <c r="CO116">
        <v>9.0185022354125977</v>
      </c>
      <c r="CP116">
        <v>8.9346199035644531</v>
      </c>
      <c r="CQ116">
        <v>9.0060844421386719</v>
      </c>
      <c r="CR116">
        <v>2.668565034866333</v>
      </c>
      <c r="CS116">
        <v>-2.9097011089324951</v>
      </c>
      <c r="CT116">
        <v>-0.79014217853546143</v>
      </c>
      <c r="CU116">
        <v>-0.60684925317764282</v>
      </c>
      <c r="CV116">
        <v>-0.56833052635192871</v>
      </c>
      <c r="CW116">
        <v>-0.64708626270294189</v>
      </c>
      <c r="CX116">
        <v>0.59213250875473022</v>
      </c>
      <c r="CY116">
        <v>0.65577846765518188</v>
      </c>
      <c r="CZ116">
        <v>0.53626376390457153</v>
      </c>
      <c r="DA116">
        <v>0.40746831893920898</v>
      </c>
      <c r="DB116">
        <v>0.43711447715759277</v>
      </c>
      <c r="DC116">
        <v>0.12463181465864182</v>
      </c>
      <c r="DD116">
        <v>-0.61805838346481323</v>
      </c>
      <c r="DE116">
        <v>0.52207481861114502</v>
      </c>
      <c r="DF116">
        <v>0.46347552537918091</v>
      </c>
      <c r="DG116">
        <v>0.34790885448455811</v>
      </c>
      <c r="DH116">
        <v>0.24453738331794739</v>
      </c>
      <c r="DI116">
        <v>0.35795536637306213</v>
      </c>
      <c r="DJ116">
        <v>11.524299621582031</v>
      </c>
      <c r="DK116">
        <v>10.65282154083252</v>
      </c>
      <c r="DL116">
        <v>9.6624164581298828</v>
      </c>
      <c r="DM116">
        <v>9.4237661361694336</v>
      </c>
      <c r="DN116">
        <v>9.3414421081542969</v>
      </c>
      <c r="DO116">
        <v>9.4063730239868164</v>
      </c>
      <c r="DP116">
        <v>3.0840284824371338</v>
      </c>
      <c r="DQ116">
        <v>-2.474529504776001</v>
      </c>
      <c r="DR116">
        <v>-0.39783614873886108</v>
      </c>
      <c r="DS116">
        <v>-0.21948648989200592</v>
      </c>
      <c r="DT116">
        <v>-0.15203952789306641</v>
      </c>
      <c r="DU116">
        <v>-0.21791227161884308</v>
      </c>
      <c r="DV116">
        <v>1.1820710897445679</v>
      </c>
      <c r="DW116">
        <v>1.2592215538024902</v>
      </c>
      <c r="DX116">
        <v>1.1322927474975586</v>
      </c>
      <c r="DY116">
        <v>0.98115885257720947</v>
      </c>
      <c r="DZ116">
        <v>1.0012427568435669</v>
      </c>
      <c r="EA116">
        <v>0.66456443071365356</v>
      </c>
      <c r="EB116">
        <v>9.4031658954918385E-4</v>
      </c>
      <c r="EC116">
        <v>1.039459228515625</v>
      </c>
      <c r="ED116">
        <v>0.97757083177566528</v>
      </c>
      <c r="EE116">
        <v>0.87456929683685303</v>
      </c>
      <c r="EF116">
        <v>0.79614388942718506</v>
      </c>
      <c r="EG116">
        <v>0.92530339956283569</v>
      </c>
      <c r="EH116">
        <v>12.105197906494141</v>
      </c>
      <c r="EI116">
        <v>11.250134468078613</v>
      </c>
      <c r="EJ116">
        <v>10.254080772399902</v>
      </c>
      <c r="EK116">
        <v>10.008902549743652</v>
      </c>
      <c r="EL116">
        <v>9.9288301467895508</v>
      </c>
      <c r="EM116">
        <v>9.9843273162841797</v>
      </c>
      <c r="EN116">
        <v>3.683891773223877</v>
      </c>
      <c r="EO116">
        <v>-1.8462110757827759</v>
      </c>
      <c r="EP116">
        <v>0.16859140992164612</v>
      </c>
      <c r="EQ116">
        <v>0.33980381488800049</v>
      </c>
      <c r="ER116">
        <v>0.44901856780052185</v>
      </c>
      <c r="ES116">
        <v>0.40174680948257446</v>
      </c>
      <c r="ET116">
        <v>70.881195068359375</v>
      </c>
      <c r="EU116">
        <v>70.108695983886719</v>
      </c>
      <c r="EV116">
        <v>68.94842529296875</v>
      </c>
      <c r="EW116">
        <v>68.349342346191406</v>
      </c>
      <c r="EX116">
        <v>67.774185180664063</v>
      </c>
      <c r="EY116">
        <v>67.174461364746094</v>
      </c>
      <c r="EZ116">
        <v>69.728500366210937</v>
      </c>
      <c r="FA116">
        <v>74.290046691894531</v>
      </c>
      <c r="FB116">
        <v>79.144638061523438</v>
      </c>
      <c r="FC116">
        <v>83.151031494140625</v>
      </c>
      <c r="FD116">
        <v>86.51129150390625</v>
      </c>
      <c r="FE116">
        <v>89.027000427246094</v>
      </c>
      <c r="FF116">
        <v>89.7911376953125</v>
      </c>
      <c r="FG116">
        <v>89.9248046875</v>
      </c>
      <c r="FH116">
        <v>89.818130493164062</v>
      </c>
      <c r="FI116">
        <v>89.116798400878906</v>
      </c>
      <c r="FJ116">
        <v>87.394996643066406</v>
      </c>
      <c r="FK116">
        <v>84.185417175292969</v>
      </c>
      <c r="FL116">
        <v>80.388229370117188</v>
      </c>
      <c r="FM116">
        <v>77.788970947265625</v>
      </c>
      <c r="FN116">
        <v>76.134170532226563</v>
      </c>
      <c r="FO116">
        <v>74.611236572265625</v>
      </c>
      <c r="FP116">
        <v>73.319488525390625</v>
      </c>
      <c r="FQ116">
        <v>72.209716796875</v>
      </c>
      <c r="FR116">
        <v>195</v>
      </c>
      <c r="FS116">
        <v>1.0140769183635712E-2</v>
      </c>
      <c r="FT116">
        <v>1</v>
      </c>
    </row>
    <row r="117" spans="1:176" x14ac:dyDescent="0.2">
      <c r="A117" t="s">
        <v>1</v>
      </c>
      <c r="B117" t="s">
        <v>228</v>
      </c>
      <c r="C117" t="s">
        <v>252</v>
      </c>
      <c r="D117">
        <v>195</v>
      </c>
      <c r="E117">
        <v>195</v>
      </c>
      <c r="F117">
        <v>33.090797424316406</v>
      </c>
      <c r="G117">
        <v>32.785079956054688</v>
      </c>
      <c r="H117">
        <v>32.420127868652344</v>
      </c>
      <c r="I117">
        <v>33.150749206542969</v>
      </c>
      <c r="J117">
        <v>37.040946960449219</v>
      </c>
      <c r="K117">
        <v>40.008865356445313</v>
      </c>
      <c r="L117">
        <v>48.505535125732422</v>
      </c>
      <c r="M117">
        <v>47.109546661376953</v>
      </c>
      <c r="N117">
        <v>47.712165832519531</v>
      </c>
      <c r="O117">
        <v>49.935840606689453</v>
      </c>
      <c r="P117">
        <v>51.784465789794922</v>
      </c>
      <c r="Q117">
        <v>53.349617004394531</v>
      </c>
      <c r="R117">
        <v>54.418033599853516</v>
      </c>
      <c r="S117">
        <v>55.456554412841797</v>
      </c>
      <c r="T117">
        <v>55.946720123291016</v>
      </c>
      <c r="U117">
        <v>56.538516998291016</v>
      </c>
      <c r="V117">
        <v>56.730663299560547</v>
      </c>
      <c r="W117">
        <v>56.463722229003906</v>
      </c>
      <c r="X117">
        <v>55.510978698730469</v>
      </c>
      <c r="Y117">
        <v>55.650856018066406</v>
      </c>
      <c r="Z117">
        <v>55.978713989257813</v>
      </c>
      <c r="AA117">
        <v>53.958202362060547</v>
      </c>
      <c r="AB117">
        <v>42.607166290283203</v>
      </c>
      <c r="AC117">
        <v>39.727989196777344</v>
      </c>
      <c r="AD117">
        <v>-0.16380363702774048</v>
      </c>
      <c r="AE117">
        <v>-0.3637811541557312</v>
      </c>
      <c r="AF117">
        <v>-0.7388649582862854</v>
      </c>
      <c r="AG117">
        <v>-1.0280057191848755</v>
      </c>
      <c r="AH117">
        <v>-1.5572071075439453</v>
      </c>
      <c r="AI117">
        <v>-2.3671493530273437</v>
      </c>
      <c r="AJ117">
        <v>-2.2579290866851807</v>
      </c>
      <c r="AK117">
        <v>-1.2341169118881226</v>
      </c>
      <c r="AL117">
        <v>-1.3473074436187744</v>
      </c>
      <c r="AM117">
        <v>-1.6161355972290039</v>
      </c>
      <c r="AN117">
        <v>-1.6581519842147827</v>
      </c>
      <c r="AO117">
        <v>-1.5857354402542114</v>
      </c>
      <c r="AP117">
        <v>-1.7285605669021606</v>
      </c>
      <c r="AQ117">
        <v>-1.6592113971710205</v>
      </c>
      <c r="AR117">
        <v>-1.4384503364562988</v>
      </c>
      <c r="AS117">
        <v>8.9370317459106445</v>
      </c>
      <c r="AT117">
        <v>8.3765954971313477</v>
      </c>
      <c r="AU117">
        <v>8.0494451522827148</v>
      </c>
      <c r="AV117">
        <v>7.9023499488830566</v>
      </c>
      <c r="AW117">
        <v>-1.1479698419570923</v>
      </c>
      <c r="AX117">
        <v>-2.1970894336700439</v>
      </c>
      <c r="AY117">
        <v>-2.169990062713623</v>
      </c>
      <c r="AZ117">
        <v>-3.184316873550415</v>
      </c>
      <c r="BA117">
        <v>-3.0031390190124512</v>
      </c>
      <c r="BB117">
        <v>0.54412680864334106</v>
      </c>
      <c r="BC117">
        <v>0.35752621293067932</v>
      </c>
      <c r="BD117">
        <v>8.7166298180818558E-3</v>
      </c>
      <c r="BE117">
        <v>-0.29150712490081787</v>
      </c>
      <c r="BF117">
        <v>-0.83321088552474976</v>
      </c>
      <c r="BG117">
        <v>-1.6826180219650269</v>
      </c>
      <c r="BH117">
        <v>-1.4874066114425659</v>
      </c>
      <c r="BI117">
        <v>-0.58904778957366943</v>
      </c>
      <c r="BJ117">
        <v>-0.73068523406982422</v>
      </c>
      <c r="BK117">
        <v>-0.99059075117111206</v>
      </c>
      <c r="BL117">
        <v>-0.99864685535430908</v>
      </c>
      <c r="BM117">
        <v>-0.89827609062194824</v>
      </c>
      <c r="BN117">
        <v>-1.0312085151672363</v>
      </c>
      <c r="BO117">
        <v>-0.9564061164855957</v>
      </c>
      <c r="BP117">
        <v>-0.74259090423583984</v>
      </c>
      <c r="BQ117">
        <v>9.6183767318725586</v>
      </c>
      <c r="BR117">
        <v>9.0600824356079102</v>
      </c>
      <c r="BS117">
        <v>8.7257165908813477</v>
      </c>
      <c r="BT117">
        <v>8.6084051132202148</v>
      </c>
      <c r="BU117">
        <v>-0.3956432044506073</v>
      </c>
      <c r="BV117">
        <v>-1.5369777679443359</v>
      </c>
      <c r="BW117">
        <v>-1.5033748149871826</v>
      </c>
      <c r="BX117">
        <v>-2.458920955657959</v>
      </c>
      <c r="BY117">
        <v>-2.2496657371520996</v>
      </c>
      <c r="BZ117">
        <v>1.0344372987747192</v>
      </c>
      <c r="CA117">
        <v>0.85710150003433228</v>
      </c>
      <c r="CB117">
        <v>0.52648937702178955</v>
      </c>
      <c r="CC117">
        <v>0.21858960390090942</v>
      </c>
      <c r="CD117">
        <v>-0.3317733108997345</v>
      </c>
      <c r="CE117">
        <v>-1.2085137367248535</v>
      </c>
      <c r="CF117">
        <v>-0.95374518632888794</v>
      </c>
      <c r="CG117">
        <v>-0.14227482676506042</v>
      </c>
      <c r="CH117">
        <v>-0.30361461639404297</v>
      </c>
      <c r="CI117">
        <v>-0.55734032392501831</v>
      </c>
      <c r="CJ117">
        <v>-0.54187560081481934</v>
      </c>
      <c r="CK117">
        <v>-0.4221438467502594</v>
      </c>
      <c r="CL117">
        <v>-0.54822456836700439</v>
      </c>
      <c r="CM117">
        <v>-0.46964535117149353</v>
      </c>
      <c r="CN117">
        <v>-0.26064082980155945</v>
      </c>
      <c r="CO117">
        <v>10.090274810791016</v>
      </c>
      <c r="CP117">
        <v>9.5334634780883789</v>
      </c>
      <c r="CQ117">
        <v>9.1941003799438477</v>
      </c>
      <c r="CR117">
        <v>9.097416877746582</v>
      </c>
      <c r="CS117">
        <v>0.12541592121124268</v>
      </c>
      <c r="CT117">
        <v>-1.0797865390777588</v>
      </c>
      <c r="CU117">
        <v>-1.0416791439056396</v>
      </c>
      <c r="CV117">
        <v>-1.9565138816833496</v>
      </c>
      <c r="CW117">
        <v>-1.7278125286102295</v>
      </c>
      <c r="CX117">
        <v>1.5247477293014526</v>
      </c>
      <c r="CY117">
        <v>1.3566768169403076</v>
      </c>
      <c r="CZ117">
        <v>1.044262170791626</v>
      </c>
      <c r="DA117">
        <v>0.72868633270263672</v>
      </c>
      <c r="DB117">
        <v>0.16966424882411957</v>
      </c>
      <c r="DC117">
        <v>-0.7344093918800354</v>
      </c>
      <c r="DD117">
        <v>-0.42008376121520996</v>
      </c>
      <c r="DE117">
        <v>0.30449813604354858</v>
      </c>
      <c r="DF117">
        <v>0.12345601618289948</v>
      </c>
      <c r="DG117">
        <v>-0.12408989667892456</v>
      </c>
      <c r="DH117">
        <v>-8.510434627532959E-2</v>
      </c>
      <c r="DI117">
        <v>5.398840457201004E-2</v>
      </c>
      <c r="DJ117">
        <v>-6.5240629017353058E-2</v>
      </c>
      <c r="DK117">
        <v>1.7115429043769836E-2</v>
      </c>
      <c r="DL117">
        <v>0.22130925953388214</v>
      </c>
      <c r="DM117">
        <v>10.562172889709473</v>
      </c>
      <c r="DN117">
        <v>10.006844520568848</v>
      </c>
      <c r="DO117">
        <v>9.6624841690063477</v>
      </c>
      <c r="DP117">
        <v>9.5864286422729492</v>
      </c>
      <c r="DQ117">
        <v>0.64647507667541504</v>
      </c>
      <c r="DR117">
        <v>-0.62259525060653687</v>
      </c>
      <c r="DS117">
        <v>-0.5799834132194519</v>
      </c>
      <c r="DT117">
        <v>-1.4541069269180298</v>
      </c>
      <c r="DU117">
        <v>-1.2059593200683594</v>
      </c>
      <c r="DV117">
        <v>2.2326781749725342</v>
      </c>
      <c r="DW117">
        <v>2.077984094619751</v>
      </c>
      <c r="DX117">
        <v>1.7918437719345093</v>
      </c>
      <c r="DY117">
        <v>1.4651849269866943</v>
      </c>
      <c r="DZ117">
        <v>0.89366042613983154</v>
      </c>
      <c r="EA117">
        <v>-4.9878090620040894E-2</v>
      </c>
      <c r="EB117">
        <v>0.35043859481811523</v>
      </c>
      <c r="EC117">
        <v>0.94956731796264648</v>
      </c>
      <c r="ED117">
        <v>0.7400781512260437</v>
      </c>
      <c r="EE117">
        <v>0.50145488977432251</v>
      </c>
      <c r="EF117">
        <v>0.57440078258514404</v>
      </c>
      <c r="EG117">
        <v>0.74144774675369263</v>
      </c>
      <c r="EH117">
        <v>0.63211148977279663</v>
      </c>
      <c r="EI117">
        <v>0.71992069482803345</v>
      </c>
      <c r="EJ117">
        <v>0.91716867685317993</v>
      </c>
      <c r="EK117">
        <v>11.243517875671387</v>
      </c>
      <c r="EL117">
        <v>10.69033145904541</v>
      </c>
      <c r="EM117">
        <v>10.33875560760498</v>
      </c>
      <c r="EN117">
        <v>10.292484283447266</v>
      </c>
      <c r="EO117">
        <v>1.3988016843795776</v>
      </c>
      <c r="EP117">
        <v>3.7516336888074875E-2</v>
      </c>
      <c r="EQ117">
        <v>8.6631856858730316E-2</v>
      </c>
      <c r="ER117">
        <v>-0.72871094942092896</v>
      </c>
      <c r="ES117">
        <v>-0.4524860680103302</v>
      </c>
      <c r="ET117">
        <v>75.987068176269531</v>
      </c>
      <c r="EU117">
        <v>74.772064208984375</v>
      </c>
      <c r="EV117">
        <v>74.059303283691406</v>
      </c>
      <c r="EW117">
        <v>73.674705505371094</v>
      </c>
      <c r="EX117">
        <v>73.030464172363281</v>
      </c>
      <c r="EY117">
        <v>72.248756408691406</v>
      </c>
      <c r="EZ117">
        <v>75.011962890625</v>
      </c>
      <c r="FA117">
        <v>79.470115661621094</v>
      </c>
      <c r="FB117">
        <v>84.34857177734375</v>
      </c>
      <c r="FC117">
        <v>89.013923645019531</v>
      </c>
      <c r="FD117">
        <v>92.102684020996094</v>
      </c>
      <c r="FE117">
        <v>93.849960327148438</v>
      </c>
      <c r="FF117">
        <v>94.57135009765625</v>
      </c>
      <c r="FG117">
        <v>95.6939697265625</v>
      </c>
      <c r="FH117">
        <v>96.451889038085938</v>
      </c>
      <c r="FI117">
        <v>95.429000854492188</v>
      </c>
      <c r="FJ117">
        <v>94.552177429199219</v>
      </c>
      <c r="FK117">
        <v>91.454986572265625</v>
      </c>
      <c r="FL117">
        <v>87.342666625976563</v>
      </c>
      <c r="FM117">
        <v>85.188674926757813</v>
      </c>
      <c r="FN117">
        <v>83.426116943359375</v>
      </c>
      <c r="FO117">
        <v>81.918190002441406</v>
      </c>
      <c r="FP117">
        <v>80.296066284179687</v>
      </c>
      <c r="FQ117">
        <v>79.237678527832031</v>
      </c>
      <c r="FR117">
        <v>195</v>
      </c>
      <c r="FS117">
        <v>9.7383996471762657E-3</v>
      </c>
      <c r="FT117">
        <v>1</v>
      </c>
    </row>
    <row r="118" spans="1:176" x14ac:dyDescent="0.2">
      <c r="A118" t="s">
        <v>1</v>
      </c>
      <c r="B118" t="s">
        <v>228</v>
      </c>
      <c r="C118" t="s">
        <v>253</v>
      </c>
      <c r="D118">
        <v>195</v>
      </c>
      <c r="E118">
        <v>195</v>
      </c>
      <c r="F118">
        <v>38.280826568603516</v>
      </c>
      <c r="G118">
        <v>37.326427459716797</v>
      </c>
      <c r="H118">
        <v>36.654800415039063</v>
      </c>
      <c r="I118">
        <v>37.03582763671875</v>
      </c>
      <c r="J118">
        <v>39.175189971923828</v>
      </c>
      <c r="K118">
        <v>40.820880889892578</v>
      </c>
      <c r="L118">
        <v>49.515697479248047</v>
      </c>
      <c r="M118">
        <v>48.065391540527344</v>
      </c>
      <c r="N118">
        <v>48.706691741943359</v>
      </c>
      <c r="O118">
        <v>50.973281860351563</v>
      </c>
      <c r="P118">
        <v>52.771774291992187</v>
      </c>
      <c r="Q118">
        <v>54.229148864746094</v>
      </c>
      <c r="R118">
        <v>55.201530456542969</v>
      </c>
      <c r="S118">
        <v>56.068470001220703</v>
      </c>
      <c r="T118">
        <v>56.3529052734375</v>
      </c>
      <c r="U118">
        <v>56.507541656494141</v>
      </c>
      <c r="V118">
        <v>56.201980590820313</v>
      </c>
      <c r="W118">
        <v>55.901237487792969</v>
      </c>
      <c r="X118">
        <v>54.800937652587891</v>
      </c>
      <c r="Y118">
        <v>55.852180480957031</v>
      </c>
      <c r="Z118">
        <v>56.419601440429688</v>
      </c>
      <c r="AA118">
        <v>54.476531982421875</v>
      </c>
      <c r="AB118">
        <v>42.990657806396484</v>
      </c>
      <c r="AC118">
        <v>40.028118133544922</v>
      </c>
      <c r="AD118">
        <v>-1.2931380271911621</v>
      </c>
      <c r="AE118">
        <v>-1.4568156003952026</v>
      </c>
      <c r="AF118">
        <v>-1.5585448741912842</v>
      </c>
      <c r="AG118">
        <v>-1.6704075336456299</v>
      </c>
      <c r="AH118">
        <v>-1.4704974889755249</v>
      </c>
      <c r="AI118">
        <v>-1.4538341760635376</v>
      </c>
      <c r="AJ118">
        <v>-2.0480313301086426</v>
      </c>
      <c r="AK118">
        <v>-1.0356316566467285</v>
      </c>
      <c r="AL118">
        <v>-1.2810937166213989</v>
      </c>
      <c r="AM118">
        <v>-1.5802339315414429</v>
      </c>
      <c r="AN118">
        <v>-1.8903498649597168</v>
      </c>
      <c r="AO118">
        <v>-1.5538431406021118</v>
      </c>
      <c r="AP118">
        <v>-1.338860034942627</v>
      </c>
      <c r="AQ118">
        <v>-1.1773421764373779</v>
      </c>
      <c r="AR118">
        <v>9.0447826385498047</v>
      </c>
      <c r="AS118">
        <v>8.2789697647094727</v>
      </c>
      <c r="AT118">
        <v>8.0238752365112305</v>
      </c>
      <c r="AU118">
        <v>8.1150121688842773</v>
      </c>
      <c r="AV118">
        <v>7.7907390594482422</v>
      </c>
      <c r="AW118">
        <v>-0.26827353239059448</v>
      </c>
      <c r="AX118">
        <v>-1.4998641014099121</v>
      </c>
      <c r="AY118">
        <v>-1.3726575374603271</v>
      </c>
      <c r="AZ118">
        <v>-2.3579990863800049</v>
      </c>
      <c r="BA118">
        <v>-2.6642487049102783</v>
      </c>
      <c r="BB118">
        <v>-0.5967254638671875</v>
      </c>
      <c r="BC118">
        <v>-0.7382969856262207</v>
      </c>
      <c r="BD118">
        <v>-0.83409255743026733</v>
      </c>
      <c r="BE118">
        <v>-0.9775693416595459</v>
      </c>
      <c r="BF118">
        <v>-0.7988860011100769</v>
      </c>
      <c r="BG118">
        <v>-0.80546009540557861</v>
      </c>
      <c r="BH118">
        <v>-1.3036423921585083</v>
      </c>
      <c r="BI118">
        <v>-0.42073974013328552</v>
      </c>
      <c r="BJ118">
        <v>-0.67346727848052979</v>
      </c>
      <c r="BK118">
        <v>-0.95435887575149536</v>
      </c>
      <c r="BL118">
        <v>-1.2334272861480713</v>
      </c>
      <c r="BM118">
        <v>-0.88936597108840942</v>
      </c>
      <c r="BN118">
        <v>-0.66165876388549805</v>
      </c>
      <c r="BO118">
        <v>-0.48215490579605103</v>
      </c>
      <c r="BP118">
        <v>9.7400836944580078</v>
      </c>
      <c r="BQ118">
        <v>8.9748420715332031</v>
      </c>
      <c r="BR118">
        <v>8.7289371490478516</v>
      </c>
      <c r="BS118">
        <v>8.8174161911010742</v>
      </c>
      <c r="BT118">
        <v>8.4950046539306641</v>
      </c>
      <c r="BU118">
        <v>0.46082809567451477</v>
      </c>
      <c r="BV118">
        <v>-0.85248953104019165</v>
      </c>
      <c r="BW118">
        <v>-0.72110873460769653</v>
      </c>
      <c r="BX118">
        <v>-1.64768385887146</v>
      </c>
      <c r="BY118">
        <v>-1.9150046110153198</v>
      </c>
      <c r="BZ118">
        <v>-0.11439228057861328</v>
      </c>
      <c r="CA118">
        <v>-0.24065323173999786</v>
      </c>
      <c r="CB118">
        <v>-0.33233904838562012</v>
      </c>
      <c r="CC118">
        <v>-0.49771171808242798</v>
      </c>
      <c r="CD118">
        <v>-0.33372986316680908</v>
      </c>
      <c r="CE118">
        <v>-0.35639816522598267</v>
      </c>
      <c r="CF118">
        <v>-0.78808099031448364</v>
      </c>
      <c r="CG118">
        <v>5.1325433887541294E-3</v>
      </c>
      <c r="CH118">
        <v>-0.25262707471847534</v>
      </c>
      <c r="CI118">
        <v>-0.52087980508804321</v>
      </c>
      <c r="CJ118">
        <v>-0.77844458818435669</v>
      </c>
      <c r="CK118">
        <v>-0.42915111780166626</v>
      </c>
      <c r="CL118">
        <v>-0.19263124465942383</v>
      </c>
      <c r="CM118">
        <v>-6.7028205376118422E-4</v>
      </c>
      <c r="CN118">
        <v>10.221647262573242</v>
      </c>
      <c r="CO118">
        <v>9.4568014144897461</v>
      </c>
      <c r="CP118">
        <v>9.2172613143920898</v>
      </c>
      <c r="CQ118">
        <v>9.303898811340332</v>
      </c>
      <c r="CR118">
        <v>8.9827775955200195</v>
      </c>
      <c r="CS118">
        <v>0.9658016562461853</v>
      </c>
      <c r="CT118">
        <v>-0.40411993861198425</v>
      </c>
      <c r="CU118">
        <v>-0.26984801888465881</v>
      </c>
      <c r="CV118">
        <v>-1.1557216644287109</v>
      </c>
      <c r="CW118">
        <v>-1.396080493927002</v>
      </c>
      <c r="CX118">
        <v>0.36794093251228333</v>
      </c>
      <c r="CY118">
        <v>0.25699055194854736</v>
      </c>
      <c r="CZ118">
        <v>0.16941444575786591</v>
      </c>
      <c r="DA118">
        <v>-1.7854074016213417E-2</v>
      </c>
      <c r="DB118">
        <v>0.13142624497413635</v>
      </c>
      <c r="DC118">
        <v>9.2663779854774475E-2</v>
      </c>
      <c r="DD118">
        <v>-0.2725195586681366</v>
      </c>
      <c r="DE118">
        <v>0.43100482225418091</v>
      </c>
      <c r="DF118">
        <v>0.16821315884590149</v>
      </c>
      <c r="DG118">
        <v>-8.7400704622268677E-2</v>
      </c>
      <c r="DH118">
        <v>-0.32346194982528687</v>
      </c>
      <c r="DI118">
        <v>3.1063716858625412E-2</v>
      </c>
      <c r="DJ118">
        <v>0.27639630436897278</v>
      </c>
      <c r="DK118">
        <v>0.48081433773040771</v>
      </c>
      <c r="DL118">
        <v>10.703210830688477</v>
      </c>
      <c r="DM118">
        <v>9.9387607574462891</v>
      </c>
      <c r="DN118">
        <v>9.7055854797363281</v>
      </c>
      <c r="DO118">
        <v>9.7903814315795898</v>
      </c>
      <c r="DP118">
        <v>9.470550537109375</v>
      </c>
      <c r="DQ118">
        <v>1.4707752466201782</v>
      </c>
      <c r="DR118">
        <v>4.4249668717384338E-2</v>
      </c>
      <c r="DS118">
        <v>0.1814127117395401</v>
      </c>
      <c r="DT118">
        <v>-0.66375952959060669</v>
      </c>
      <c r="DU118">
        <v>-0.87715637683868408</v>
      </c>
      <c r="DV118">
        <v>1.0643534660339355</v>
      </c>
      <c r="DW118">
        <v>0.97550910711288452</v>
      </c>
      <c r="DX118">
        <v>0.89386683702468872</v>
      </c>
      <c r="DY118">
        <v>0.6749841570854187</v>
      </c>
      <c r="DZ118">
        <v>0.80303782224655151</v>
      </c>
      <c r="EA118">
        <v>0.74103790521621704</v>
      </c>
      <c r="EB118">
        <v>0.47186926007270813</v>
      </c>
      <c r="EC118">
        <v>1.0458967685699463</v>
      </c>
      <c r="ED118">
        <v>0.77583962678909302</v>
      </c>
      <c r="EE118">
        <v>0.53847426176071167</v>
      </c>
      <c r="EF118">
        <v>0.33346074819564819</v>
      </c>
      <c r="EG118">
        <v>0.69554084539413452</v>
      </c>
      <c r="EH118">
        <v>0.9535975456237793</v>
      </c>
      <c r="EI118">
        <v>1.1760016679763794</v>
      </c>
      <c r="EJ118">
        <v>11.39851188659668</v>
      </c>
      <c r="EK118">
        <v>10.63463306427002</v>
      </c>
      <c r="EL118">
        <v>10.410647392272949</v>
      </c>
      <c r="EM118">
        <v>10.492785453796387</v>
      </c>
      <c r="EN118">
        <v>10.174816131591797</v>
      </c>
      <c r="EO118">
        <v>2.1998767852783203</v>
      </c>
      <c r="EP118">
        <v>0.69162416458129883</v>
      </c>
      <c r="EQ118">
        <v>0.83296149969100952</v>
      </c>
      <c r="ER118">
        <v>4.6555686742067337E-2</v>
      </c>
      <c r="ES118">
        <v>-0.12791235744953156</v>
      </c>
      <c r="ET118">
        <v>78.083206176757813</v>
      </c>
      <c r="EU118">
        <v>77.173370361328125</v>
      </c>
      <c r="EV118">
        <v>76.271232604980469</v>
      </c>
      <c r="EW118">
        <v>75.211013793945313</v>
      </c>
      <c r="EX118">
        <v>74.915084838867188</v>
      </c>
      <c r="EY118">
        <v>74.750953674316406</v>
      </c>
      <c r="EZ118">
        <v>76.412490844726562</v>
      </c>
      <c r="FA118">
        <v>81.285491943359375</v>
      </c>
      <c r="FB118">
        <v>86.327552795410156</v>
      </c>
      <c r="FC118">
        <v>90.327476501464844</v>
      </c>
      <c r="FD118">
        <v>92.211044311523438</v>
      </c>
      <c r="FE118">
        <v>93.695014953613281</v>
      </c>
      <c r="FF118">
        <v>94.646041870117188</v>
      </c>
      <c r="FG118">
        <v>94.046829223632813</v>
      </c>
      <c r="FH118">
        <v>93.1265869140625</v>
      </c>
      <c r="FI118">
        <v>91.842765808105469</v>
      </c>
      <c r="FJ118">
        <v>91.29901123046875</v>
      </c>
      <c r="FK118">
        <v>90.216697692871094</v>
      </c>
      <c r="FL118">
        <v>87.06317138671875</v>
      </c>
      <c r="FM118">
        <v>85.342887878417969</v>
      </c>
      <c r="FN118">
        <v>83.898429870605469</v>
      </c>
      <c r="FO118">
        <v>82.397987365722656</v>
      </c>
      <c r="FP118">
        <v>80.800086975097656</v>
      </c>
      <c r="FQ118">
        <v>79.511962890625</v>
      </c>
      <c r="FR118">
        <v>195</v>
      </c>
      <c r="FS118">
        <v>9.6025997772812843E-3</v>
      </c>
      <c r="FT118">
        <v>1</v>
      </c>
    </row>
    <row r="119" spans="1:176" x14ac:dyDescent="0.2">
      <c r="A119" t="s">
        <v>1</v>
      </c>
      <c r="B119" t="s">
        <v>228</v>
      </c>
      <c r="C119" t="s">
        <v>254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  <c r="DG119">
        <v>0</v>
      </c>
      <c r="DH119">
        <v>0</v>
      </c>
      <c r="DI119">
        <v>0</v>
      </c>
      <c r="DJ119">
        <v>0</v>
      </c>
      <c r="DK119">
        <v>0</v>
      </c>
      <c r="DL119">
        <v>0</v>
      </c>
      <c r="DM119">
        <v>0</v>
      </c>
      <c r="DN119">
        <v>0</v>
      </c>
      <c r="DO119">
        <v>0</v>
      </c>
      <c r="DP119">
        <v>0</v>
      </c>
      <c r="DQ119">
        <v>0</v>
      </c>
      <c r="DR119">
        <v>0</v>
      </c>
      <c r="DS119">
        <v>0</v>
      </c>
      <c r="DT119">
        <v>0</v>
      </c>
      <c r="DU119">
        <v>0</v>
      </c>
      <c r="DV119">
        <v>0</v>
      </c>
      <c r="DW119">
        <v>0</v>
      </c>
      <c r="DX119">
        <v>0</v>
      </c>
      <c r="DY119">
        <v>0</v>
      </c>
      <c r="DZ119">
        <v>0</v>
      </c>
      <c r="EA119">
        <v>0</v>
      </c>
      <c r="EB119">
        <v>0</v>
      </c>
      <c r="EC119">
        <v>0</v>
      </c>
      <c r="ED119">
        <v>0</v>
      </c>
      <c r="EE119">
        <v>0</v>
      </c>
      <c r="EF119">
        <v>0</v>
      </c>
      <c r="EG119">
        <v>0</v>
      </c>
      <c r="EH119">
        <v>0</v>
      </c>
      <c r="EI119">
        <v>0</v>
      </c>
      <c r="EJ119">
        <v>0</v>
      </c>
      <c r="EK119">
        <v>0</v>
      </c>
      <c r="EL119">
        <v>0</v>
      </c>
      <c r="EM119">
        <v>0</v>
      </c>
      <c r="EN119">
        <v>0</v>
      </c>
      <c r="EO119">
        <v>0</v>
      </c>
      <c r="EP119">
        <v>0</v>
      </c>
      <c r="EQ119">
        <v>0</v>
      </c>
      <c r="ER119">
        <v>0</v>
      </c>
      <c r="ES119">
        <v>0</v>
      </c>
      <c r="ET119">
        <v>0</v>
      </c>
      <c r="EU119">
        <v>0</v>
      </c>
      <c r="EV119">
        <v>0</v>
      </c>
      <c r="EW119">
        <v>0</v>
      </c>
      <c r="EX119">
        <v>0</v>
      </c>
      <c r="EY119">
        <v>0</v>
      </c>
      <c r="EZ119">
        <v>0</v>
      </c>
      <c r="FA119">
        <v>0</v>
      </c>
      <c r="FB119">
        <v>0</v>
      </c>
      <c r="FC119">
        <v>0</v>
      </c>
      <c r="FD119">
        <v>0</v>
      </c>
      <c r="FE119">
        <v>0</v>
      </c>
      <c r="FF119">
        <v>0</v>
      </c>
      <c r="FG119">
        <v>0</v>
      </c>
      <c r="FH119">
        <v>0</v>
      </c>
      <c r="FI119">
        <v>0</v>
      </c>
      <c r="FJ119">
        <v>0</v>
      </c>
      <c r="FK119">
        <v>0</v>
      </c>
      <c r="FL119">
        <v>0</v>
      </c>
      <c r="FM119">
        <v>0</v>
      </c>
      <c r="FN119">
        <v>0</v>
      </c>
      <c r="FO119">
        <v>0</v>
      </c>
      <c r="FP119">
        <v>0</v>
      </c>
      <c r="FQ119">
        <v>0</v>
      </c>
      <c r="FR119">
        <v>0</v>
      </c>
      <c r="FT119">
        <v>0</v>
      </c>
    </row>
    <row r="120" spans="1:176" x14ac:dyDescent="0.2">
      <c r="A120" t="s">
        <v>1</v>
      </c>
      <c r="B120" t="s">
        <v>228</v>
      </c>
      <c r="C120" t="s">
        <v>255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N120">
        <v>0</v>
      </c>
      <c r="EO120">
        <v>0</v>
      </c>
      <c r="EP120">
        <v>0</v>
      </c>
      <c r="EQ120">
        <v>0</v>
      </c>
      <c r="ER120">
        <v>0</v>
      </c>
      <c r="ES120">
        <v>0</v>
      </c>
      <c r="ET120">
        <v>0</v>
      </c>
      <c r="EU120">
        <v>0</v>
      </c>
      <c r="EV120">
        <v>0</v>
      </c>
      <c r="EW120">
        <v>0</v>
      </c>
      <c r="EX120">
        <v>0</v>
      </c>
      <c r="EY120">
        <v>0</v>
      </c>
      <c r="EZ120">
        <v>0</v>
      </c>
      <c r="FA120">
        <v>0</v>
      </c>
      <c r="FB120">
        <v>0</v>
      </c>
      <c r="FC120">
        <v>0</v>
      </c>
      <c r="FD120">
        <v>0</v>
      </c>
      <c r="FE120">
        <v>0</v>
      </c>
      <c r="FF120">
        <v>0</v>
      </c>
      <c r="FG120">
        <v>0</v>
      </c>
      <c r="FH120">
        <v>0</v>
      </c>
      <c r="FI120">
        <v>0</v>
      </c>
      <c r="FJ120">
        <v>0</v>
      </c>
      <c r="FK120">
        <v>0</v>
      </c>
      <c r="FL120">
        <v>0</v>
      </c>
      <c r="FM120">
        <v>0</v>
      </c>
      <c r="FN120">
        <v>0</v>
      </c>
      <c r="FO120">
        <v>0</v>
      </c>
      <c r="FP120">
        <v>0</v>
      </c>
      <c r="FQ120">
        <v>0</v>
      </c>
      <c r="FR120">
        <v>0</v>
      </c>
      <c r="FT120">
        <v>0</v>
      </c>
    </row>
    <row r="121" spans="1:176" x14ac:dyDescent="0.2">
      <c r="A121" t="s">
        <v>1</v>
      </c>
      <c r="B121" t="s">
        <v>228</v>
      </c>
      <c r="C121" t="s">
        <v>256</v>
      </c>
      <c r="D121">
        <v>94</v>
      </c>
      <c r="E121">
        <v>94</v>
      </c>
      <c r="F121">
        <v>7.5344505310058594</v>
      </c>
      <c r="G121">
        <v>7.2289223670959473</v>
      </c>
      <c r="H121">
        <v>7.153770923614502</v>
      </c>
      <c r="I121">
        <v>7.7883386611938477</v>
      </c>
      <c r="J121">
        <v>11.151596069335938</v>
      </c>
      <c r="K121">
        <v>13.08544921875</v>
      </c>
      <c r="L121">
        <v>19.179935455322266</v>
      </c>
      <c r="M121">
        <v>17.816143035888672</v>
      </c>
      <c r="N121">
        <v>18.076713562011719</v>
      </c>
      <c r="O121">
        <v>19.426136016845703</v>
      </c>
      <c r="P121">
        <v>20.491771697998047</v>
      </c>
      <c r="Q121">
        <v>21.604179382324219</v>
      </c>
      <c r="R121">
        <v>22.739044189453125</v>
      </c>
      <c r="S121">
        <v>23.627115249633789</v>
      </c>
      <c r="T121">
        <v>24.14008903503418</v>
      </c>
      <c r="U121">
        <v>24.403482437133789</v>
      </c>
      <c r="V121">
        <v>24.443305969238281</v>
      </c>
      <c r="W121">
        <v>24.199945449829102</v>
      </c>
      <c r="X121">
        <v>24.41746711730957</v>
      </c>
      <c r="Y121">
        <v>25.032989501953125</v>
      </c>
      <c r="Z121">
        <v>26.101396560668945</v>
      </c>
      <c r="AA121">
        <v>25.126737594604492</v>
      </c>
      <c r="AB121">
        <v>15.321808815002441</v>
      </c>
      <c r="AC121">
        <v>13.777018547058105</v>
      </c>
      <c r="AD121">
        <v>-1.6477421522140503</v>
      </c>
      <c r="AE121">
        <v>-1.6546827554702759</v>
      </c>
      <c r="AF121">
        <v>-1.6659736633300781</v>
      </c>
      <c r="AG121">
        <v>-1.5345970392227173</v>
      </c>
      <c r="AH121">
        <v>-1.1637433767318726</v>
      </c>
      <c r="AI121">
        <v>-0.8016972541809082</v>
      </c>
      <c r="AJ121">
        <v>-2.3283402919769287</v>
      </c>
      <c r="AK121">
        <v>-0.33365878462791443</v>
      </c>
      <c r="AL121">
        <v>-0.53883558511734009</v>
      </c>
      <c r="AM121">
        <v>-0.68677008152008057</v>
      </c>
      <c r="AN121">
        <v>-0.7718690037727356</v>
      </c>
      <c r="AO121">
        <v>-0.6718595027923584</v>
      </c>
      <c r="AP121">
        <v>-0.40733990073204041</v>
      </c>
      <c r="AQ121">
        <v>-0.16377529501914978</v>
      </c>
      <c r="AR121">
        <v>7.6914372444152832</v>
      </c>
      <c r="AS121">
        <v>6.7597856521606445</v>
      </c>
      <c r="AT121">
        <v>6.3128972053527832</v>
      </c>
      <c r="AU121">
        <v>6.4596915245056152</v>
      </c>
      <c r="AV121">
        <v>5.1578850746154785</v>
      </c>
      <c r="AW121">
        <v>-0.56738740205764771</v>
      </c>
      <c r="AX121">
        <v>-1.0764224529266357</v>
      </c>
      <c r="AY121">
        <v>-0.40398490428924561</v>
      </c>
      <c r="AZ121">
        <v>-0.39065054059028625</v>
      </c>
      <c r="BA121">
        <v>-0.85418140888214111</v>
      </c>
      <c r="BB121">
        <v>-1.0250346660614014</v>
      </c>
      <c r="BC121">
        <v>-1.057597279548645</v>
      </c>
      <c r="BD121">
        <v>-1.08709716796875</v>
      </c>
      <c r="BE121">
        <v>-0.9738163948059082</v>
      </c>
      <c r="BF121">
        <v>-0.61143261194229126</v>
      </c>
      <c r="BG121">
        <v>-0.28737154603004456</v>
      </c>
      <c r="BH121">
        <v>-1.7261204719543457</v>
      </c>
      <c r="BI121">
        <v>0.16766692698001862</v>
      </c>
      <c r="BJ121">
        <v>-2.9069328680634499E-2</v>
      </c>
      <c r="BK121">
        <v>-0.18233476579189301</v>
      </c>
      <c r="BL121">
        <v>-0.27065056562423706</v>
      </c>
      <c r="BM121">
        <v>-0.17932657897472382</v>
      </c>
      <c r="BN121">
        <v>6.6348724067211151E-2</v>
      </c>
      <c r="BO121">
        <v>0.31838977336883545</v>
      </c>
      <c r="BP121">
        <v>8.1657323837280273</v>
      </c>
      <c r="BQ121">
        <v>7.2268762588500977</v>
      </c>
      <c r="BR121">
        <v>6.7874155044555664</v>
      </c>
      <c r="BS121">
        <v>6.9247369766235352</v>
      </c>
      <c r="BT121">
        <v>5.6682257652282715</v>
      </c>
      <c r="BU121">
        <v>-6.3578011468052864E-3</v>
      </c>
      <c r="BV121">
        <v>-0.62215107679367065</v>
      </c>
      <c r="BW121">
        <v>5.0973754376173019E-2</v>
      </c>
      <c r="BX121">
        <v>0.10927898436784744</v>
      </c>
      <c r="BY121">
        <v>-0.34076935052871704</v>
      </c>
      <c r="BZ121">
        <v>-0.59374946355819702</v>
      </c>
      <c r="CA121">
        <v>-0.64405763149261475</v>
      </c>
      <c r="CB121">
        <v>-0.68616896867752075</v>
      </c>
      <c r="CC121">
        <v>-0.58542144298553467</v>
      </c>
      <c r="CD121">
        <v>-0.22890388965606689</v>
      </c>
      <c r="CE121">
        <v>6.8848885595798492E-2</v>
      </c>
      <c r="CF121">
        <v>-1.3090248107910156</v>
      </c>
      <c r="CG121">
        <v>0.51488357782363892</v>
      </c>
      <c r="CH121">
        <v>0.32399323582649231</v>
      </c>
      <c r="CI121">
        <v>0.16703559458255768</v>
      </c>
      <c r="CJ121">
        <v>7.6491780579090118E-2</v>
      </c>
      <c r="CK121">
        <v>0.16180023550987244</v>
      </c>
      <c r="CL121">
        <v>0.39442402124404907</v>
      </c>
      <c r="CM121">
        <v>0.65233582258224487</v>
      </c>
      <c r="CN121">
        <v>8.4942283630371094</v>
      </c>
      <c r="CO121">
        <v>7.550382137298584</v>
      </c>
      <c r="CP121">
        <v>7.116065502166748</v>
      </c>
      <c r="CQ121">
        <v>7.246826171875</v>
      </c>
      <c r="CR121">
        <v>6.0216865539550781</v>
      </c>
      <c r="CS121">
        <v>0.38220959901809692</v>
      </c>
      <c r="CT121">
        <v>-0.30752414464950562</v>
      </c>
      <c r="CU121">
        <v>0.36607673764228821</v>
      </c>
      <c r="CV121">
        <v>0.45552864670753479</v>
      </c>
      <c r="CW121">
        <v>1.4818280935287476E-2</v>
      </c>
      <c r="CX121">
        <v>-0.16246421635150909</v>
      </c>
      <c r="CY121">
        <v>-0.23051802814006805</v>
      </c>
      <c r="CZ121">
        <v>-0.28524082899093628</v>
      </c>
      <c r="DA121">
        <v>-0.19702649116516113</v>
      </c>
      <c r="DB121">
        <v>0.15362483263015747</v>
      </c>
      <c r="DC121">
        <v>0.42506930232048035</v>
      </c>
      <c r="DD121">
        <v>-0.89192914962768555</v>
      </c>
      <c r="DE121">
        <v>0.86210024356842041</v>
      </c>
      <c r="DF121">
        <v>0.67705577611923218</v>
      </c>
      <c r="DG121">
        <v>0.51640594005584717</v>
      </c>
      <c r="DH121">
        <v>0.42363414168357849</v>
      </c>
      <c r="DI121">
        <v>0.50292706489562988</v>
      </c>
      <c r="DJ121">
        <v>0.7224993109703064</v>
      </c>
      <c r="DK121">
        <v>0.9862818717956543</v>
      </c>
      <c r="DL121">
        <v>8.8227243423461914</v>
      </c>
      <c r="DM121">
        <v>7.8738880157470703</v>
      </c>
      <c r="DN121">
        <v>7.4447154998779297</v>
      </c>
      <c r="DO121">
        <v>7.5689153671264648</v>
      </c>
      <c r="DP121">
        <v>6.3751473426818848</v>
      </c>
      <c r="DQ121">
        <v>0.77077698707580566</v>
      </c>
      <c r="DR121">
        <v>7.1027977392077446E-3</v>
      </c>
      <c r="DS121">
        <v>0.6811797022819519</v>
      </c>
      <c r="DT121">
        <v>0.80177831649780273</v>
      </c>
      <c r="DU121">
        <v>0.37040591239929199</v>
      </c>
      <c r="DV121">
        <v>0.46024319529533386</v>
      </c>
      <c r="DW121">
        <v>0.366567462682724</v>
      </c>
      <c r="DX121">
        <v>0.29363575577735901</v>
      </c>
      <c r="DY121">
        <v>0.36375415325164795</v>
      </c>
      <c r="DZ121">
        <v>0.70593559741973877</v>
      </c>
      <c r="EA121">
        <v>0.93939501047134399</v>
      </c>
      <c r="EB121">
        <v>-0.28970929980278015</v>
      </c>
      <c r="EC121">
        <v>1.3634259700775146</v>
      </c>
      <c r="ED121">
        <v>1.1868220567703247</v>
      </c>
      <c r="EE121">
        <v>1.0208412408828735</v>
      </c>
      <c r="EF121">
        <v>0.92485255002975464</v>
      </c>
      <c r="EG121">
        <v>0.99545997381210327</v>
      </c>
      <c r="EH121">
        <v>1.1961879730224609</v>
      </c>
      <c r="EI121">
        <v>1.4684469699859619</v>
      </c>
      <c r="EJ121">
        <v>9.2970190048217773</v>
      </c>
      <c r="EK121">
        <v>8.3409786224365234</v>
      </c>
      <c r="EL121">
        <v>7.9192337989807129</v>
      </c>
      <c r="EM121">
        <v>8.0339603424072266</v>
      </c>
      <c r="EN121">
        <v>6.8854880332946777</v>
      </c>
      <c r="EO121">
        <v>1.3318066596984863</v>
      </c>
      <c r="EP121">
        <v>0.46137413382530212</v>
      </c>
      <c r="EQ121">
        <v>1.1361383199691772</v>
      </c>
      <c r="ER121">
        <v>1.3017078638076782</v>
      </c>
      <c r="ES121">
        <v>0.88381797075271606</v>
      </c>
      <c r="ET121">
        <v>67.593833923339844</v>
      </c>
      <c r="EU121">
        <v>66.144638061523438</v>
      </c>
      <c r="EV121">
        <v>65.016357421875</v>
      </c>
      <c r="EW121">
        <v>64.413223266601563</v>
      </c>
      <c r="EX121">
        <v>63.592758178710938</v>
      </c>
      <c r="EY121">
        <v>63.015296936035156</v>
      </c>
      <c r="EZ121">
        <v>61.725700378417969</v>
      </c>
      <c r="FA121">
        <v>64.064094543457031</v>
      </c>
      <c r="FB121">
        <v>69.341377258300781</v>
      </c>
      <c r="FC121">
        <v>75.652236938476562</v>
      </c>
      <c r="FD121">
        <v>81.557708740234375</v>
      </c>
      <c r="FE121">
        <v>85.926528930664063</v>
      </c>
      <c r="FF121">
        <v>88.554618835449219</v>
      </c>
      <c r="FG121">
        <v>89.858505249023438</v>
      </c>
      <c r="FH121">
        <v>90.108734130859375</v>
      </c>
      <c r="FI121">
        <v>89.897331237792969</v>
      </c>
      <c r="FJ121">
        <v>88.981544494628906</v>
      </c>
      <c r="FK121">
        <v>86.809768676757813</v>
      </c>
      <c r="FL121">
        <v>82.544174194335938</v>
      </c>
      <c r="FM121">
        <v>78.712303161621094</v>
      </c>
      <c r="FN121">
        <v>76.48016357421875</v>
      </c>
      <c r="FO121">
        <v>74.654624938964844</v>
      </c>
      <c r="FP121">
        <v>72.478271484375</v>
      </c>
      <c r="FQ121">
        <v>70.656906127929688</v>
      </c>
      <c r="FR121">
        <v>94</v>
      </c>
      <c r="FS121">
        <v>1.5842827036976814E-2</v>
      </c>
      <c r="FT121">
        <v>1</v>
      </c>
    </row>
    <row r="122" spans="1:176" x14ac:dyDescent="0.2">
      <c r="A122" t="s">
        <v>1</v>
      </c>
      <c r="B122" t="s">
        <v>228</v>
      </c>
      <c r="C122" t="s">
        <v>257</v>
      </c>
      <c r="D122">
        <v>94</v>
      </c>
      <c r="E122">
        <v>94</v>
      </c>
      <c r="F122">
        <v>12.027918815612793</v>
      </c>
      <c r="G122">
        <v>11.022737503051758</v>
      </c>
      <c r="H122">
        <v>10.517116546630859</v>
      </c>
      <c r="I122">
        <v>10.609443664550781</v>
      </c>
      <c r="J122">
        <v>12.555686950683594</v>
      </c>
      <c r="K122">
        <v>13.527309417724609</v>
      </c>
      <c r="L122">
        <v>20.001684188842773</v>
      </c>
      <c r="M122">
        <v>18.424875259399414</v>
      </c>
      <c r="N122">
        <v>18.493793487548828</v>
      </c>
      <c r="O122">
        <v>19.791379928588867</v>
      </c>
      <c r="P122">
        <v>20.740903854370117</v>
      </c>
      <c r="Q122">
        <v>21.721660614013672</v>
      </c>
      <c r="R122">
        <v>22.739095687866211</v>
      </c>
      <c r="S122">
        <v>23.488977432250977</v>
      </c>
      <c r="T122">
        <v>24.033971786499023</v>
      </c>
      <c r="U122">
        <v>24.256765365600586</v>
      </c>
      <c r="V122">
        <v>24.321474075317383</v>
      </c>
      <c r="W122">
        <v>24.149410247802734</v>
      </c>
      <c r="X122">
        <v>24.575387954711914</v>
      </c>
      <c r="Y122">
        <v>25.147789001464844</v>
      </c>
      <c r="Z122">
        <v>26.187591552734375</v>
      </c>
      <c r="AA122">
        <v>25.203315734863281</v>
      </c>
      <c r="AB122">
        <v>15.475065231323242</v>
      </c>
      <c r="AC122">
        <v>13.924530029296875</v>
      </c>
      <c r="AD122">
        <v>-0.92002964019775391</v>
      </c>
      <c r="AE122">
        <v>-1.1220211982727051</v>
      </c>
      <c r="AF122">
        <v>-1.2169258594512939</v>
      </c>
      <c r="AG122">
        <v>-1.1354329586029053</v>
      </c>
      <c r="AH122">
        <v>-0.73675239086151123</v>
      </c>
      <c r="AI122">
        <v>-0.85015028715133667</v>
      </c>
      <c r="AJ122">
        <v>-2.5088064670562744</v>
      </c>
      <c r="AK122">
        <v>-0.22048383951187134</v>
      </c>
      <c r="AL122">
        <v>-0.30900883674621582</v>
      </c>
      <c r="AM122">
        <v>-0.72388148307800293</v>
      </c>
      <c r="AN122">
        <v>-0.8140910267829895</v>
      </c>
      <c r="AO122">
        <v>-0.66573065519332886</v>
      </c>
      <c r="AP122">
        <v>-0.35690000653266907</v>
      </c>
      <c r="AQ122">
        <v>-9.4210326671600342E-2</v>
      </c>
      <c r="AR122">
        <v>8.0963153839111328</v>
      </c>
      <c r="AS122">
        <v>7.2134056091308594</v>
      </c>
      <c r="AT122">
        <v>6.5950899124145508</v>
      </c>
      <c r="AU122">
        <v>6.748837947845459</v>
      </c>
      <c r="AV122">
        <v>5.260190486907959</v>
      </c>
      <c r="AW122">
        <v>-0.42096063494682312</v>
      </c>
      <c r="AX122">
        <v>-0.94446003437042236</v>
      </c>
      <c r="AY122">
        <v>-0.26299074292182922</v>
      </c>
      <c r="AZ122">
        <v>-7.3640987277030945E-2</v>
      </c>
      <c r="BA122">
        <v>-0.43470469117164612</v>
      </c>
      <c r="BB122">
        <v>-0.48056986927986145</v>
      </c>
      <c r="BC122">
        <v>-0.67817169427871704</v>
      </c>
      <c r="BD122">
        <v>-0.76429450511932373</v>
      </c>
      <c r="BE122">
        <v>-0.70608294010162354</v>
      </c>
      <c r="BF122">
        <v>-0.32655453681945801</v>
      </c>
      <c r="BG122">
        <v>-0.46275782585144043</v>
      </c>
      <c r="BH122">
        <v>-2.0304114818572998</v>
      </c>
      <c r="BI122">
        <v>0.16319870948791504</v>
      </c>
      <c r="BJ122">
        <v>8.8995806872844696E-2</v>
      </c>
      <c r="BK122">
        <v>-0.31040972471237183</v>
      </c>
      <c r="BL122">
        <v>-0.39855504035949707</v>
      </c>
      <c r="BM122">
        <v>-0.26260429620742798</v>
      </c>
      <c r="BN122">
        <v>2.9225504025816917E-2</v>
      </c>
      <c r="BO122">
        <v>0.29055258631706238</v>
      </c>
      <c r="BP122">
        <v>8.4794645309448242</v>
      </c>
      <c r="BQ122">
        <v>7.6023697853088379</v>
      </c>
      <c r="BR122">
        <v>6.9862308502197266</v>
      </c>
      <c r="BS122">
        <v>7.1369585990905762</v>
      </c>
      <c r="BT122">
        <v>5.6905694007873535</v>
      </c>
      <c r="BU122">
        <v>3.4605547785758972E-2</v>
      </c>
      <c r="BV122">
        <v>-0.56789582967758179</v>
      </c>
      <c r="BW122">
        <v>0.11718618124723434</v>
      </c>
      <c r="BX122">
        <v>0.34880220890045166</v>
      </c>
      <c r="BY122">
        <v>1.0722164297476411E-3</v>
      </c>
      <c r="BZ122">
        <v>-0.17620138823986053</v>
      </c>
      <c r="CA122">
        <v>-0.37076291441917419</v>
      </c>
      <c r="CB122">
        <v>-0.4508034884929657</v>
      </c>
      <c r="CC122">
        <v>-0.40871641039848328</v>
      </c>
      <c r="CD122">
        <v>-4.2452767491340637E-2</v>
      </c>
      <c r="CE122">
        <v>-0.19445101916790009</v>
      </c>
      <c r="CF122">
        <v>-1.6990765333175659</v>
      </c>
      <c r="CG122">
        <v>0.42893606424331665</v>
      </c>
      <c r="CH122">
        <v>0.3646526038646698</v>
      </c>
      <c r="CI122">
        <v>-2.4040484800934792E-2</v>
      </c>
      <c r="CJ122">
        <v>-0.11075610667467117</v>
      </c>
      <c r="CK122">
        <v>1.6599800437688828E-2</v>
      </c>
      <c r="CL122">
        <v>0.29665485024452209</v>
      </c>
      <c r="CM122">
        <v>0.55703818798065186</v>
      </c>
      <c r="CN122">
        <v>8.7448320388793945</v>
      </c>
      <c r="CO122">
        <v>7.87176513671875</v>
      </c>
      <c r="CP122">
        <v>7.2571334838867187</v>
      </c>
      <c r="CQ122">
        <v>7.4057693481445312</v>
      </c>
      <c r="CR122">
        <v>5.9886488914489746</v>
      </c>
      <c r="CS122">
        <v>0.35012930631637573</v>
      </c>
      <c r="CT122">
        <v>-0.30708858370780945</v>
      </c>
      <c r="CU122">
        <v>0.38049554824829102</v>
      </c>
      <c r="CV122">
        <v>0.64138507843017578</v>
      </c>
      <c r="CW122">
        <v>0.30288997292518616</v>
      </c>
      <c r="CX122">
        <v>0.12816710770130157</v>
      </c>
      <c r="CY122">
        <v>-6.3354112207889557E-2</v>
      </c>
      <c r="CZ122">
        <v>-0.13731244206428528</v>
      </c>
      <c r="DA122">
        <v>-0.11134988814592361</v>
      </c>
      <c r="DB122">
        <v>0.24164900183677673</v>
      </c>
      <c r="DC122">
        <v>7.3855794966220856E-2</v>
      </c>
      <c r="DD122">
        <v>-1.367741584777832</v>
      </c>
      <c r="DE122">
        <v>0.69467341899871826</v>
      </c>
      <c r="DF122">
        <v>0.64030939340591431</v>
      </c>
      <c r="DG122">
        <v>0.26232877373695374</v>
      </c>
      <c r="DH122">
        <v>0.17704282701015472</v>
      </c>
      <c r="DI122">
        <v>0.29580390453338623</v>
      </c>
      <c r="DJ122">
        <v>0.56408417224884033</v>
      </c>
      <c r="DK122">
        <v>0.82352381944656372</v>
      </c>
      <c r="DL122">
        <v>9.0101995468139648</v>
      </c>
      <c r="DM122">
        <v>8.1411609649658203</v>
      </c>
      <c r="DN122">
        <v>7.5280361175537109</v>
      </c>
      <c r="DO122">
        <v>7.6745800971984863</v>
      </c>
      <c r="DP122">
        <v>6.2867283821105957</v>
      </c>
      <c r="DQ122">
        <v>0.6656530499458313</v>
      </c>
      <c r="DR122">
        <v>-4.6281345188617706E-2</v>
      </c>
      <c r="DS122">
        <v>0.64380490779876709</v>
      </c>
      <c r="DT122">
        <v>0.9339679479598999</v>
      </c>
      <c r="DU122">
        <v>0.60470771789550781</v>
      </c>
      <c r="DV122">
        <v>0.56762683391571045</v>
      </c>
      <c r="DW122">
        <v>0.38049536943435669</v>
      </c>
      <c r="DX122">
        <v>0.31531882286071777</v>
      </c>
      <c r="DY122">
        <v>0.31800013780593872</v>
      </c>
      <c r="DZ122">
        <v>0.65184682607650757</v>
      </c>
      <c r="EA122">
        <v>0.46124821901321411</v>
      </c>
      <c r="EB122">
        <v>-0.88934648036956787</v>
      </c>
      <c r="EC122">
        <v>1.0783559083938599</v>
      </c>
      <c r="ED122">
        <v>1.0383139848709106</v>
      </c>
      <c r="EE122">
        <v>0.67580050230026245</v>
      </c>
      <c r="EF122">
        <v>0.59257876873016357</v>
      </c>
      <c r="EG122">
        <v>0.69893026351928711</v>
      </c>
      <c r="EH122">
        <v>0.95020967721939087</v>
      </c>
      <c r="EI122">
        <v>1.2082866430282593</v>
      </c>
      <c r="EJ122">
        <v>9.3933486938476563</v>
      </c>
      <c r="EK122">
        <v>8.5301246643066406</v>
      </c>
      <c r="EL122">
        <v>7.9191770553588867</v>
      </c>
      <c r="EM122">
        <v>8.0627002716064453</v>
      </c>
      <c r="EN122">
        <v>6.7171072959899902</v>
      </c>
      <c r="EO122">
        <v>1.121219277381897</v>
      </c>
      <c r="EP122">
        <v>0.33028289675712585</v>
      </c>
      <c r="EQ122">
        <v>1.0239818096160889</v>
      </c>
      <c r="ER122">
        <v>1.3564110994338989</v>
      </c>
      <c r="ES122">
        <v>1.0404846668243408</v>
      </c>
      <c r="ET122">
        <v>69.370170593261719</v>
      </c>
      <c r="EU122">
        <v>68.436332702636719</v>
      </c>
      <c r="EV122">
        <v>66.677589416503906</v>
      </c>
      <c r="EW122">
        <v>65.44525146484375</v>
      </c>
      <c r="EX122">
        <v>64.556549072265625</v>
      </c>
      <c r="EY122">
        <v>64.447509765625</v>
      </c>
      <c r="EZ122">
        <v>63.856777191162109</v>
      </c>
      <c r="FA122">
        <v>64.590522766113281</v>
      </c>
      <c r="FB122">
        <v>69.044883728027344</v>
      </c>
      <c r="FC122">
        <v>74.505790710449219</v>
      </c>
      <c r="FD122">
        <v>79.463172912597656</v>
      </c>
      <c r="FE122">
        <v>83.830413818359375</v>
      </c>
      <c r="FF122">
        <v>87.245864868164062</v>
      </c>
      <c r="FG122">
        <v>88.61700439453125</v>
      </c>
      <c r="FH122">
        <v>88.90374755859375</v>
      </c>
      <c r="FI122">
        <v>89.721878051757812</v>
      </c>
      <c r="FJ122">
        <v>88.595108032226562</v>
      </c>
      <c r="FK122">
        <v>86.215797424316406</v>
      </c>
      <c r="FL122">
        <v>81.465667724609375</v>
      </c>
      <c r="FM122">
        <v>77.6275634765625</v>
      </c>
      <c r="FN122">
        <v>75.000938415527344</v>
      </c>
      <c r="FO122">
        <v>73.158897399902344</v>
      </c>
      <c r="FP122">
        <v>71.590187072753906</v>
      </c>
      <c r="FQ122">
        <v>69.437019348144531</v>
      </c>
      <c r="FR122">
        <v>94</v>
      </c>
      <c r="FS122">
        <v>1.5151954255998135E-2</v>
      </c>
      <c r="FT122">
        <v>1</v>
      </c>
    </row>
    <row r="123" spans="1:176" x14ac:dyDescent="0.2">
      <c r="A123" t="s">
        <v>1</v>
      </c>
      <c r="B123" t="s">
        <v>228</v>
      </c>
      <c r="C123" t="s">
        <v>258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0</v>
      </c>
      <c r="DV123">
        <v>0</v>
      </c>
      <c r="DW123">
        <v>0</v>
      </c>
      <c r="DX123">
        <v>0</v>
      </c>
      <c r="DY123">
        <v>0</v>
      </c>
      <c r="DZ123">
        <v>0</v>
      </c>
      <c r="EA123">
        <v>0</v>
      </c>
      <c r="EB123">
        <v>0</v>
      </c>
      <c r="EC123">
        <v>0</v>
      </c>
      <c r="ED123">
        <v>0</v>
      </c>
      <c r="EE123">
        <v>0</v>
      </c>
      <c r="EF123">
        <v>0</v>
      </c>
      <c r="EG123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N123">
        <v>0</v>
      </c>
      <c r="EO123">
        <v>0</v>
      </c>
      <c r="EP123">
        <v>0</v>
      </c>
      <c r="EQ123">
        <v>0</v>
      </c>
      <c r="ER123">
        <v>0</v>
      </c>
      <c r="ES123">
        <v>0</v>
      </c>
      <c r="ET123">
        <v>0</v>
      </c>
      <c r="EU123">
        <v>0</v>
      </c>
      <c r="EV123">
        <v>0</v>
      </c>
      <c r="EW123">
        <v>0</v>
      </c>
      <c r="EX123">
        <v>0</v>
      </c>
      <c r="EY123">
        <v>0</v>
      </c>
      <c r="EZ123">
        <v>0</v>
      </c>
      <c r="FA123">
        <v>0</v>
      </c>
      <c r="FB123">
        <v>0</v>
      </c>
      <c r="FC123">
        <v>0</v>
      </c>
      <c r="FD123">
        <v>0</v>
      </c>
      <c r="FE123">
        <v>0</v>
      </c>
      <c r="FF123">
        <v>0</v>
      </c>
      <c r="FG123">
        <v>0</v>
      </c>
      <c r="FH123">
        <v>0</v>
      </c>
      <c r="FI123">
        <v>0</v>
      </c>
      <c r="FJ123">
        <v>0</v>
      </c>
      <c r="FK123">
        <v>0</v>
      </c>
      <c r="FL123">
        <v>0</v>
      </c>
      <c r="FM123">
        <v>0</v>
      </c>
      <c r="FN123">
        <v>0</v>
      </c>
      <c r="FO123">
        <v>0</v>
      </c>
      <c r="FP123">
        <v>0</v>
      </c>
      <c r="FQ123">
        <v>0</v>
      </c>
      <c r="FR123">
        <v>0</v>
      </c>
      <c r="FT123">
        <v>0</v>
      </c>
    </row>
    <row r="124" spans="1:176" x14ac:dyDescent="0.2">
      <c r="A124" t="s">
        <v>1</v>
      </c>
      <c r="B124" t="s">
        <v>228</v>
      </c>
      <c r="C124" t="s">
        <v>259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N124">
        <v>0</v>
      </c>
      <c r="EO124">
        <v>0</v>
      </c>
      <c r="EP124">
        <v>0</v>
      </c>
      <c r="EQ124">
        <v>0</v>
      </c>
      <c r="ER124">
        <v>0</v>
      </c>
      <c r="ES124">
        <v>0</v>
      </c>
      <c r="ET124">
        <v>0</v>
      </c>
      <c r="EU124">
        <v>0</v>
      </c>
      <c r="EV124">
        <v>0</v>
      </c>
      <c r="EW124">
        <v>0</v>
      </c>
      <c r="EX124">
        <v>0</v>
      </c>
      <c r="EY124">
        <v>0</v>
      </c>
      <c r="EZ124">
        <v>0</v>
      </c>
      <c r="FA124">
        <v>0</v>
      </c>
      <c r="FB124">
        <v>0</v>
      </c>
      <c r="FC124">
        <v>0</v>
      </c>
      <c r="FD124">
        <v>0</v>
      </c>
      <c r="FE124">
        <v>0</v>
      </c>
      <c r="FF124">
        <v>0</v>
      </c>
      <c r="FG124">
        <v>0</v>
      </c>
      <c r="FH124">
        <v>0</v>
      </c>
      <c r="FI124">
        <v>0</v>
      </c>
      <c r="FJ124">
        <v>0</v>
      </c>
      <c r="FK124">
        <v>0</v>
      </c>
      <c r="FL124">
        <v>0</v>
      </c>
      <c r="FM124">
        <v>0</v>
      </c>
      <c r="FN124">
        <v>0</v>
      </c>
      <c r="FO124">
        <v>0</v>
      </c>
      <c r="FP124">
        <v>0</v>
      </c>
      <c r="FQ124">
        <v>0</v>
      </c>
      <c r="FR124">
        <v>0</v>
      </c>
      <c r="FT124">
        <v>0</v>
      </c>
    </row>
    <row r="125" spans="1:176" x14ac:dyDescent="0.2">
      <c r="A125" t="s">
        <v>1</v>
      </c>
      <c r="B125" t="s">
        <v>228</v>
      </c>
      <c r="C125" t="s">
        <v>260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N125">
        <v>0</v>
      </c>
      <c r="EO125">
        <v>0</v>
      </c>
      <c r="EP125">
        <v>0</v>
      </c>
      <c r="EQ125">
        <v>0</v>
      </c>
      <c r="ER125">
        <v>0</v>
      </c>
      <c r="ES125">
        <v>0</v>
      </c>
      <c r="ET125">
        <v>0</v>
      </c>
      <c r="EU125">
        <v>0</v>
      </c>
      <c r="EV125">
        <v>0</v>
      </c>
      <c r="EW125">
        <v>0</v>
      </c>
      <c r="EX125">
        <v>0</v>
      </c>
      <c r="EY125">
        <v>0</v>
      </c>
      <c r="EZ125">
        <v>0</v>
      </c>
      <c r="FA125">
        <v>0</v>
      </c>
      <c r="FB125">
        <v>0</v>
      </c>
      <c r="FC125">
        <v>0</v>
      </c>
      <c r="FD125">
        <v>0</v>
      </c>
      <c r="FE125">
        <v>0</v>
      </c>
      <c r="FF125">
        <v>0</v>
      </c>
      <c r="FG125">
        <v>0</v>
      </c>
      <c r="FH125">
        <v>0</v>
      </c>
      <c r="FI125">
        <v>0</v>
      </c>
      <c r="FJ125">
        <v>0</v>
      </c>
      <c r="FK125">
        <v>0</v>
      </c>
      <c r="FL125">
        <v>0</v>
      </c>
      <c r="FM125">
        <v>0</v>
      </c>
      <c r="FN125">
        <v>0</v>
      </c>
      <c r="FO125">
        <v>0</v>
      </c>
      <c r="FP125">
        <v>0</v>
      </c>
      <c r="FQ125">
        <v>0</v>
      </c>
      <c r="FR125">
        <v>0</v>
      </c>
      <c r="FT125">
        <v>0</v>
      </c>
    </row>
    <row r="126" spans="1:176" x14ac:dyDescent="0.2">
      <c r="A126" t="s">
        <v>1</v>
      </c>
      <c r="B126" t="s">
        <v>228</v>
      </c>
      <c r="C126" t="s">
        <v>2</v>
      </c>
      <c r="D126">
        <v>202.2</v>
      </c>
      <c r="E126">
        <v>202.2</v>
      </c>
      <c r="F126">
        <v>37.568656921386719</v>
      </c>
      <c r="G126">
        <v>36.751426696777344</v>
      </c>
      <c r="H126">
        <v>36.217754364013672</v>
      </c>
      <c r="I126">
        <v>36.718189239501953</v>
      </c>
      <c r="J126">
        <v>39.166522979736328</v>
      </c>
      <c r="K126">
        <v>41.196483612060547</v>
      </c>
      <c r="L126">
        <v>49.529567718505859</v>
      </c>
      <c r="M126">
        <v>48.399021148681641</v>
      </c>
      <c r="N126">
        <v>48.945159912109375</v>
      </c>
      <c r="O126">
        <v>51.153667449951172</v>
      </c>
      <c r="P126">
        <v>52.897312164306641</v>
      </c>
      <c r="Q126">
        <v>54.294914245605469</v>
      </c>
      <c r="R126">
        <v>55.303241729736328</v>
      </c>
      <c r="S126">
        <v>56.319042205810547</v>
      </c>
      <c r="T126">
        <v>56.803699493408203</v>
      </c>
      <c r="U126">
        <v>57.261791229248047</v>
      </c>
      <c r="V126">
        <v>57.323619842529297</v>
      </c>
      <c r="W126">
        <v>57.066688537597656</v>
      </c>
      <c r="X126">
        <v>56.031417846679688</v>
      </c>
      <c r="Y126">
        <v>56.395580291748047</v>
      </c>
      <c r="Z126">
        <v>56.948715209960938</v>
      </c>
      <c r="AA126">
        <v>55.004833221435547</v>
      </c>
      <c r="AB126">
        <v>43.859588623046875</v>
      </c>
      <c r="AC126">
        <v>40.764755249023438</v>
      </c>
      <c r="AD126">
        <v>-0.75726616382598877</v>
      </c>
      <c r="AE126">
        <v>-0.75891846418380737</v>
      </c>
      <c r="AF126">
        <v>-1.0242139101028442</v>
      </c>
      <c r="AG126">
        <v>-1.0332484245300293</v>
      </c>
      <c r="AH126">
        <v>-0.89565050601959229</v>
      </c>
      <c r="AI126">
        <v>-1.1198271512985229</v>
      </c>
      <c r="AJ126">
        <v>-0.93378615379333496</v>
      </c>
      <c r="AK126">
        <v>-0.88456416130065918</v>
      </c>
      <c r="AL126">
        <v>-0.98649132251739502</v>
      </c>
      <c r="AM126">
        <v>-1.2313061952590942</v>
      </c>
      <c r="AN126">
        <v>-1.4132747650146484</v>
      </c>
      <c r="AO126">
        <v>-1.3760783672332764</v>
      </c>
      <c r="AP126">
        <v>-1.2755156755447388</v>
      </c>
      <c r="AQ126">
        <v>-1.2751543521881104</v>
      </c>
      <c r="AR126">
        <v>3.0452642440795898</v>
      </c>
      <c r="AS126">
        <v>8.9119377136230469</v>
      </c>
      <c r="AT126">
        <v>8.6403923034667969</v>
      </c>
      <c r="AU126">
        <v>8.5426578521728516</v>
      </c>
      <c r="AV126">
        <v>8.5294351577758789</v>
      </c>
      <c r="AW126">
        <v>0.35305848717689514</v>
      </c>
      <c r="AX126">
        <v>-1.6862397193908691</v>
      </c>
      <c r="AY126">
        <v>-1.4438966512680054</v>
      </c>
      <c r="AZ126">
        <v>-1.7618186473846436</v>
      </c>
      <c r="BA126">
        <v>-1.7578862905502319</v>
      </c>
      <c r="BB126">
        <v>-0.13547053933143616</v>
      </c>
      <c r="BC126">
        <v>-0.12041626870632172</v>
      </c>
      <c r="BD126">
        <v>-0.37430265545845032</v>
      </c>
      <c r="BE126">
        <v>-0.40833646059036255</v>
      </c>
      <c r="BF126">
        <v>-0.28428438305854797</v>
      </c>
      <c r="BG126">
        <v>-0.53100264072418213</v>
      </c>
      <c r="BH126">
        <v>-0.26859474182128906</v>
      </c>
      <c r="BI126">
        <v>-0.324766606092453</v>
      </c>
      <c r="BJ126">
        <v>-0.43907564878463745</v>
      </c>
      <c r="BK126">
        <v>-0.67011368274688721</v>
      </c>
      <c r="BL126">
        <v>-0.82715266942977905</v>
      </c>
      <c r="BM126">
        <v>-0.77770030498504639</v>
      </c>
      <c r="BN126">
        <v>-0.66801548004150391</v>
      </c>
      <c r="BO126">
        <v>-0.65705323219299316</v>
      </c>
      <c r="BP126">
        <v>3.6601612567901611</v>
      </c>
      <c r="BQ126">
        <v>9.51934814453125</v>
      </c>
      <c r="BR126">
        <v>9.248692512512207</v>
      </c>
      <c r="BS126">
        <v>9.1460609436035156</v>
      </c>
      <c r="BT126">
        <v>9.1504812240600586</v>
      </c>
      <c r="BU126">
        <v>1.0078588724136353</v>
      </c>
      <c r="BV126">
        <v>-1.1061123609542847</v>
      </c>
      <c r="BW126">
        <v>-0.85898637771606445</v>
      </c>
      <c r="BX126">
        <v>-1.126498818397522</v>
      </c>
      <c r="BY126">
        <v>-1.0988298654556274</v>
      </c>
      <c r="BZ126">
        <v>0.29518324136734009</v>
      </c>
      <c r="CA126">
        <v>0.32180842757225037</v>
      </c>
      <c r="CB126">
        <v>7.5823858380317688E-2</v>
      </c>
      <c r="CC126">
        <v>2.4475639685988426E-2</v>
      </c>
      <c r="CD126">
        <v>0.13914594054222107</v>
      </c>
      <c r="CE126">
        <v>-0.12318458408117294</v>
      </c>
      <c r="CF126">
        <v>0.19211483001708984</v>
      </c>
      <c r="CG126">
        <v>6.2947452068328857E-2</v>
      </c>
      <c r="CH126">
        <v>-5.993720144033432E-2</v>
      </c>
      <c r="CI126">
        <v>-0.28143346309661865</v>
      </c>
      <c r="CJ126">
        <v>-0.42120632529258728</v>
      </c>
      <c r="CK126">
        <v>-0.36326548457145691</v>
      </c>
      <c r="CL126">
        <v>-0.24726271629333496</v>
      </c>
      <c r="CM126">
        <v>-0.22895830869674683</v>
      </c>
      <c r="CN126">
        <v>4.0860371589660645</v>
      </c>
      <c r="CO126">
        <v>9.9400396347045898</v>
      </c>
      <c r="CP126">
        <v>9.6699991226196289</v>
      </c>
      <c r="CQ126">
        <v>9.5639762878417969</v>
      </c>
      <c r="CR126">
        <v>9.5806150436401367</v>
      </c>
      <c r="CS126">
        <v>1.4613716602325439</v>
      </c>
      <c r="CT126">
        <v>-0.70431798696517944</v>
      </c>
      <c r="CU126">
        <v>-0.45387932658195496</v>
      </c>
      <c r="CV126">
        <v>-0.68647831678390503</v>
      </c>
      <c r="CW126">
        <v>-0.64236944913864136</v>
      </c>
      <c r="CX126">
        <v>0.72583699226379395</v>
      </c>
      <c r="CY126">
        <v>0.76403313875198364</v>
      </c>
      <c r="CZ126">
        <v>0.52595037221908569</v>
      </c>
      <c r="DA126">
        <v>0.45728775858879089</v>
      </c>
      <c r="DB126">
        <v>0.56257623434066772</v>
      </c>
      <c r="DC126">
        <v>0.28463348746299744</v>
      </c>
      <c r="DD126">
        <v>0.65282440185546875</v>
      </c>
      <c r="DE126">
        <v>0.45066151022911072</v>
      </c>
      <c r="DF126">
        <v>0.31920123100280762</v>
      </c>
      <c r="DG126">
        <v>0.10724674165248871</v>
      </c>
      <c r="DH126">
        <v>-1.5259977430105209E-2</v>
      </c>
      <c r="DI126">
        <v>5.1169339567422867E-2</v>
      </c>
      <c r="DJ126">
        <v>0.17349006235599518</v>
      </c>
      <c r="DK126">
        <v>0.19913662970066071</v>
      </c>
      <c r="DL126">
        <v>4.5119128227233887</v>
      </c>
      <c r="DM126">
        <v>10.36073112487793</v>
      </c>
      <c r="DN126">
        <v>10.091305732727051</v>
      </c>
      <c r="DO126">
        <v>9.9818916320800781</v>
      </c>
      <c r="DP126">
        <v>10.010748863220215</v>
      </c>
      <c r="DQ126">
        <v>1.9148844480514526</v>
      </c>
      <c r="DR126">
        <v>-0.30252355337142944</v>
      </c>
      <c r="DS126">
        <v>-4.8772253096103668E-2</v>
      </c>
      <c r="DT126">
        <v>-0.2464577853679657</v>
      </c>
      <c r="DU126">
        <v>-0.18590901792049408</v>
      </c>
      <c r="DV126">
        <v>1.3476326465606689</v>
      </c>
      <c r="DW126">
        <v>1.4025353193283081</v>
      </c>
      <c r="DX126">
        <v>1.1758615970611572</v>
      </c>
      <c r="DY126">
        <v>1.0821996927261353</v>
      </c>
      <c r="DZ126">
        <v>1.1739423274993896</v>
      </c>
      <c r="EA126">
        <v>0.87345796823501587</v>
      </c>
      <c r="EB126">
        <v>1.3180158138275146</v>
      </c>
      <c r="EC126">
        <v>1.0104590654373169</v>
      </c>
      <c r="ED126">
        <v>0.86661690473556519</v>
      </c>
      <c r="EE126">
        <v>0.66843920946121216</v>
      </c>
      <c r="EF126">
        <v>0.5708620548248291</v>
      </c>
      <c r="EG126">
        <v>0.64954739809036255</v>
      </c>
      <c r="EH126">
        <v>0.78099024295806885</v>
      </c>
      <c r="EI126">
        <v>0.8172377347946167</v>
      </c>
      <c r="EJ126">
        <v>5.1268100738525391</v>
      </c>
      <c r="EK126">
        <v>10.968141555786133</v>
      </c>
      <c r="EL126">
        <v>10.699605941772461</v>
      </c>
      <c r="EM126">
        <v>10.585294723510742</v>
      </c>
      <c r="EN126">
        <v>10.631794929504395</v>
      </c>
      <c r="EO126">
        <v>2.5696847438812256</v>
      </c>
      <c r="EP126">
        <v>0.27760377526283264</v>
      </c>
      <c r="EQ126">
        <v>0.53613799810409546</v>
      </c>
      <c r="ER126">
        <v>0.38886198401451111</v>
      </c>
      <c r="ES126">
        <v>0.47314736247062683</v>
      </c>
      <c r="ET126">
        <v>73.536872863769531</v>
      </c>
      <c r="EU126">
        <v>72.677192687988281</v>
      </c>
      <c r="EV126">
        <v>71.844978332519531</v>
      </c>
      <c r="EW126">
        <v>71.097831726074219</v>
      </c>
      <c r="EX126">
        <v>70.671066284179688</v>
      </c>
      <c r="EY126">
        <v>70.560676574707031</v>
      </c>
      <c r="EZ126">
        <v>73.20074462890625</v>
      </c>
      <c r="FA126">
        <v>77.340629577636719</v>
      </c>
      <c r="FB126">
        <v>81.65185546875</v>
      </c>
      <c r="FC126">
        <v>85.546737670898438</v>
      </c>
      <c r="FD126">
        <v>88.00848388671875</v>
      </c>
      <c r="FE126">
        <v>89.806427001953125</v>
      </c>
      <c r="FF126">
        <v>90.943382263183594</v>
      </c>
      <c r="FG126">
        <v>91.336921691894531</v>
      </c>
      <c r="FH126">
        <v>91.462158203125</v>
      </c>
      <c r="FI126">
        <v>90.301986694335938</v>
      </c>
      <c r="FJ126">
        <v>89.340675354003906</v>
      </c>
      <c r="FK126">
        <v>87.014152526855469</v>
      </c>
      <c r="FL126">
        <v>83.291244506835938</v>
      </c>
      <c r="FM126">
        <v>80.792251586914062</v>
      </c>
      <c r="FN126">
        <v>78.988075256347656</v>
      </c>
      <c r="FO126">
        <v>77.432693481445313</v>
      </c>
      <c r="FP126">
        <v>75.784736633300781</v>
      </c>
      <c r="FQ126">
        <v>74.467491149902344</v>
      </c>
      <c r="FR126">
        <v>168.5</v>
      </c>
      <c r="FS126">
        <v>9.3868346884846687E-3</v>
      </c>
      <c r="FT126">
        <v>1</v>
      </c>
    </row>
    <row r="127" spans="1:176" x14ac:dyDescent="0.2">
      <c r="A127" t="s">
        <v>231</v>
      </c>
      <c r="B127" t="s">
        <v>226</v>
      </c>
      <c r="C127" t="s">
        <v>237</v>
      </c>
      <c r="D127">
        <v>178</v>
      </c>
      <c r="E127">
        <v>178</v>
      </c>
      <c r="F127">
        <v>38.526813507080078</v>
      </c>
      <c r="G127">
        <v>36.955295562744141</v>
      </c>
      <c r="H127">
        <v>36.220920562744141</v>
      </c>
      <c r="I127">
        <v>37.052227020263672</v>
      </c>
      <c r="J127">
        <v>43.042335510253906</v>
      </c>
      <c r="K127">
        <v>49.00518798828125</v>
      </c>
      <c r="L127">
        <v>59.212417602539062</v>
      </c>
      <c r="M127">
        <v>60.256359100341797</v>
      </c>
      <c r="N127">
        <v>62.004867553710937</v>
      </c>
      <c r="O127">
        <v>63.407688140869141</v>
      </c>
      <c r="P127">
        <v>66.546241760253906</v>
      </c>
      <c r="Q127">
        <v>67.256393432617188</v>
      </c>
      <c r="R127">
        <v>67.765815734863281</v>
      </c>
      <c r="S127">
        <v>67.653633117675781</v>
      </c>
      <c r="T127">
        <v>66.866874694824219</v>
      </c>
      <c r="U127">
        <v>65.718162536621094</v>
      </c>
      <c r="V127">
        <v>65.004425048828125</v>
      </c>
      <c r="W127">
        <v>64.209213256835938</v>
      </c>
      <c r="X127">
        <v>62.260673522949219</v>
      </c>
      <c r="Y127">
        <v>61.493305206298828</v>
      </c>
      <c r="Z127">
        <v>59.947257995605469</v>
      </c>
      <c r="AA127">
        <v>51.712814331054687</v>
      </c>
      <c r="AB127">
        <v>44.209190368652344</v>
      </c>
      <c r="AC127">
        <v>40.459426879882813</v>
      </c>
      <c r="AD127">
        <v>-1.1529154777526855</v>
      </c>
      <c r="AE127">
        <v>-1.4370988607406616</v>
      </c>
      <c r="AF127">
        <v>-1.155418872833252</v>
      </c>
      <c r="AG127">
        <v>-1.5960873365402222</v>
      </c>
      <c r="AH127">
        <v>-1.5624661445617676</v>
      </c>
      <c r="AI127">
        <v>-1.7673530578613281</v>
      </c>
      <c r="AJ127">
        <v>-1.5692155361175537</v>
      </c>
      <c r="AK127">
        <v>-1.5432395935058594</v>
      </c>
      <c r="AL127">
        <v>-0.82785415649414063</v>
      </c>
      <c r="AM127">
        <v>-0.54240608215332031</v>
      </c>
      <c r="AN127">
        <v>-0.45256480574607849</v>
      </c>
      <c r="AO127">
        <v>-0.75408047437667847</v>
      </c>
      <c r="AP127">
        <v>-0.64841216802597046</v>
      </c>
      <c r="AQ127">
        <v>-0.42393901944160461</v>
      </c>
      <c r="AR127">
        <v>-0.42231538891792297</v>
      </c>
      <c r="AS127">
        <v>-4.1445359587669373E-2</v>
      </c>
      <c r="AT127">
        <v>-7.6218396425247192E-2</v>
      </c>
      <c r="AU127">
        <v>-0.15578579902648926</v>
      </c>
      <c r="AV127">
        <v>2.9048171043395996</v>
      </c>
      <c r="AW127">
        <v>0.29866477847099304</v>
      </c>
      <c r="AX127">
        <v>-0.29306977987289429</v>
      </c>
      <c r="AY127">
        <v>0.79714781045913696</v>
      </c>
      <c r="AZ127">
        <v>-2.244207076728344E-2</v>
      </c>
      <c r="BA127">
        <v>-0.86427611112594604</v>
      </c>
      <c r="BB127">
        <v>-0.51473098993301392</v>
      </c>
      <c r="BC127">
        <v>-0.80611890554428101</v>
      </c>
      <c r="BD127">
        <v>-0.52928072214126587</v>
      </c>
      <c r="BE127">
        <v>-0.96991676092147827</v>
      </c>
      <c r="BF127">
        <v>-0.92361170053482056</v>
      </c>
      <c r="BG127">
        <v>-1.1075732707977295</v>
      </c>
      <c r="BH127">
        <v>-0.91445034742355347</v>
      </c>
      <c r="BI127">
        <v>-0.87295782566070557</v>
      </c>
      <c r="BJ127">
        <v>-0.15206208825111389</v>
      </c>
      <c r="BK127">
        <v>0.18274757266044617</v>
      </c>
      <c r="BL127">
        <v>0.27199316024780273</v>
      </c>
      <c r="BM127">
        <v>2.267742995172739E-3</v>
      </c>
      <c r="BN127">
        <v>0.12784303724765778</v>
      </c>
      <c r="BO127">
        <v>0.43518379330635071</v>
      </c>
      <c r="BP127">
        <v>0.50917130708694458</v>
      </c>
      <c r="BQ127">
        <v>0.88836205005645752</v>
      </c>
      <c r="BR127">
        <v>0.85474580526351929</v>
      </c>
      <c r="BS127">
        <v>0.77500683069229126</v>
      </c>
      <c r="BT127">
        <v>3.7932121753692627</v>
      </c>
      <c r="BU127">
        <v>1.1319890022277832</v>
      </c>
      <c r="BV127">
        <v>0.55021876096725464</v>
      </c>
      <c r="BW127">
        <v>1.7177836894989014</v>
      </c>
      <c r="BX127">
        <v>0.84827369451522827</v>
      </c>
      <c r="BY127">
        <v>-4.0273699909448624E-2</v>
      </c>
      <c r="BZ127">
        <v>-7.27262943983078E-2</v>
      </c>
      <c r="CA127">
        <v>-0.36910411715507507</v>
      </c>
      <c r="CB127">
        <v>-9.5619410276412964E-2</v>
      </c>
      <c r="CC127">
        <v>-0.53623294830322266</v>
      </c>
      <c r="CD127">
        <v>-0.48114305734634399</v>
      </c>
      <c r="CE127">
        <v>-0.6506117582321167</v>
      </c>
      <c r="CF127">
        <v>-0.4609619677066803</v>
      </c>
      <c r="CG127">
        <v>-0.40872269868850708</v>
      </c>
      <c r="CH127">
        <v>0.31598946452140808</v>
      </c>
      <c r="CI127">
        <v>0.68498677015304565</v>
      </c>
      <c r="CJ127">
        <v>0.77381980419158936</v>
      </c>
      <c r="CK127">
        <v>0.52611219882965088</v>
      </c>
      <c r="CL127">
        <v>0.66547501087188721</v>
      </c>
      <c r="CM127">
        <v>1.0302096605300903</v>
      </c>
      <c r="CN127">
        <v>1.1543161869049072</v>
      </c>
      <c r="CO127">
        <v>1.532343864440918</v>
      </c>
      <c r="CP127">
        <v>1.4995287656784058</v>
      </c>
      <c r="CQ127">
        <v>1.4196709394454956</v>
      </c>
      <c r="CR127">
        <v>4.4085116386413574</v>
      </c>
      <c r="CS127">
        <v>1.7091468572616577</v>
      </c>
      <c r="CT127">
        <v>1.1342778205871582</v>
      </c>
      <c r="CU127">
        <v>2.3554131984710693</v>
      </c>
      <c r="CV127">
        <v>1.4513287544250488</v>
      </c>
      <c r="CW127">
        <v>0.53042787313461304</v>
      </c>
      <c r="CX127">
        <v>0.36927837133407593</v>
      </c>
      <c r="CY127">
        <v>6.7910678684711456E-2</v>
      </c>
      <c r="CZ127">
        <v>0.33804190158843994</v>
      </c>
      <c r="DA127">
        <v>-0.10254912078380585</v>
      </c>
      <c r="DB127">
        <v>-3.8674436509609222E-2</v>
      </c>
      <c r="DC127">
        <v>-0.19365024566650391</v>
      </c>
      <c r="DD127">
        <v>-7.4736070819199085E-3</v>
      </c>
      <c r="DE127">
        <v>5.5512435734272003E-2</v>
      </c>
      <c r="DF127">
        <v>0.78404098749160767</v>
      </c>
      <c r="DG127">
        <v>1.1872259378433228</v>
      </c>
      <c r="DH127">
        <v>1.275646448135376</v>
      </c>
      <c r="DI127">
        <v>1.0499566793441772</v>
      </c>
      <c r="DJ127">
        <v>1.2031069993972778</v>
      </c>
      <c r="DK127">
        <v>1.6252355575561523</v>
      </c>
      <c r="DL127">
        <v>1.7994610071182251</v>
      </c>
      <c r="DM127">
        <v>2.1763255596160889</v>
      </c>
      <c r="DN127">
        <v>2.1443116664886475</v>
      </c>
      <c r="DO127">
        <v>2.0643351078033447</v>
      </c>
      <c r="DP127">
        <v>5.0238113403320313</v>
      </c>
      <c r="DQ127">
        <v>2.2863047122955322</v>
      </c>
      <c r="DR127">
        <v>1.7183369398117065</v>
      </c>
      <c r="DS127">
        <v>2.9930427074432373</v>
      </c>
      <c r="DT127">
        <v>2.0543837547302246</v>
      </c>
      <c r="DU127">
        <v>1.101129412651062</v>
      </c>
      <c r="DV127">
        <v>1.0074629783630371</v>
      </c>
      <c r="DW127">
        <v>0.69889062643051147</v>
      </c>
      <c r="DX127">
        <v>0.96417999267578125</v>
      </c>
      <c r="DY127">
        <v>0.52362143993377686</v>
      </c>
      <c r="DZ127">
        <v>0.60017997026443481</v>
      </c>
      <c r="EA127">
        <v>0.4661296010017395</v>
      </c>
      <c r="EB127">
        <v>0.64729154109954834</v>
      </c>
      <c r="EC127">
        <v>0.72579425573348999</v>
      </c>
      <c r="ED127">
        <v>1.4598331451416016</v>
      </c>
      <c r="EE127">
        <v>1.9123796224594116</v>
      </c>
      <c r="EF127">
        <v>2.00020432472229</v>
      </c>
      <c r="EG127">
        <v>1.8063048124313354</v>
      </c>
      <c r="EH127">
        <v>1.9793621301651001</v>
      </c>
      <c r="EI127">
        <v>2.4843583106994629</v>
      </c>
      <c r="EJ127">
        <v>2.730947732925415</v>
      </c>
      <c r="EK127">
        <v>3.106132984161377</v>
      </c>
      <c r="EL127">
        <v>3.0752758979797363</v>
      </c>
      <c r="EM127">
        <v>2.9951276779174805</v>
      </c>
      <c r="EN127">
        <v>5.9122061729431152</v>
      </c>
      <c r="EO127">
        <v>3.11962890625</v>
      </c>
      <c r="EP127">
        <v>2.5616254806518555</v>
      </c>
      <c r="EQ127">
        <v>3.9136786460876465</v>
      </c>
      <c r="ER127">
        <v>2.9250996112823486</v>
      </c>
      <c r="ES127">
        <v>1.9251319169998169</v>
      </c>
      <c r="ET127">
        <v>53.565315246582031</v>
      </c>
      <c r="EU127">
        <v>53.131122589111328</v>
      </c>
      <c r="EV127">
        <v>52.376792907714844</v>
      </c>
      <c r="EW127">
        <v>52.321308135986328</v>
      </c>
      <c r="EX127">
        <v>51.862018585205078</v>
      </c>
      <c r="EY127">
        <v>51.665904998779297</v>
      </c>
      <c r="EZ127">
        <v>51.437400817871094</v>
      </c>
      <c r="FA127">
        <v>52.053066253662109</v>
      </c>
      <c r="FB127">
        <v>53.716999053955078</v>
      </c>
      <c r="FC127">
        <v>55.625789642333984</v>
      </c>
      <c r="FD127">
        <v>56.632053375244141</v>
      </c>
      <c r="FE127">
        <v>57.890216827392578</v>
      </c>
      <c r="FF127">
        <v>57.676170349121094</v>
      </c>
      <c r="FG127">
        <v>56.651576995849609</v>
      </c>
      <c r="FH127">
        <v>55.424945831298828</v>
      </c>
      <c r="FI127">
        <v>54.642494201660156</v>
      </c>
      <c r="FJ127">
        <v>53.953128814697266</v>
      </c>
      <c r="FK127">
        <v>53.251716613769531</v>
      </c>
      <c r="FL127">
        <v>53.195316314697266</v>
      </c>
      <c r="FM127">
        <v>53.284175872802734</v>
      </c>
      <c r="FN127">
        <v>53.499664306640625</v>
      </c>
      <c r="FO127">
        <v>54.420352935791016</v>
      </c>
      <c r="FP127">
        <v>55.327404022216797</v>
      </c>
      <c r="FQ127">
        <v>55.507759094238281</v>
      </c>
      <c r="FR127">
        <v>178</v>
      </c>
      <c r="FS127">
        <v>0.1358458548784256</v>
      </c>
      <c r="FT127">
        <v>1</v>
      </c>
    </row>
    <row r="128" spans="1:176" x14ac:dyDescent="0.2">
      <c r="A128" t="s">
        <v>231</v>
      </c>
      <c r="B128" t="s">
        <v>226</v>
      </c>
      <c r="C128" t="s">
        <v>238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  <c r="DG128">
        <v>0</v>
      </c>
      <c r="DH128">
        <v>0</v>
      </c>
      <c r="DI128">
        <v>0</v>
      </c>
      <c r="DJ128">
        <v>0</v>
      </c>
      <c r="DK128">
        <v>0</v>
      </c>
      <c r="DL128">
        <v>0</v>
      </c>
      <c r="DM128">
        <v>0</v>
      </c>
      <c r="DN128">
        <v>0</v>
      </c>
      <c r="DO128">
        <v>0</v>
      </c>
      <c r="DP128">
        <v>0</v>
      </c>
      <c r="DQ128">
        <v>0</v>
      </c>
      <c r="DR128">
        <v>0</v>
      </c>
      <c r="DS128">
        <v>0</v>
      </c>
      <c r="DT128">
        <v>0</v>
      </c>
      <c r="DU128">
        <v>0</v>
      </c>
      <c r="DV128">
        <v>0</v>
      </c>
      <c r="DW128">
        <v>0</v>
      </c>
      <c r="DX128">
        <v>0</v>
      </c>
      <c r="DY128">
        <v>0</v>
      </c>
      <c r="DZ128">
        <v>0</v>
      </c>
      <c r="EA128">
        <v>0</v>
      </c>
      <c r="EB128">
        <v>0</v>
      </c>
      <c r="EC128">
        <v>0</v>
      </c>
      <c r="ED128">
        <v>0</v>
      </c>
      <c r="EE128">
        <v>0</v>
      </c>
      <c r="EF128">
        <v>0</v>
      </c>
      <c r="EG128">
        <v>0</v>
      </c>
      <c r="EH128">
        <v>0</v>
      </c>
      <c r="EI128">
        <v>0</v>
      </c>
      <c r="EJ128">
        <v>0</v>
      </c>
      <c r="EK128">
        <v>0</v>
      </c>
      <c r="EL128">
        <v>0</v>
      </c>
      <c r="EM128">
        <v>0</v>
      </c>
      <c r="EN128">
        <v>0</v>
      </c>
      <c r="EO128">
        <v>0</v>
      </c>
      <c r="EP128">
        <v>0</v>
      </c>
      <c r="EQ128">
        <v>0</v>
      </c>
      <c r="ER128">
        <v>0</v>
      </c>
      <c r="ES128">
        <v>0</v>
      </c>
      <c r="ET128">
        <v>0</v>
      </c>
      <c r="EU128">
        <v>0</v>
      </c>
      <c r="EV128">
        <v>0</v>
      </c>
      <c r="EW128">
        <v>0</v>
      </c>
      <c r="EX128">
        <v>0</v>
      </c>
      <c r="EY128">
        <v>0</v>
      </c>
      <c r="EZ128">
        <v>0</v>
      </c>
      <c r="FA128">
        <v>0</v>
      </c>
      <c r="FB128">
        <v>0</v>
      </c>
      <c r="FC128">
        <v>0</v>
      </c>
      <c r="FD128">
        <v>0</v>
      </c>
      <c r="FE128">
        <v>0</v>
      </c>
      <c r="FF128">
        <v>0</v>
      </c>
      <c r="FG128">
        <v>0</v>
      </c>
      <c r="FH128">
        <v>0</v>
      </c>
      <c r="FI128">
        <v>0</v>
      </c>
      <c r="FJ128">
        <v>0</v>
      </c>
      <c r="FK128">
        <v>0</v>
      </c>
      <c r="FL128">
        <v>0</v>
      </c>
      <c r="FM128">
        <v>0</v>
      </c>
      <c r="FN128">
        <v>0</v>
      </c>
      <c r="FO128">
        <v>0</v>
      </c>
      <c r="FP128">
        <v>0</v>
      </c>
      <c r="FQ128">
        <v>0</v>
      </c>
      <c r="FR128">
        <v>160</v>
      </c>
      <c r="FS128">
        <v>0.20287948846817017</v>
      </c>
      <c r="FT128">
        <v>0</v>
      </c>
    </row>
    <row r="129" spans="1:176" x14ac:dyDescent="0.2">
      <c r="A129" t="s">
        <v>231</v>
      </c>
      <c r="B129" t="s">
        <v>226</v>
      </c>
      <c r="C129" t="s">
        <v>239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>
        <v>0</v>
      </c>
      <c r="CR129">
        <v>0</v>
      </c>
      <c r="CS129">
        <v>0</v>
      </c>
      <c r="CT129">
        <v>0</v>
      </c>
      <c r="CU129">
        <v>0</v>
      </c>
      <c r="CV129">
        <v>0</v>
      </c>
      <c r="CW129">
        <v>0</v>
      </c>
      <c r="CX129">
        <v>0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0</v>
      </c>
      <c r="DE129">
        <v>0</v>
      </c>
      <c r="DF129">
        <v>0</v>
      </c>
      <c r="DG129">
        <v>0</v>
      </c>
      <c r="DH129">
        <v>0</v>
      </c>
      <c r="DI129">
        <v>0</v>
      </c>
      <c r="DJ129">
        <v>0</v>
      </c>
      <c r="DK129">
        <v>0</v>
      </c>
      <c r="DL129">
        <v>0</v>
      </c>
      <c r="DM129">
        <v>0</v>
      </c>
      <c r="DN129">
        <v>0</v>
      </c>
      <c r="DO129">
        <v>0</v>
      </c>
      <c r="DP129">
        <v>0</v>
      </c>
      <c r="DQ129">
        <v>0</v>
      </c>
      <c r="DR129">
        <v>0</v>
      </c>
      <c r="DS129">
        <v>0</v>
      </c>
      <c r="DT129">
        <v>0</v>
      </c>
      <c r="DU129">
        <v>0</v>
      </c>
      <c r="DV129">
        <v>0</v>
      </c>
      <c r="DW129">
        <v>0</v>
      </c>
      <c r="DX129">
        <v>0</v>
      </c>
      <c r="DY129">
        <v>0</v>
      </c>
      <c r="DZ129">
        <v>0</v>
      </c>
      <c r="EA129">
        <v>0</v>
      </c>
      <c r="EB129">
        <v>0</v>
      </c>
      <c r="EC129">
        <v>0</v>
      </c>
      <c r="ED129">
        <v>0</v>
      </c>
      <c r="EE129">
        <v>0</v>
      </c>
      <c r="EF129">
        <v>0</v>
      </c>
      <c r="EG129">
        <v>0</v>
      </c>
      <c r="EH129">
        <v>0</v>
      </c>
      <c r="EI129">
        <v>0</v>
      </c>
      <c r="EJ129">
        <v>0</v>
      </c>
      <c r="EK129">
        <v>0</v>
      </c>
      <c r="EL129">
        <v>0</v>
      </c>
      <c r="EM129">
        <v>0</v>
      </c>
      <c r="EN129">
        <v>0</v>
      </c>
      <c r="EO129">
        <v>0</v>
      </c>
      <c r="EP129">
        <v>0</v>
      </c>
      <c r="EQ129">
        <v>0</v>
      </c>
      <c r="ER129">
        <v>0</v>
      </c>
      <c r="ES129">
        <v>0</v>
      </c>
      <c r="ET129">
        <v>0</v>
      </c>
      <c r="EU129">
        <v>0</v>
      </c>
      <c r="EV129">
        <v>0</v>
      </c>
      <c r="EW129">
        <v>0</v>
      </c>
      <c r="EX129">
        <v>0</v>
      </c>
      <c r="EY129">
        <v>0</v>
      </c>
      <c r="EZ129">
        <v>0</v>
      </c>
      <c r="FA129">
        <v>0</v>
      </c>
      <c r="FB129">
        <v>0</v>
      </c>
      <c r="FC129">
        <v>0</v>
      </c>
      <c r="FD129">
        <v>0</v>
      </c>
      <c r="FE129">
        <v>0</v>
      </c>
      <c r="FF129">
        <v>0</v>
      </c>
      <c r="FG129">
        <v>0</v>
      </c>
      <c r="FH129">
        <v>0</v>
      </c>
      <c r="FI129">
        <v>0</v>
      </c>
      <c r="FJ129">
        <v>0</v>
      </c>
      <c r="FK129">
        <v>0</v>
      </c>
      <c r="FL129">
        <v>0</v>
      </c>
      <c r="FM129">
        <v>0</v>
      </c>
      <c r="FN129">
        <v>0</v>
      </c>
      <c r="FO129">
        <v>0</v>
      </c>
      <c r="FP129">
        <v>0</v>
      </c>
      <c r="FQ129">
        <v>0</v>
      </c>
      <c r="FR129">
        <v>0</v>
      </c>
      <c r="FS129">
        <v>0</v>
      </c>
      <c r="FT129">
        <v>0</v>
      </c>
    </row>
    <row r="130" spans="1:176" x14ac:dyDescent="0.2">
      <c r="A130" t="s">
        <v>231</v>
      </c>
      <c r="B130" t="s">
        <v>226</v>
      </c>
      <c r="C130" t="s">
        <v>240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0</v>
      </c>
      <c r="CP130">
        <v>0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0</v>
      </c>
      <c r="DF130">
        <v>0</v>
      </c>
      <c r="DG130">
        <v>0</v>
      </c>
      <c r="DH130">
        <v>0</v>
      </c>
      <c r="DI130">
        <v>0</v>
      </c>
      <c r="DJ130">
        <v>0</v>
      </c>
      <c r="DK130">
        <v>0</v>
      </c>
      <c r="DL130">
        <v>0</v>
      </c>
      <c r="DM130">
        <v>0</v>
      </c>
      <c r="DN130">
        <v>0</v>
      </c>
      <c r="DO130">
        <v>0</v>
      </c>
      <c r="DP130">
        <v>0</v>
      </c>
      <c r="DQ130">
        <v>0</v>
      </c>
      <c r="DR130">
        <v>0</v>
      </c>
      <c r="DS130">
        <v>0</v>
      </c>
      <c r="DT130">
        <v>0</v>
      </c>
      <c r="DU130">
        <v>0</v>
      </c>
      <c r="DV130">
        <v>0</v>
      </c>
      <c r="DW130">
        <v>0</v>
      </c>
      <c r="DX130">
        <v>0</v>
      </c>
      <c r="DY130">
        <v>0</v>
      </c>
      <c r="DZ130">
        <v>0</v>
      </c>
      <c r="EA130">
        <v>0</v>
      </c>
      <c r="EB130">
        <v>0</v>
      </c>
      <c r="EC130">
        <v>0</v>
      </c>
      <c r="ED130">
        <v>0</v>
      </c>
      <c r="EE130">
        <v>0</v>
      </c>
      <c r="EF130">
        <v>0</v>
      </c>
      <c r="EG130">
        <v>0</v>
      </c>
      <c r="EH130">
        <v>0</v>
      </c>
      <c r="EI130">
        <v>0</v>
      </c>
      <c r="EJ130">
        <v>0</v>
      </c>
      <c r="EK130">
        <v>0</v>
      </c>
      <c r="EL130">
        <v>0</v>
      </c>
      <c r="EM130">
        <v>0</v>
      </c>
      <c r="EN130">
        <v>0</v>
      </c>
      <c r="EO130">
        <v>0</v>
      </c>
      <c r="EP130">
        <v>0</v>
      </c>
      <c r="EQ130">
        <v>0</v>
      </c>
      <c r="ER130">
        <v>0</v>
      </c>
      <c r="ES130">
        <v>0</v>
      </c>
      <c r="ET130">
        <v>0</v>
      </c>
      <c r="EU130">
        <v>0</v>
      </c>
      <c r="EV130">
        <v>0</v>
      </c>
      <c r="EW130">
        <v>0</v>
      </c>
      <c r="EX130">
        <v>0</v>
      </c>
      <c r="EY130">
        <v>0</v>
      </c>
      <c r="EZ130">
        <v>0</v>
      </c>
      <c r="FA130">
        <v>0</v>
      </c>
      <c r="FB130">
        <v>0</v>
      </c>
      <c r="FC130">
        <v>0</v>
      </c>
      <c r="FD130">
        <v>0</v>
      </c>
      <c r="FE130">
        <v>0</v>
      </c>
      <c r="FF130">
        <v>0</v>
      </c>
      <c r="FG130">
        <v>0</v>
      </c>
      <c r="FH130">
        <v>0</v>
      </c>
      <c r="FI130">
        <v>0</v>
      </c>
      <c r="FJ130">
        <v>0</v>
      </c>
      <c r="FK130">
        <v>0</v>
      </c>
      <c r="FL130">
        <v>0</v>
      </c>
      <c r="FM130">
        <v>0</v>
      </c>
      <c r="FN130">
        <v>0</v>
      </c>
      <c r="FO130">
        <v>0</v>
      </c>
      <c r="FP130">
        <v>0</v>
      </c>
      <c r="FQ130">
        <v>0</v>
      </c>
      <c r="FR130">
        <v>179</v>
      </c>
      <c r="FS130">
        <v>0.19955350458621979</v>
      </c>
      <c r="FT130">
        <v>0</v>
      </c>
    </row>
    <row r="131" spans="1:176" x14ac:dyDescent="0.2">
      <c r="A131" t="s">
        <v>231</v>
      </c>
      <c r="B131" t="s">
        <v>226</v>
      </c>
      <c r="C131" t="s">
        <v>241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0</v>
      </c>
      <c r="CP131">
        <v>0</v>
      </c>
      <c r="CQ131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  <c r="DA131">
        <v>0</v>
      </c>
      <c r="DB131">
        <v>0</v>
      </c>
      <c r="DC131">
        <v>0</v>
      </c>
      <c r="DD131">
        <v>0</v>
      </c>
      <c r="DE131">
        <v>0</v>
      </c>
      <c r="DF131">
        <v>0</v>
      </c>
      <c r="DG131">
        <v>0</v>
      </c>
      <c r="DH131">
        <v>0</v>
      </c>
      <c r="DI131">
        <v>0</v>
      </c>
      <c r="DJ131">
        <v>0</v>
      </c>
      <c r="DK131">
        <v>0</v>
      </c>
      <c r="DL131">
        <v>0</v>
      </c>
      <c r="DM131">
        <v>0</v>
      </c>
      <c r="DN131">
        <v>0</v>
      </c>
      <c r="DO131">
        <v>0</v>
      </c>
      <c r="DP131">
        <v>0</v>
      </c>
      <c r="DQ131">
        <v>0</v>
      </c>
      <c r="DR131">
        <v>0</v>
      </c>
      <c r="DS131">
        <v>0</v>
      </c>
      <c r="DT131">
        <v>0</v>
      </c>
      <c r="DU131">
        <v>0</v>
      </c>
      <c r="DV131">
        <v>0</v>
      </c>
      <c r="DW131">
        <v>0</v>
      </c>
      <c r="DX131">
        <v>0</v>
      </c>
      <c r="DY131">
        <v>0</v>
      </c>
      <c r="DZ131">
        <v>0</v>
      </c>
      <c r="EA131">
        <v>0</v>
      </c>
      <c r="EB131">
        <v>0</v>
      </c>
      <c r="EC131">
        <v>0</v>
      </c>
      <c r="ED131">
        <v>0</v>
      </c>
      <c r="EE131">
        <v>0</v>
      </c>
      <c r="EF131">
        <v>0</v>
      </c>
      <c r="EG131">
        <v>0</v>
      </c>
      <c r="EH131">
        <v>0</v>
      </c>
      <c r="EI131">
        <v>0</v>
      </c>
      <c r="EJ131">
        <v>0</v>
      </c>
      <c r="EK131">
        <v>0</v>
      </c>
      <c r="EL131">
        <v>0</v>
      </c>
      <c r="EM131">
        <v>0</v>
      </c>
      <c r="EN131">
        <v>0</v>
      </c>
      <c r="EO131">
        <v>0</v>
      </c>
      <c r="EP131">
        <v>0</v>
      </c>
      <c r="EQ131">
        <v>0</v>
      </c>
      <c r="ER131">
        <v>0</v>
      </c>
      <c r="ES131">
        <v>0</v>
      </c>
      <c r="ET131">
        <v>0</v>
      </c>
      <c r="EU131">
        <v>0</v>
      </c>
      <c r="EV131">
        <v>0</v>
      </c>
      <c r="EW131">
        <v>0</v>
      </c>
      <c r="EX131">
        <v>0</v>
      </c>
      <c r="EY131">
        <v>0</v>
      </c>
      <c r="EZ131">
        <v>0</v>
      </c>
      <c r="FA131">
        <v>0</v>
      </c>
      <c r="FB131">
        <v>0</v>
      </c>
      <c r="FC131">
        <v>0</v>
      </c>
      <c r="FD131">
        <v>0</v>
      </c>
      <c r="FE131">
        <v>0</v>
      </c>
      <c r="FF131">
        <v>0</v>
      </c>
      <c r="FG131">
        <v>0</v>
      </c>
      <c r="FH131">
        <v>0</v>
      </c>
      <c r="FI131">
        <v>0</v>
      </c>
      <c r="FJ131">
        <v>0</v>
      </c>
      <c r="FK131">
        <v>0</v>
      </c>
      <c r="FL131">
        <v>0</v>
      </c>
      <c r="FM131">
        <v>0</v>
      </c>
      <c r="FN131">
        <v>0</v>
      </c>
      <c r="FO131">
        <v>0</v>
      </c>
      <c r="FP131">
        <v>0</v>
      </c>
      <c r="FQ131">
        <v>0</v>
      </c>
      <c r="FR131">
        <v>179</v>
      </c>
      <c r="FS131">
        <v>0.20422756671905518</v>
      </c>
      <c r="FT131">
        <v>0</v>
      </c>
    </row>
    <row r="132" spans="1:176" x14ac:dyDescent="0.2">
      <c r="A132" t="s">
        <v>231</v>
      </c>
      <c r="B132" t="s">
        <v>226</v>
      </c>
      <c r="C132" t="s">
        <v>242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N132">
        <v>0</v>
      </c>
      <c r="EO132">
        <v>0</v>
      </c>
      <c r="EP132">
        <v>0</v>
      </c>
      <c r="EQ132">
        <v>0</v>
      </c>
      <c r="ER132">
        <v>0</v>
      </c>
      <c r="ES132">
        <v>0</v>
      </c>
      <c r="ET132">
        <v>0</v>
      </c>
      <c r="EU132">
        <v>0</v>
      </c>
      <c r="EV132">
        <v>0</v>
      </c>
      <c r="EW132">
        <v>0</v>
      </c>
      <c r="EX132">
        <v>0</v>
      </c>
      <c r="EY132">
        <v>0</v>
      </c>
      <c r="EZ132">
        <v>0</v>
      </c>
      <c r="FA132">
        <v>0</v>
      </c>
      <c r="FB132">
        <v>0</v>
      </c>
      <c r="FC132">
        <v>0</v>
      </c>
      <c r="FD132">
        <v>0</v>
      </c>
      <c r="FE132">
        <v>0</v>
      </c>
      <c r="FF132">
        <v>0</v>
      </c>
      <c r="FG132">
        <v>0</v>
      </c>
      <c r="FH132">
        <v>0</v>
      </c>
      <c r="FI132">
        <v>0</v>
      </c>
      <c r="FJ132">
        <v>0</v>
      </c>
      <c r="FK132">
        <v>0</v>
      </c>
      <c r="FL132">
        <v>0</v>
      </c>
      <c r="FM132">
        <v>0</v>
      </c>
      <c r="FN132">
        <v>0</v>
      </c>
      <c r="FO132">
        <v>0</v>
      </c>
      <c r="FP132">
        <v>0</v>
      </c>
      <c r="FQ132">
        <v>0</v>
      </c>
      <c r="FR132">
        <v>179</v>
      </c>
      <c r="FS132">
        <v>0.19996902346611023</v>
      </c>
      <c r="FT132">
        <v>0</v>
      </c>
    </row>
    <row r="133" spans="1:176" x14ac:dyDescent="0.2">
      <c r="A133" t="s">
        <v>231</v>
      </c>
      <c r="B133" t="s">
        <v>226</v>
      </c>
      <c r="C133" t="s">
        <v>243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N133">
        <v>0</v>
      </c>
      <c r="EO133">
        <v>0</v>
      </c>
      <c r="EP133">
        <v>0</v>
      </c>
      <c r="EQ133">
        <v>0</v>
      </c>
      <c r="ER133">
        <v>0</v>
      </c>
      <c r="ES133">
        <v>0</v>
      </c>
      <c r="ET133">
        <v>0</v>
      </c>
      <c r="EU133">
        <v>0</v>
      </c>
      <c r="EV133">
        <v>0</v>
      </c>
      <c r="EW133">
        <v>0</v>
      </c>
      <c r="EX133">
        <v>0</v>
      </c>
      <c r="EY133">
        <v>0</v>
      </c>
      <c r="EZ133">
        <v>0</v>
      </c>
      <c r="FA133">
        <v>0</v>
      </c>
      <c r="FB133">
        <v>0</v>
      </c>
      <c r="FC133">
        <v>0</v>
      </c>
      <c r="FD133">
        <v>0</v>
      </c>
      <c r="FE133">
        <v>0</v>
      </c>
      <c r="FF133">
        <v>0</v>
      </c>
      <c r="FG133">
        <v>0</v>
      </c>
      <c r="FH133">
        <v>0</v>
      </c>
      <c r="FI133">
        <v>0</v>
      </c>
      <c r="FJ133">
        <v>0</v>
      </c>
      <c r="FK133">
        <v>0</v>
      </c>
      <c r="FL133">
        <v>0</v>
      </c>
      <c r="FM133">
        <v>0</v>
      </c>
      <c r="FN133">
        <v>0</v>
      </c>
      <c r="FO133">
        <v>0</v>
      </c>
      <c r="FP133">
        <v>0</v>
      </c>
      <c r="FQ133">
        <v>0</v>
      </c>
      <c r="FR133">
        <v>0</v>
      </c>
      <c r="FS133">
        <v>0</v>
      </c>
      <c r="FT133">
        <v>0</v>
      </c>
    </row>
    <row r="134" spans="1:176" x14ac:dyDescent="0.2">
      <c r="A134" t="s">
        <v>231</v>
      </c>
      <c r="B134" t="s">
        <v>226</v>
      </c>
      <c r="C134" t="s">
        <v>244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>
        <v>0</v>
      </c>
      <c r="CR134">
        <v>0</v>
      </c>
      <c r="CS134">
        <v>0</v>
      </c>
      <c r="CT134">
        <v>0</v>
      </c>
      <c r="CU134">
        <v>0</v>
      </c>
      <c r="CV134">
        <v>0</v>
      </c>
      <c r="CW134">
        <v>0</v>
      </c>
      <c r="CX134">
        <v>0</v>
      </c>
      <c r="CY134">
        <v>0</v>
      </c>
      <c r="CZ134">
        <v>0</v>
      </c>
      <c r="DA134">
        <v>0</v>
      </c>
      <c r="DB134">
        <v>0</v>
      </c>
      <c r="DC134">
        <v>0</v>
      </c>
      <c r="DD134">
        <v>0</v>
      </c>
      <c r="DE134">
        <v>0</v>
      </c>
      <c r="DF134">
        <v>0</v>
      </c>
      <c r="DG134">
        <v>0</v>
      </c>
      <c r="DH134">
        <v>0</v>
      </c>
      <c r="DI134">
        <v>0</v>
      </c>
      <c r="DJ134">
        <v>0</v>
      </c>
      <c r="DK134">
        <v>0</v>
      </c>
      <c r="DL134">
        <v>0</v>
      </c>
      <c r="DM134">
        <v>0</v>
      </c>
      <c r="DN134">
        <v>0</v>
      </c>
      <c r="DO134">
        <v>0</v>
      </c>
      <c r="DP134">
        <v>0</v>
      </c>
      <c r="DQ134">
        <v>0</v>
      </c>
      <c r="DR134">
        <v>0</v>
      </c>
      <c r="DS134">
        <v>0</v>
      </c>
      <c r="DT134">
        <v>0</v>
      </c>
      <c r="DU134">
        <v>0</v>
      </c>
      <c r="DV134">
        <v>0</v>
      </c>
      <c r="DW134">
        <v>0</v>
      </c>
      <c r="DX134">
        <v>0</v>
      </c>
      <c r="DY134">
        <v>0</v>
      </c>
      <c r="DZ134">
        <v>0</v>
      </c>
      <c r="EA134">
        <v>0</v>
      </c>
      <c r="EB134">
        <v>0</v>
      </c>
      <c r="EC134">
        <v>0</v>
      </c>
      <c r="ED134">
        <v>0</v>
      </c>
      <c r="EE134">
        <v>0</v>
      </c>
      <c r="EF134">
        <v>0</v>
      </c>
      <c r="EG134">
        <v>0</v>
      </c>
      <c r="EH134">
        <v>0</v>
      </c>
      <c r="EI134">
        <v>0</v>
      </c>
      <c r="EJ134">
        <v>0</v>
      </c>
      <c r="EK134">
        <v>0</v>
      </c>
      <c r="EL134">
        <v>0</v>
      </c>
      <c r="EM134">
        <v>0</v>
      </c>
      <c r="EN134">
        <v>0</v>
      </c>
      <c r="EO134">
        <v>0</v>
      </c>
      <c r="EP134">
        <v>0</v>
      </c>
      <c r="EQ134">
        <v>0</v>
      </c>
      <c r="ER134">
        <v>0</v>
      </c>
      <c r="ES134">
        <v>0</v>
      </c>
      <c r="ET134">
        <v>0</v>
      </c>
      <c r="EU134">
        <v>0</v>
      </c>
      <c r="EV134">
        <v>0</v>
      </c>
      <c r="EW134">
        <v>0</v>
      </c>
      <c r="EX134">
        <v>0</v>
      </c>
      <c r="EY134">
        <v>0</v>
      </c>
      <c r="EZ134">
        <v>0</v>
      </c>
      <c r="FA134">
        <v>0</v>
      </c>
      <c r="FB134">
        <v>0</v>
      </c>
      <c r="FC134">
        <v>0</v>
      </c>
      <c r="FD134">
        <v>0</v>
      </c>
      <c r="FE134">
        <v>0</v>
      </c>
      <c r="FF134">
        <v>0</v>
      </c>
      <c r="FG134">
        <v>0</v>
      </c>
      <c r="FH134">
        <v>0</v>
      </c>
      <c r="FI134">
        <v>0</v>
      </c>
      <c r="FJ134">
        <v>0</v>
      </c>
      <c r="FK134">
        <v>0</v>
      </c>
      <c r="FL134">
        <v>0</v>
      </c>
      <c r="FM134">
        <v>0</v>
      </c>
      <c r="FN134">
        <v>0</v>
      </c>
      <c r="FO134">
        <v>0</v>
      </c>
      <c r="FP134">
        <v>0</v>
      </c>
      <c r="FQ134">
        <v>0</v>
      </c>
      <c r="FR134">
        <v>0</v>
      </c>
      <c r="FS134">
        <v>0</v>
      </c>
      <c r="FT134">
        <v>0</v>
      </c>
    </row>
    <row r="135" spans="1:176" x14ac:dyDescent="0.2">
      <c r="A135" t="s">
        <v>231</v>
      </c>
      <c r="B135" t="s">
        <v>226</v>
      </c>
      <c r="C135" t="s">
        <v>245</v>
      </c>
      <c r="D135">
        <v>149</v>
      </c>
      <c r="E135">
        <v>149</v>
      </c>
      <c r="F135">
        <v>23.487619400024414</v>
      </c>
      <c r="G135">
        <v>21.975387573242188</v>
      </c>
      <c r="H135">
        <v>21.764749526977539</v>
      </c>
      <c r="I135">
        <v>22.637697219848633</v>
      </c>
      <c r="J135">
        <v>27.681972503662109</v>
      </c>
      <c r="K135">
        <v>30.15583610534668</v>
      </c>
      <c r="L135">
        <v>38.234718322753906</v>
      </c>
      <c r="M135">
        <v>41.395786285400391</v>
      </c>
      <c r="N135">
        <v>44.348251342773437</v>
      </c>
      <c r="O135">
        <v>47.563701629638672</v>
      </c>
      <c r="P135">
        <v>52.173854827880859</v>
      </c>
      <c r="Q135">
        <v>53.923835754394531</v>
      </c>
      <c r="R135">
        <v>54.840545654296875</v>
      </c>
      <c r="S135">
        <v>55.261634826660156</v>
      </c>
      <c r="T135">
        <v>55.261371612548828</v>
      </c>
      <c r="U135">
        <v>54.573627471923828</v>
      </c>
      <c r="V135">
        <v>53.365463256835938</v>
      </c>
      <c r="W135">
        <v>51.700038909912109</v>
      </c>
      <c r="X135">
        <v>50.670475006103516</v>
      </c>
      <c r="Y135">
        <v>50.527004241943359</v>
      </c>
      <c r="Z135">
        <v>48.809772491455078</v>
      </c>
      <c r="AA135">
        <v>41.127044677734375</v>
      </c>
      <c r="AB135">
        <v>29.343317031860352</v>
      </c>
      <c r="AC135">
        <v>22.184797286987305</v>
      </c>
      <c r="AD135">
        <v>-0.83056145906448364</v>
      </c>
      <c r="AE135">
        <v>-0.57092547416687012</v>
      </c>
      <c r="AF135">
        <v>-0.86187338829040527</v>
      </c>
      <c r="AG135">
        <v>-0.73853045701980591</v>
      </c>
      <c r="AH135">
        <v>-0.86098146438598633</v>
      </c>
      <c r="AI135">
        <v>-1.0875204801559448</v>
      </c>
      <c r="AJ135">
        <v>-1.555415153503418</v>
      </c>
      <c r="AK135">
        <v>-1.8870588541030884</v>
      </c>
      <c r="AL135">
        <v>-1.3061437606811523</v>
      </c>
      <c r="AM135">
        <v>-1.4509024620056152</v>
      </c>
      <c r="AN135">
        <v>-2.1629977226257324</v>
      </c>
      <c r="AO135">
        <v>-1.9299405813217163</v>
      </c>
      <c r="AP135">
        <v>-1.4657238721847534</v>
      </c>
      <c r="AQ135">
        <v>-1.5830559730529785</v>
      </c>
      <c r="AR135">
        <v>-1.6285320520401001</v>
      </c>
      <c r="AS135">
        <v>-1.8046208620071411</v>
      </c>
      <c r="AT135">
        <v>-1.2388929128646851</v>
      </c>
      <c r="AU135">
        <v>4.158940315246582</v>
      </c>
      <c r="AV135">
        <v>-1.1806384325027466</v>
      </c>
      <c r="AW135">
        <v>-1.7805256843566895</v>
      </c>
      <c r="AX135">
        <v>-2.5582048892974854</v>
      </c>
      <c r="AY135">
        <v>-2.2630636692047119</v>
      </c>
      <c r="AZ135">
        <v>-1.6495683193206787</v>
      </c>
      <c r="BA135">
        <v>-0.54722779989242554</v>
      </c>
      <c r="BB135">
        <v>-0.11490682512521744</v>
      </c>
      <c r="BC135">
        <v>0.10370280593633652</v>
      </c>
      <c r="BD135">
        <v>-0.20860250294208527</v>
      </c>
      <c r="BE135">
        <v>-8.5810042917728424E-2</v>
      </c>
      <c r="BF135">
        <v>-0.2098381370306015</v>
      </c>
      <c r="BG135">
        <v>-0.41374266147613525</v>
      </c>
      <c r="BH135">
        <v>-0.85863828659057617</v>
      </c>
      <c r="BI135">
        <v>-1.1805667877197266</v>
      </c>
      <c r="BJ135">
        <v>-0.60168933868408203</v>
      </c>
      <c r="BK135">
        <v>-0.71604728698730469</v>
      </c>
      <c r="BL135">
        <v>-1.4569050073623657</v>
      </c>
      <c r="BM135">
        <v>-1.2227213382720947</v>
      </c>
      <c r="BN135">
        <v>-0.73452675342559814</v>
      </c>
      <c r="BO135">
        <v>-0.86426591873168945</v>
      </c>
      <c r="BP135">
        <v>-0.89798355102539063</v>
      </c>
      <c r="BQ135">
        <v>-1.0686951875686646</v>
      </c>
      <c r="BR135">
        <v>-0.50475633144378662</v>
      </c>
      <c r="BS135">
        <v>4.8950185775756836</v>
      </c>
      <c r="BT135">
        <v>-0.42813551425933838</v>
      </c>
      <c r="BU135">
        <v>-1.0385898351669312</v>
      </c>
      <c r="BV135">
        <v>-1.8264245986938477</v>
      </c>
      <c r="BW135">
        <v>-1.4808539152145386</v>
      </c>
      <c r="BX135">
        <v>-0.87578606605529785</v>
      </c>
      <c r="BY135">
        <v>0.29683011770248413</v>
      </c>
      <c r="BZ135">
        <v>0.38075339794158936</v>
      </c>
      <c r="CA135">
        <v>0.57094830274581909</v>
      </c>
      <c r="CB135">
        <v>0.24385091662406921</v>
      </c>
      <c r="CC135">
        <v>0.36626210808753967</v>
      </c>
      <c r="CD135">
        <v>0.24114175140857697</v>
      </c>
      <c r="CE135">
        <v>5.291377380490303E-2</v>
      </c>
      <c r="CF135">
        <v>-0.37605270743370056</v>
      </c>
      <c r="CG135">
        <v>-0.69125247001647949</v>
      </c>
      <c r="CH135">
        <v>-0.11378629505634308</v>
      </c>
      <c r="CI135">
        <v>-0.20708878338336945</v>
      </c>
      <c r="CJ135">
        <v>-0.96786731481552124</v>
      </c>
      <c r="CK135">
        <v>-0.73290342092514038</v>
      </c>
      <c r="CL135">
        <v>-0.22810187935829163</v>
      </c>
      <c r="CM135">
        <v>-0.36643418669700623</v>
      </c>
      <c r="CN135">
        <v>-0.39200788736343384</v>
      </c>
      <c r="CO135">
        <v>-0.55899530649185181</v>
      </c>
      <c r="CP135">
        <v>3.7044063210487366E-3</v>
      </c>
      <c r="CQ135">
        <v>5.4048237800598145</v>
      </c>
      <c r="CR135">
        <v>9.3045741319656372E-2</v>
      </c>
      <c r="CS135">
        <v>-0.52472728490829468</v>
      </c>
      <c r="CT135">
        <v>-1.3195958137512207</v>
      </c>
      <c r="CU135">
        <v>-0.9390978217124939</v>
      </c>
      <c r="CV135">
        <v>-0.33986681699752808</v>
      </c>
      <c r="CW135">
        <v>0.88142204284667969</v>
      </c>
      <c r="CX135">
        <v>0.87641364336013794</v>
      </c>
      <c r="CY135">
        <v>1.0381938219070435</v>
      </c>
      <c r="CZ135">
        <v>0.6963043212890625</v>
      </c>
      <c r="DA135">
        <v>0.81833428144454956</v>
      </c>
      <c r="DB135">
        <v>0.69212162494659424</v>
      </c>
      <c r="DC135">
        <v>0.51957023143768311</v>
      </c>
      <c r="DD135">
        <v>0.10653286427259445</v>
      </c>
      <c r="DE135">
        <v>-0.20193816721439362</v>
      </c>
      <c r="DF135">
        <v>0.37411671876907349</v>
      </c>
      <c r="DG135">
        <v>0.30186969041824341</v>
      </c>
      <c r="DH135">
        <v>-0.47882968187332153</v>
      </c>
      <c r="DI135">
        <v>-0.24308551847934723</v>
      </c>
      <c r="DJ135">
        <v>0.27832299470901489</v>
      </c>
      <c r="DK135">
        <v>0.1313975602388382</v>
      </c>
      <c r="DL135">
        <v>0.11396779865026474</v>
      </c>
      <c r="DM135">
        <v>-4.9295417964458466E-2</v>
      </c>
      <c r="DN135">
        <v>0.5121651291847229</v>
      </c>
      <c r="DO135">
        <v>5.9146289825439453</v>
      </c>
      <c r="DP135">
        <v>0.61422699689865112</v>
      </c>
      <c r="DQ135">
        <v>-1.0864752344787121E-2</v>
      </c>
      <c r="DR135">
        <v>-0.81276696920394897</v>
      </c>
      <c r="DS135">
        <v>-0.39734175801277161</v>
      </c>
      <c r="DT135">
        <v>0.19605241715908051</v>
      </c>
      <c r="DU135">
        <v>1.46601402759552</v>
      </c>
      <c r="DV135">
        <v>1.5920683145523071</v>
      </c>
      <c r="DW135">
        <v>1.7128220796585083</v>
      </c>
      <c r="DX135">
        <v>1.3495751619338989</v>
      </c>
      <c r="DY135">
        <v>1.4710546731948853</v>
      </c>
      <c r="DZ135">
        <v>1.3432649374008179</v>
      </c>
      <c r="EA135">
        <v>1.1933479309082031</v>
      </c>
      <c r="EB135">
        <v>0.80330979824066162</v>
      </c>
      <c r="EC135">
        <v>0.50455397367477417</v>
      </c>
      <c r="ED135">
        <v>1.0785712003707886</v>
      </c>
      <c r="EE135">
        <v>1.0367249250411987</v>
      </c>
      <c r="EF135">
        <v>0.22726301848888397</v>
      </c>
      <c r="EG135">
        <v>0.46413373947143555</v>
      </c>
      <c r="EH135">
        <v>1.0095200538635254</v>
      </c>
      <c r="EI135">
        <v>0.85018754005432129</v>
      </c>
      <c r="EJ135">
        <v>0.8445163369178772</v>
      </c>
      <c r="EK135">
        <v>0.6866302490234375</v>
      </c>
      <c r="EL135">
        <v>1.2463017702102661</v>
      </c>
      <c r="EM135">
        <v>6.6507072448730469</v>
      </c>
      <c r="EN135">
        <v>1.3667299747467041</v>
      </c>
      <c r="EO135">
        <v>0.7310711145401001</v>
      </c>
      <c r="EP135">
        <v>-8.0986633896827698E-2</v>
      </c>
      <c r="EQ135">
        <v>0.38486790657043457</v>
      </c>
      <c r="ER135">
        <v>0.96983468532562256</v>
      </c>
      <c r="ES135">
        <v>2.3100719451904297</v>
      </c>
      <c r="ET135">
        <v>68.614921569824219</v>
      </c>
      <c r="EU135">
        <v>68.394325256347656</v>
      </c>
      <c r="EV135">
        <v>67.55133056640625</v>
      </c>
      <c r="EW135">
        <v>67.182388305664063</v>
      </c>
      <c r="EX135">
        <v>66.929473876953125</v>
      </c>
      <c r="EY135">
        <v>67.166915893554687</v>
      </c>
      <c r="EZ135">
        <v>70.149604797363281</v>
      </c>
      <c r="FA135">
        <v>73.75836181640625</v>
      </c>
      <c r="FB135">
        <v>77.766838073730469</v>
      </c>
      <c r="FC135">
        <v>81.553985595703125</v>
      </c>
      <c r="FD135">
        <v>83.146408081054687</v>
      </c>
      <c r="FE135">
        <v>84.870330810546875</v>
      </c>
      <c r="FF135">
        <v>86.278656005859375</v>
      </c>
      <c r="FG135">
        <v>87.064346313476563</v>
      </c>
      <c r="FH135">
        <v>87.146774291992188</v>
      </c>
      <c r="FI135">
        <v>85.726455688476562</v>
      </c>
      <c r="FJ135">
        <v>84.038787841796875</v>
      </c>
      <c r="FK135">
        <v>81.730628967285156</v>
      </c>
      <c r="FL135">
        <v>78.167877197265625</v>
      </c>
      <c r="FM135">
        <v>75.02484130859375</v>
      </c>
      <c r="FN135">
        <v>73.127998352050781</v>
      </c>
      <c r="FO135">
        <v>72.008270263671875</v>
      </c>
      <c r="FP135">
        <v>70.574562072753906</v>
      </c>
      <c r="FQ135">
        <v>68.681564331054687</v>
      </c>
      <c r="FR135">
        <v>149</v>
      </c>
      <c r="FS135">
        <v>6.0518227517604828E-2</v>
      </c>
      <c r="FT135">
        <v>1</v>
      </c>
    </row>
    <row r="136" spans="1:176" x14ac:dyDescent="0.2">
      <c r="A136" t="s">
        <v>231</v>
      </c>
      <c r="B136" t="s">
        <v>226</v>
      </c>
      <c r="C136" t="s">
        <v>246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0</v>
      </c>
      <c r="CN136">
        <v>0</v>
      </c>
      <c r="CO136">
        <v>0</v>
      </c>
      <c r="CP136">
        <v>0</v>
      </c>
      <c r="CQ136">
        <v>0</v>
      </c>
      <c r="CR136">
        <v>0</v>
      </c>
      <c r="CS136">
        <v>0</v>
      </c>
      <c r="CT136">
        <v>0</v>
      </c>
      <c r="CU136">
        <v>0</v>
      </c>
      <c r="CV136">
        <v>0</v>
      </c>
      <c r="CW136">
        <v>0</v>
      </c>
      <c r="CX136">
        <v>0</v>
      </c>
      <c r="CY136">
        <v>0</v>
      </c>
      <c r="CZ136">
        <v>0</v>
      </c>
      <c r="DA136">
        <v>0</v>
      </c>
      <c r="DB136">
        <v>0</v>
      </c>
      <c r="DC136">
        <v>0</v>
      </c>
      <c r="DD136">
        <v>0</v>
      </c>
      <c r="DE136">
        <v>0</v>
      </c>
      <c r="DF136">
        <v>0</v>
      </c>
      <c r="DG136">
        <v>0</v>
      </c>
      <c r="DH136">
        <v>0</v>
      </c>
      <c r="DI136">
        <v>0</v>
      </c>
      <c r="DJ136">
        <v>0</v>
      </c>
      <c r="DK136">
        <v>0</v>
      </c>
      <c r="DL136">
        <v>0</v>
      </c>
      <c r="DM136">
        <v>0</v>
      </c>
      <c r="DN136">
        <v>0</v>
      </c>
      <c r="DO136">
        <v>0</v>
      </c>
      <c r="DP136">
        <v>0</v>
      </c>
      <c r="DQ136">
        <v>0</v>
      </c>
      <c r="DR136">
        <v>0</v>
      </c>
      <c r="DS136">
        <v>0</v>
      </c>
      <c r="DT136">
        <v>0</v>
      </c>
      <c r="DU136">
        <v>0</v>
      </c>
      <c r="DV136">
        <v>0</v>
      </c>
      <c r="DW136">
        <v>0</v>
      </c>
      <c r="DX136">
        <v>0</v>
      </c>
      <c r="DY136">
        <v>0</v>
      </c>
      <c r="DZ136">
        <v>0</v>
      </c>
      <c r="EA136">
        <v>0</v>
      </c>
      <c r="EB136">
        <v>0</v>
      </c>
      <c r="EC136">
        <v>0</v>
      </c>
      <c r="ED136">
        <v>0</v>
      </c>
      <c r="EE136">
        <v>0</v>
      </c>
      <c r="EF136">
        <v>0</v>
      </c>
      <c r="EG136">
        <v>0</v>
      </c>
      <c r="EH136">
        <v>0</v>
      </c>
      <c r="EI136">
        <v>0</v>
      </c>
      <c r="EJ136">
        <v>0</v>
      </c>
      <c r="EK136">
        <v>0</v>
      </c>
      <c r="EL136">
        <v>0</v>
      </c>
      <c r="EM136">
        <v>0</v>
      </c>
      <c r="EN136">
        <v>0</v>
      </c>
      <c r="EO136">
        <v>0</v>
      </c>
      <c r="EP136">
        <v>0</v>
      </c>
      <c r="EQ136">
        <v>0</v>
      </c>
      <c r="ER136">
        <v>0</v>
      </c>
      <c r="ES136">
        <v>0</v>
      </c>
      <c r="ET136">
        <v>0</v>
      </c>
      <c r="EU136">
        <v>0</v>
      </c>
      <c r="EV136">
        <v>0</v>
      </c>
      <c r="EW136">
        <v>0</v>
      </c>
      <c r="EX136">
        <v>0</v>
      </c>
      <c r="EY136">
        <v>0</v>
      </c>
      <c r="EZ136">
        <v>0</v>
      </c>
      <c r="FA136">
        <v>0</v>
      </c>
      <c r="FB136">
        <v>0</v>
      </c>
      <c r="FC136">
        <v>0</v>
      </c>
      <c r="FD136">
        <v>0</v>
      </c>
      <c r="FE136">
        <v>0</v>
      </c>
      <c r="FF136">
        <v>0</v>
      </c>
      <c r="FG136">
        <v>0</v>
      </c>
      <c r="FH136">
        <v>0</v>
      </c>
      <c r="FI136">
        <v>0</v>
      </c>
      <c r="FJ136">
        <v>0</v>
      </c>
      <c r="FK136">
        <v>0</v>
      </c>
      <c r="FL136">
        <v>0</v>
      </c>
      <c r="FM136">
        <v>0</v>
      </c>
      <c r="FN136">
        <v>0</v>
      </c>
      <c r="FO136">
        <v>0</v>
      </c>
      <c r="FP136">
        <v>0</v>
      </c>
      <c r="FQ136">
        <v>0</v>
      </c>
      <c r="FR136">
        <v>0</v>
      </c>
      <c r="FS136">
        <v>0</v>
      </c>
      <c r="FT136">
        <v>0</v>
      </c>
    </row>
    <row r="137" spans="1:176" x14ac:dyDescent="0.2">
      <c r="A137" t="s">
        <v>231</v>
      </c>
      <c r="B137" t="s">
        <v>226</v>
      </c>
      <c r="C137" t="s">
        <v>247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>
        <v>0</v>
      </c>
      <c r="CY137">
        <v>0</v>
      </c>
      <c r="CZ137">
        <v>0</v>
      </c>
      <c r="DA137">
        <v>0</v>
      </c>
      <c r="DB137">
        <v>0</v>
      </c>
      <c r="DC137">
        <v>0</v>
      </c>
      <c r="DD137">
        <v>0</v>
      </c>
      <c r="DE137">
        <v>0</v>
      </c>
      <c r="DF137">
        <v>0</v>
      </c>
      <c r="DG137">
        <v>0</v>
      </c>
      <c r="DH137">
        <v>0</v>
      </c>
      <c r="DI137">
        <v>0</v>
      </c>
      <c r="DJ137">
        <v>0</v>
      </c>
      <c r="DK137">
        <v>0</v>
      </c>
      <c r="DL137">
        <v>0</v>
      </c>
      <c r="DM137">
        <v>0</v>
      </c>
      <c r="DN137">
        <v>0</v>
      </c>
      <c r="DO137">
        <v>0</v>
      </c>
      <c r="DP137">
        <v>0</v>
      </c>
      <c r="DQ137">
        <v>0</v>
      </c>
      <c r="DR137">
        <v>0</v>
      </c>
      <c r="DS137">
        <v>0</v>
      </c>
      <c r="DT137">
        <v>0</v>
      </c>
      <c r="DU137">
        <v>0</v>
      </c>
      <c r="DV137">
        <v>0</v>
      </c>
      <c r="DW137">
        <v>0</v>
      </c>
      <c r="DX137">
        <v>0</v>
      </c>
      <c r="DY137">
        <v>0</v>
      </c>
      <c r="DZ137">
        <v>0</v>
      </c>
      <c r="EA137">
        <v>0</v>
      </c>
      <c r="EB137">
        <v>0</v>
      </c>
      <c r="EC137">
        <v>0</v>
      </c>
      <c r="ED137">
        <v>0</v>
      </c>
      <c r="EE137">
        <v>0</v>
      </c>
      <c r="EF137">
        <v>0</v>
      </c>
      <c r="EG137">
        <v>0</v>
      </c>
      <c r="EH137">
        <v>0</v>
      </c>
      <c r="EI137">
        <v>0</v>
      </c>
      <c r="EJ137">
        <v>0</v>
      </c>
      <c r="EK137">
        <v>0</v>
      </c>
      <c r="EL137">
        <v>0</v>
      </c>
      <c r="EM137">
        <v>0</v>
      </c>
      <c r="EN137">
        <v>0</v>
      </c>
      <c r="EO137">
        <v>0</v>
      </c>
      <c r="EP137">
        <v>0</v>
      </c>
      <c r="EQ137">
        <v>0</v>
      </c>
      <c r="ER137">
        <v>0</v>
      </c>
      <c r="ES137">
        <v>0</v>
      </c>
      <c r="ET137">
        <v>0</v>
      </c>
      <c r="EU137">
        <v>0</v>
      </c>
      <c r="EV137">
        <v>0</v>
      </c>
      <c r="EW137">
        <v>0</v>
      </c>
      <c r="EX137">
        <v>0</v>
      </c>
      <c r="EY137">
        <v>0</v>
      </c>
      <c r="EZ137">
        <v>0</v>
      </c>
      <c r="FA137">
        <v>0</v>
      </c>
      <c r="FB137">
        <v>0</v>
      </c>
      <c r="FC137">
        <v>0</v>
      </c>
      <c r="FD137">
        <v>0</v>
      </c>
      <c r="FE137">
        <v>0</v>
      </c>
      <c r="FF137">
        <v>0</v>
      </c>
      <c r="FG137">
        <v>0</v>
      </c>
      <c r="FH137">
        <v>0</v>
      </c>
      <c r="FI137">
        <v>0</v>
      </c>
      <c r="FJ137">
        <v>0</v>
      </c>
      <c r="FK137">
        <v>0</v>
      </c>
      <c r="FL137">
        <v>0</v>
      </c>
      <c r="FM137">
        <v>0</v>
      </c>
      <c r="FN137">
        <v>0</v>
      </c>
      <c r="FO137">
        <v>0</v>
      </c>
      <c r="FP137">
        <v>0</v>
      </c>
      <c r="FQ137">
        <v>0</v>
      </c>
      <c r="FR137">
        <v>0</v>
      </c>
      <c r="FS137">
        <v>0</v>
      </c>
      <c r="FT137">
        <v>0</v>
      </c>
    </row>
    <row r="138" spans="1:176" x14ac:dyDescent="0.2">
      <c r="A138" t="s">
        <v>231</v>
      </c>
      <c r="B138" t="s">
        <v>226</v>
      </c>
      <c r="C138" t="s">
        <v>248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N138">
        <v>0</v>
      </c>
      <c r="EO138">
        <v>0</v>
      </c>
      <c r="EP138">
        <v>0</v>
      </c>
      <c r="EQ138">
        <v>0</v>
      </c>
      <c r="ER138">
        <v>0</v>
      </c>
      <c r="ES138">
        <v>0</v>
      </c>
      <c r="ET138">
        <v>0</v>
      </c>
      <c r="EU138">
        <v>0</v>
      </c>
      <c r="EV138">
        <v>0</v>
      </c>
      <c r="EW138">
        <v>0</v>
      </c>
      <c r="EX138">
        <v>0</v>
      </c>
      <c r="EY138">
        <v>0</v>
      </c>
      <c r="EZ138">
        <v>0</v>
      </c>
      <c r="FA138">
        <v>0</v>
      </c>
      <c r="FB138">
        <v>0</v>
      </c>
      <c r="FC138">
        <v>0</v>
      </c>
      <c r="FD138">
        <v>0</v>
      </c>
      <c r="FE138">
        <v>0</v>
      </c>
      <c r="FF138">
        <v>0</v>
      </c>
      <c r="FG138">
        <v>0</v>
      </c>
      <c r="FH138">
        <v>0</v>
      </c>
      <c r="FI138">
        <v>0</v>
      </c>
      <c r="FJ138">
        <v>0</v>
      </c>
      <c r="FK138">
        <v>0</v>
      </c>
      <c r="FL138">
        <v>0</v>
      </c>
      <c r="FM138">
        <v>0</v>
      </c>
      <c r="FN138">
        <v>0</v>
      </c>
      <c r="FO138">
        <v>0</v>
      </c>
      <c r="FP138">
        <v>0</v>
      </c>
      <c r="FQ138">
        <v>0</v>
      </c>
      <c r="FR138">
        <v>0</v>
      </c>
      <c r="FS138">
        <v>0</v>
      </c>
      <c r="FT138">
        <v>0</v>
      </c>
    </row>
    <row r="139" spans="1:176" x14ac:dyDescent="0.2">
      <c r="A139" t="s">
        <v>231</v>
      </c>
      <c r="B139" t="s">
        <v>226</v>
      </c>
      <c r="C139" t="s">
        <v>249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>
        <v>0</v>
      </c>
      <c r="CU139">
        <v>0</v>
      </c>
      <c r="CV139">
        <v>0</v>
      </c>
      <c r="CW139">
        <v>0</v>
      </c>
      <c r="CX139">
        <v>0</v>
      </c>
      <c r="CY139">
        <v>0</v>
      </c>
      <c r="CZ139">
        <v>0</v>
      </c>
      <c r="DA139">
        <v>0</v>
      </c>
      <c r="DB139">
        <v>0</v>
      </c>
      <c r="DC139">
        <v>0</v>
      </c>
      <c r="DD139">
        <v>0</v>
      </c>
      <c r="DE139">
        <v>0</v>
      </c>
      <c r="DF139">
        <v>0</v>
      </c>
      <c r="DG139">
        <v>0</v>
      </c>
      <c r="DH139">
        <v>0</v>
      </c>
      <c r="DI139">
        <v>0</v>
      </c>
      <c r="DJ139">
        <v>0</v>
      </c>
      <c r="DK139">
        <v>0</v>
      </c>
      <c r="DL139">
        <v>0</v>
      </c>
      <c r="DM139">
        <v>0</v>
      </c>
      <c r="DN139">
        <v>0</v>
      </c>
      <c r="DO139">
        <v>0</v>
      </c>
      <c r="DP139">
        <v>0</v>
      </c>
      <c r="DQ139">
        <v>0</v>
      </c>
      <c r="DR139">
        <v>0</v>
      </c>
      <c r="DS139">
        <v>0</v>
      </c>
      <c r="DT139">
        <v>0</v>
      </c>
      <c r="DU139">
        <v>0</v>
      </c>
      <c r="DV139">
        <v>0</v>
      </c>
      <c r="DW139">
        <v>0</v>
      </c>
      <c r="DX139">
        <v>0</v>
      </c>
      <c r="DY139">
        <v>0</v>
      </c>
      <c r="DZ139">
        <v>0</v>
      </c>
      <c r="EA139">
        <v>0</v>
      </c>
      <c r="EB139">
        <v>0</v>
      </c>
      <c r="EC139">
        <v>0</v>
      </c>
      <c r="ED139">
        <v>0</v>
      </c>
      <c r="EE139">
        <v>0</v>
      </c>
      <c r="EF139">
        <v>0</v>
      </c>
      <c r="EG139">
        <v>0</v>
      </c>
      <c r="EH139">
        <v>0</v>
      </c>
      <c r="EI139">
        <v>0</v>
      </c>
      <c r="EJ139">
        <v>0</v>
      </c>
      <c r="EK139">
        <v>0</v>
      </c>
      <c r="EL139">
        <v>0</v>
      </c>
      <c r="EM139">
        <v>0</v>
      </c>
      <c r="EN139">
        <v>0</v>
      </c>
      <c r="EO139">
        <v>0</v>
      </c>
      <c r="EP139">
        <v>0</v>
      </c>
      <c r="EQ139">
        <v>0</v>
      </c>
      <c r="ER139">
        <v>0</v>
      </c>
      <c r="ES139">
        <v>0</v>
      </c>
      <c r="ET139">
        <v>0</v>
      </c>
      <c r="EU139">
        <v>0</v>
      </c>
      <c r="EV139">
        <v>0</v>
      </c>
      <c r="EW139">
        <v>0</v>
      </c>
      <c r="EX139">
        <v>0</v>
      </c>
      <c r="EY139">
        <v>0</v>
      </c>
      <c r="EZ139">
        <v>0</v>
      </c>
      <c r="FA139">
        <v>0</v>
      </c>
      <c r="FB139">
        <v>0</v>
      </c>
      <c r="FC139">
        <v>0</v>
      </c>
      <c r="FD139">
        <v>0</v>
      </c>
      <c r="FE139">
        <v>0</v>
      </c>
      <c r="FF139">
        <v>0</v>
      </c>
      <c r="FG139">
        <v>0</v>
      </c>
      <c r="FH139">
        <v>0</v>
      </c>
      <c r="FI139">
        <v>0</v>
      </c>
      <c r="FJ139">
        <v>0</v>
      </c>
      <c r="FK139">
        <v>0</v>
      </c>
      <c r="FL139">
        <v>0</v>
      </c>
      <c r="FM139">
        <v>0</v>
      </c>
      <c r="FN139">
        <v>0</v>
      </c>
      <c r="FO139">
        <v>0</v>
      </c>
      <c r="FP139">
        <v>0</v>
      </c>
      <c r="FQ139">
        <v>0</v>
      </c>
      <c r="FR139">
        <v>0</v>
      </c>
      <c r="FS139">
        <v>0</v>
      </c>
      <c r="FT139">
        <v>0</v>
      </c>
    </row>
    <row r="140" spans="1:176" x14ac:dyDescent="0.2">
      <c r="A140" t="s">
        <v>231</v>
      </c>
      <c r="B140" t="s">
        <v>226</v>
      </c>
      <c r="C140" t="s">
        <v>250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N140">
        <v>0</v>
      </c>
      <c r="EO140">
        <v>0</v>
      </c>
      <c r="EP140">
        <v>0</v>
      </c>
      <c r="EQ140">
        <v>0</v>
      </c>
      <c r="ER140">
        <v>0</v>
      </c>
      <c r="ES140">
        <v>0</v>
      </c>
      <c r="ET140">
        <v>0</v>
      </c>
      <c r="EU140">
        <v>0</v>
      </c>
      <c r="EV140">
        <v>0</v>
      </c>
      <c r="EW140">
        <v>0</v>
      </c>
      <c r="EX140">
        <v>0</v>
      </c>
      <c r="EY140">
        <v>0</v>
      </c>
      <c r="EZ140">
        <v>0</v>
      </c>
      <c r="FA140">
        <v>0</v>
      </c>
      <c r="FB140">
        <v>0</v>
      </c>
      <c r="FC140">
        <v>0</v>
      </c>
      <c r="FD140">
        <v>0</v>
      </c>
      <c r="FE140">
        <v>0</v>
      </c>
      <c r="FF140">
        <v>0</v>
      </c>
      <c r="FG140">
        <v>0</v>
      </c>
      <c r="FH140">
        <v>0</v>
      </c>
      <c r="FI140">
        <v>0</v>
      </c>
      <c r="FJ140">
        <v>0</v>
      </c>
      <c r="FK140">
        <v>0</v>
      </c>
      <c r="FL140">
        <v>0</v>
      </c>
      <c r="FM140">
        <v>0</v>
      </c>
      <c r="FN140">
        <v>0</v>
      </c>
      <c r="FO140">
        <v>0</v>
      </c>
      <c r="FP140">
        <v>0</v>
      </c>
      <c r="FQ140">
        <v>0</v>
      </c>
      <c r="FR140">
        <v>0</v>
      </c>
      <c r="FS140">
        <v>0</v>
      </c>
      <c r="FT140">
        <v>0</v>
      </c>
    </row>
    <row r="141" spans="1:176" x14ac:dyDescent="0.2">
      <c r="A141" t="s">
        <v>231</v>
      </c>
      <c r="B141" t="s">
        <v>226</v>
      </c>
      <c r="C141" t="s">
        <v>251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N141">
        <v>0</v>
      </c>
      <c r="EO141">
        <v>0</v>
      </c>
      <c r="EP141">
        <v>0</v>
      </c>
      <c r="EQ141">
        <v>0</v>
      </c>
      <c r="ER141">
        <v>0</v>
      </c>
      <c r="ES141">
        <v>0</v>
      </c>
      <c r="ET141">
        <v>0</v>
      </c>
      <c r="EU141">
        <v>0</v>
      </c>
      <c r="EV141">
        <v>0</v>
      </c>
      <c r="EW141">
        <v>0</v>
      </c>
      <c r="EX141">
        <v>0</v>
      </c>
      <c r="EY141">
        <v>0</v>
      </c>
      <c r="EZ141">
        <v>0</v>
      </c>
      <c r="FA141">
        <v>0</v>
      </c>
      <c r="FB141">
        <v>0</v>
      </c>
      <c r="FC141">
        <v>0</v>
      </c>
      <c r="FD141">
        <v>0</v>
      </c>
      <c r="FE141">
        <v>0</v>
      </c>
      <c r="FF141">
        <v>0</v>
      </c>
      <c r="FG141">
        <v>0</v>
      </c>
      <c r="FH141">
        <v>0</v>
      </c>
      <c r="FI141">
        <v>0</v>
      </c>
      <c r="FJ141">
        <v>0</v>
      </c>
      <c r="FK141">
        <v>0</v>
      </c>
      <c r="FL141">
        <v>0</v>
      </c>
      <c r="FM141">
        <v>0</v>
      </c>
      <c r="FN141">
        <v>0</v>
      </c>
      <c r="FO141">
        <v>0</v>
      </c>
      <c r="FP141">
        <v>0</v>
      </c>
      <c r="FQ141">
        <v>0</v>
      </c>
      <c r="FR141">
        <v>0</v>
      </c>
      <c r="FS141">
        <v>0</v>
      </c>
      <c r="FT141">
        <v>0</v>
      </c>
    </row>
    <row r="142" spans="1:176" x14ac:dyDescent="0.2">
      <c r="A142" t="s">
        <v>231</v>
      </c>
      <c r="B142" t="s">
        <v>226</v>
      </c>
      <c r="C142" t="s">
        <v>252</v>
      </c>
      <c r="D142">
        <v>148</v>
      </c>
      <c r="E142">
        <v>148</v>
      </c>
      <c r="F142">
        <v>23.517175674438477</v>
      </c>
      <c r="G142">
        <v>22.682510375976563</v>
      </c>
      <c r="H142">
        <v>22.757272720336914</v>
      </c>
      <c r="I142">
        <v>23.865947723388672</v>
      </c>
      <c r="J142">
        <v>28.637327194213867</v>
      </c>
      <c r="K142">
        <v>32.359390258789063</v>
      </c>
      <c r="L142">
        <v>42.2705078125</v>
      </c>
      <c r="M142">
        <v>45.479087829589844</v>
      </c>
      <c r="N142">
        <v>48.310871124267578</v>
      </c>
      <c r="O142">
        <v>50.877639770507813</v>
      </c>
      <c r="P142">
        <v>55.849117279052734</v>
      </c>
      <c r="Q142">
        <v>57.589382171630859</v>
      </c>
      <c r="R142">
        <v>58.855945587158203</v>
      </c>
      <c r="S142">
        <v>59.362201690673828</v>
      </c>
      <c r="T142">
        <v>59.080432891845703</v>
      </c>
      <c r="U142">
        <v>58.191917419433594</v>
      </c>
      <c r="V142">
        <v>57.312290191650391</v>
      </c>
      <c r="W142">
        <v>55.833568572998047</v>
      </c>
      <c r="X142">
        <v>54.729866027832031</v>
      </c>
      <c r="Y142">
        <v>54.647411346435547</v>
      </c>
      <c r="Z142">
        <v>52.559795379638672</v>
      </c>
      <c r="AA142">
        <v>44.979740142822266</v>
      </c>
      <c r="AB142">
        <v>33.042255401611328</v>
      </c>
      <c r="AC142">
        <v>27.018424987792969</v>
      </c>
      <c r="AD142">
        <v>3.1073344871401787E-2</v>
      </c>
      <c r="AE142">
        <v>-0.73167985677719116</v>
      </c>
      <c r="AF142">
        <v>-1.023931622505188</v>
      </c>
      <c r="AG142">
        <v>-1.2664022445678711</v>
      </c>
      <c r="AH142">
        <v>-1.4482563734054565</v>
      </c>
      <c r="AI142">
        <v>-1.8313380479812622</v>
      </c>
      <c r="AJ142">
        <v>-1.6089540719985962</v>
      </c>
      <c r="AK142">
        <v>-2.0049755573272705</v>
      </c>
      <c r="AL142">
        <v>-2.1584384441375732</v>
      </c>
      <c r="AM142">
        <v>-2.5515878200531006</v>
      </c>
      <c r="AN142">
        <v>-2.3748016357421875</v>
      </c>
      <c r="AO142">
        <v>-2.1844718456268311</v>
      </c>
      <c r="AP142">
        <v>-1.5505387783050537</v>
      </c>
      <c r="AQ142">
        <v>-1.636522650718689</v>
      </c>
      <c r="AR142">
        <v>-0.34223738312721252</v>
      </c>
      <c r="AS142">
        <v>4.8383908271789551</v>
      </c>
      <c r="AT142">
        <v>4.2354164123535156</v>
      </c>
      <c r="AU142">
        <v>4.1400942802429199</v>
      </c>
      <c r="AV142">
        <v>3.4394674301147461</v>
      </c>
      <c r="AW142">
        <v>-1.8654017448425293</v>
      </c>
      <c r="AX142">
        <v>-2.3748407363891602</v>
      </c>
      <c r="AY142">
        <v>-1.1459273099899292</v>
      </c>
      <c r="AZ142">
        <v>-1.4223225116729736</v>
      </c>
      <c r="BA142">
        <v>-2.098090648651123</v>
      </c>
      <c r="BB142">
        <v>0.86531847715377808</v>
      </c>
      <c r="BC142">
        <v>8.45533087849617E-2</v>
      </c>
      <c r="BD142">
        <v>-0.20479068160057068</v>
      </c>
      <c r="BE142">
        <v>-0.44234204292297363</v>
      </c>
      <c r="BF142">
        <v>-0.63406437635421753</v>
      </c>
      <c r="BG142">
        <v>-0.99353843927383423</v>
      </c>
      <c r="BH142">
        <v>-0.72664833068847656</v>
      </c>
      <c r="BI142">
        <v>-1.1393650770187378</v>
      </c>
      <c r="BJ142">
        <v>-1.3005537986755371</v>
      </c>
      <c r="BK142">
        <v>-1.6917934417724609</v>
      </c>
      <c r="BL142">
        <v>-1.5277872085571289</v>
      </c>
      <c r="BM142">
        <v>-1.3192571401596069</v>
      </c>
      <c r="BN142">
        <v>-0.66005176305770874</v>
      </c>
      <c r="BO142">
        <v>-0.76548212766647339</v>
      </c>
      <c r="BP142">
        <v>0.53328883647918701</v>
      </c>
      <c r="BQ142">
        <v>5.7144565582275391</v>
      </c>
      <c r="BR142">
        <v>5.126737117767334</v>
      </c>
      <c r="BS142">
        <v>5.0286960601806641</v>
      </c>
      <c r="BT142">
        <v>4.3534207344055176</v>
      </c>
      <c r="BU142">
        <v>-0.9640776515007019</v>
      </c>
      <c r="BV142">
        <v>-1.4856768846511841</v>
      </c>
      <c r="BW142">
        <v>-0.21362516283988953</v>
      </c>
      <c r="BX142">
        <v>-0.44888067245483398</v>
      </c>
      <c r="BY142">
        <v>-1.0108476877212524</v>
      </c>
      <c r="BZ142">
        <v>1.443114161491394</v>
      </c>
      <c r="CA142">
        <v>0.64987391233444214</v>
      </c>
      <c r="CB142">
        <v>0.36254385113716125</v>
      </c>
      <c r="CC142">
        <v>0.12839953601360321</v>
      </c>
      <c r="CD142">
        <v>-7.0157460868358612E-2</v>
      </c>
      <c r="CE142">
        <v>-0.41328099370002747</v>
      </c>
      <c r="CF142">
        <v>-0.11556603014469147</v>
      </c>
      <c r="CG142">
        <v>-0.53984576463699341</v>
      </c>
      <c r="CH142">
        <v>-0.70638555288314819</v>
      </c>
      <c r="CI142">
        <v>-1.0963025093078613</v>
      </c>
      <c r="CJ142">
        <v>-0.9411475658416748</v>
      </c>
      <c r="CK142">
        <v>-0.7200121283531189</v>
      </c>
      <c r="CL142">
        <v>-4.3303214013576508E-2</v>
      </c>
      <c r="CM142">
        <v>-0.16220210492610931</v>
      </c>
      <c r="CN142">
        <v>1.1396756172180176</v>
      </c>
      <c r="CO142">
        <v>6.3212165832519531</v>
      </c>
      <c r="CP142">
        <v>5.7440629005432129</v>
      </c>
      <c r="CQ142">
        <v>5.6441388130187988</v>
      </c>
      <c r="CR142">
        <v>4.986422061920166</v>
      </c>
      <c r="CS142">
        <v>-0.33982333540916443</v>
      </c>
      <c r="CT142">
        <v>-0.86984479427337646</v>
      </c>
      <c r="CU142">
        <v>0.43208444118499756</v>
      </c>
      <c r="CV142">
        <v>0.22532215714454651</v>
      </c>
      <c r="CW142">
        <v>-0.25782659649848938</v>
      </c>
      <c r="CX142">
        <v>2.0209097862243652</v>
      </c>
      <c r="CY142">
        <v>1.2151944637298584</v>
      </c>
      <c r="CZ142">
        <v>0.92987841367721558</v>
      </c>
      <c r="DA142">
        <v>0.69914114475250244</v>
      </c>
      <c r="DB142">
        <v>0.4937494695186615</v>
      </c>
      <c r="DC142">
        <v>0.1669764369726181</v>
      </c>
      <c r="DD142">
        <v>0.49551627039909363</v>
      </c>
      <c r="DE142">
        <v>5.96734918653965E-2</v>
      </c>
      <c r="DF142">
        <v>-0.1122172549366951</v>
      </c>
      <c r="DG142">
        <v>-0.50081157684326172</v>
      </c>
      <c r="DH142">
        <v>-0.35450795292854309</v>
      </c>
      <c r="DI142">
        <v>-0.12076711654663086</v>
      </c>
      <c r="DJ142">
        <v>0.57344537973403931</v>
      </c>
      <c r="DK142">
        <v>0.44107788801193237</v>
      </c>
      <c r="DL142">
        <v>1.7460623979568481</v>
      </c>
      <c r="DM142">
        <v>6.9279766082763672</v>
      </c>
      <c r="DN142">
        <v>6.3613886833190918</v>
      </c>
      <c r="DO142">
        <v>6.2595815658569336</v>
      </c>
      <c r="DP142">
        <v>5.6194233894348145</v>
      </c>
      <c r="DQ142">
        <v>0.28443098068237305</v>
      </c>
      <c r="DR142">
        <v>-0.25401267409324646</v>
      </c>
      <c r="DS142">
        <v>1.077794075012207</v>
      </c>
      <c r="DT142">
        <v>0.899524986743927</v>
      </c>
      <c r="DU142">
        <v>0.49519452452659607</v>
      </c>
      <c r="DV142">
        <v>2.8551549911499023</v>
      </c>
      <c r="DW142">
        <v>2.0314276218414307</v>
      </c>
      <c r="DX142">
        <v>1.7490193843841553</v>
      </c>
      <c r="DY142">
        <v>1.5232013463973999</v>
      </c>
      <c r="DZ142">
        <v>1.3079415559768677</v>
      </c>
      <c r="EA142">
        <v>1.0047760009765625</v>
      </c>
      <c r="EB142">
        <v>1.3778220415115356</v>
      </c>
      <c r="EC142">
        <v>0.92528408765792847</v>
      </c>
      <c r="ED142">
        <v>0.74566739797592163</v>
      </c>
      <c r="EE142">
        <v>0.35898280143737793</v>
      </c>
      <c r="EF142">
        <v>0.4925064742565155</v>
      </c>
      <c r="EG142">
        <v>0.74444746971130371</v>
      </c>
      <c r="EH142">
        <v>1.4639323949813843</v>
      </c>
      <c r="EI142">
        <v>1.3121184110641479</v>
      </c>
      <c r="EJ142">
        <v>2.6215887069702148</v>
      </c>
      <c r="EK142">
        <v>7.8040423393249512</v>
      </c>
      <c r="EL142">
        <v>7.2527093887329102</v>
      </c>
      <c r="EM142">
        <v>7.1481833457946777</v>
      </c>
      <c r="EN142">
        <v>6.5333766937255859</v>
      </c>
      <c r="EO142">
        <v>1.1857550144195557</v>
      </c>
      <c r="EP142">
        <v>0.63515114784240723</v>
      </c>
      <c r="EQ142">
        <v>2.0100960731506348</v>
      </c>
      <c r="ER142">
        <v>1.8729667663574219</v>
      </c>
      <c r="ES142">
        <v>1.5824373960494995</v>
      </c>
      <c r="ET142">
        <v>77.877235412597656</v>
      </c>
      <c r="EU142">
        <v>76.831283569335938</v>
      </c>
      <c r="EV142">
        <v>76.451217651367188</v>
      </c>
      <c r="EW142">
        <v>75.962409973144531</v>
      </c>
      <c r="EX142">
        <v>74.870964050292969</v>
      </c>
      <c r="EY142">
        <v>74.083419799804688</v>
      </c>
      <c r="EZ142">
        <v>76.778732299804687</v>
      </c>
      <c r="FA142">
        <v>80.46630859375</v>
      </c>
      <c r="FB142">
        <v>85.25628662109375</v>
      </c>
      <c r="FC142">
        <v>90.001174926757813</v>
      </c>
      <c r="FD142">
        <v>93.085357666015625</v>
      </c>
      <c r="FE142">
        <v>94.79290771484375</v>
      </c>
      <c r="FF142">
        <v>95.451194763183594</v>
      </c>
      <c r="FG142">
        <v>96.656265258789063</v>
      </c>
      <c r="FH142">
        <v>97.43316650390625</v>
      </c>
      <c r="FI142">
        <v>96.415626525878906</v>
      </c>
      <c r="FJ142">
        <v>95.370330810546875</v>
      </c>
      <c r="FK142">
        <v>91.992095947265625</v>
      </c>
      <c r="FL142">
        <v>88.239433288574219</v>
      </c>
      <c r="FM142">
        <v>86.150276184082031</v>
      </c>
      <c r="FN142">
        <v>84.28863525390625</v>
      </c>
      <c r="FO142">
        <v>82.852943420410156</v>
      </c>
      <c r="FP142">
        <v>81.174522399902344</v>
      </c>
      <c r="FQ142">
        <v>80.319358825683594</v>
      </c>
      <c r="FR142">
        <v>148</v>
      </c>
      <c r="FS142">
        <v>6.0765929520130157E-2</v>
      </c>
      <c r="FT142">
        <v>1</v>
      </c>
    </row>
    <row r="143" spans="1:176" x14ac:dyDescent="0.2">
      <c r="A143" t="s">
        <v>231</v>
      </c>
      <c r="B143" t="s">
        <v>226</v>
      </c>
      <c r="C143" t="s">
        <v>253</v>
      </c>
      <c r="D143">
        <v>148</v>
      </c>
      <c r="E143">
        <v>148</v>
      </c>
      <c r="F143">
        <v>26.49305534362793</v>
      </c>
      <c r="G143">
        <v>24.704959869384766</v>
      </c>
      <c r="H143">
        <v>23.986230850219727</v>
      </c>
      <c r="I143">
        <v>24.858383178710937</v>
      </c>
      <c r="J143">
        <v>29.680147171020508</v>
      </c>
      <c r="K143">
        <v>32.935829162597656</v>
      </c>
      <c r="L143">
        <v>42.3436279296875</v>
      </c>
      <c r="M143">
        <v>45.91461181640625</v>
      </c>
      <c r="N143">
        <v>49.437713623046875</v>
      </c>
      <c r="O143">
        <v>52.057811737060547</v>
      </c>
      <c r="P143">
        <v>57.017513275146484</v>
      </c>
      <c r="Q143">
        <v>58.551021575927734</v>
      </c>
      <c r="R143">
        <v>59.594772338867188</v>
      </c>
      <c r="S143">
        <v>60.093601226806641</v>
      </c>
      <c r="T143">
        <v>59.609889984130859</v>
      </c>
      <c r="U143">
        <v>58.341167449951172</v>
      </c>
      <c r="V143">
        <v>56.833702087402344</v>
      </c>
      <c r="W143">
        <v>55.397621154785156</v>
      </c>
      <c r="X143">
        <v>54.356998443603516</v>
      </c>
      <c r="Y143">
        <v>55.096305847167969</v>
      </c>
      <c r="Z143">
        <v>53.232952117919922</v>
      </c>
      <c r="AA143">
        <v>45.565715789794922</v>
      </c>
      <c r="AB143">
        <v>33.292160034179687</v>
      </c>
      <c r="AC143">
        <v>27.0250244140625</v>
      </c>
      <c r="AD143">
        <v>-0.72309160232543945</v>
      </c>
      <c r="AE143">
        <v>-1.1218801736831665</v>
      </c>
      <c r="AF143">
        <v>-1.7701846361160278</v>
      </c>
      <c r="AG143">
        <v>-1.6776207685470581</v>
      </c>
      <c r="AH143">
        <v>-1.2830181121826172</v>
      </c>
      <c r="AI143">
        <v>-1.6852238178253174</v>
      </c>
      <c r="AJ143">
        <v>-2.3309440612792969</v>
      </c>
      <c r="AK143">
        <v>-1.5821473598480225</v>
      </c>
      <c r="AL143">
        <v>-1.6477937698364258</v>
      </c>
      <c r="AM143">
        <v>-2.0720994472503662</v>
      </c>
      <c r="AN143">
        <v>-2.2722768783569336</v>
      </c>
      <c r="AO143">
        <v>-2.700361967086792</v>
      </c>
      <c r="AP143">
        <v>-1.8235858678817749</v>
      </c>
      <c r="AQ143">
        <v>-1.6810834407806396</v>
      </c>
      <c r="AR143">
        <v>0.18589155375957489</v>
      </c>
      <c r="AS143">
        <v>5.387143611907959</v>
      </c>
      <c r="AT143">
        <v>4.4696674346923828</v>
      </c>
      <c r="AU143">
        <v>4.1813201904296875</v>
      </c>
      <c r="AV143">
        <v>3.1524269580841064</v>
      </c>
      <c r="AW143">
        <v>-1.5747559070587158</v>
      </c>
      <c r="AX143">
        <v>-1.3834564685821533</v>
      </c>
      <c r="AY143">
        <v>-2.0220434665679932</v>
      </c>
      <c r="AZ143">
        <v>-2.6424229145050049</v>
      </c>
      <c r="BA143">
        <v>-3.5897781848907471</v>
      </c>
      <c r="BB143">
        <v>0.16236235201358795</v>
      </c>
      <c r="BC143">
        <v>-0.26614943146705627</v>
      </c>
      <c r="BD143">
        <v>-0.93421167135238647</v>
      </c>
      <c r="BE143">
        <v>-0.85677921772003174</v>
      </c>
      <c r="BF143">
        <v>-0.47629043459892273</v>
      </c>
      <c r="BG143">
        <v>-0.85016250610351563</v>
      </c>
      <c r="BH143">
        <v>-1.4549000263214111</v>
      </c>
      <c r="BI143">
        <v>-0.71147894859313965</v>
      </c>
      <c r="BJ143">
        <v>-0.782085120677948</v>
      </c>
      <c r="BK143">
        <v>-1.1908625364303589</v>
      </c>
      <c r="BL143">
        <v>-1.4093993902206421</v>
      </c>
      <c r="BM143">
        <v>-1.8387618064880371</v>
      </c>
      <c r="BN143">
        <v>-0.95066994428634644</v>
      </c>
      <c r="BO143">
        <v>-0.80952054262161255</v>
      </c>
      <c r="BP143">
        <v>1.0774400234222412</v>
      </c>
      <c r="BQ143">
        <v>6.2887654304504395</v>
      </c>
      <c r="BR143">
        <v>5.4063506126403809</v>
      </c>
      <c r="BS143">
        <v>5.1127109527587891</v>
      </c>
      <c r="BT143">
        <v>4.0786685943603516</v>
      </c>
      <c r="BU143">
        <v>-0.69976407289505005</v>
      </c>
      <c r="BV143">
        <v>-0.51728099584579468</v>
      </c>
      <c r="BW143">
        <v>-1.0922386646270752</v>
      </c>
      <c r="BX143">
        <v>-1.6691337823867798</v>
      </c>
      <c r="BY143">
        <v>-2.511925220489502</v>
      </c>
      <c r="BZ143">
        <v>0.77562505006790161</v>
      </c>
      <c r="CA143">
        <v>0.32652702927589417</v>
      </c>
      <c r="CB143">
        <v>-0.35521933436393738</v>
      </c>
      <c r="CC143">
        <v>-0.2882668673992157</v>
      </c>
      <c r="CD143">
        <v>8.2446694374084473E-2</v>
      </c>
      <c r="CE143">
        <v>-0.27180153131484985</v>
      </c>
      <c r="CF143">
        <v>-0.84815466403961182</v>
      </c>
      <c r="CG143">
        <v>-0.10845669358968735</v>
      </c>
      <c r="CH143">
        <v>-0.18249791860580444</v>
      </c>
      <c r="CI143">
        <v>-0.5805206298828125</v>
      </c>
      <c r="CJ143">
        <v>-0.81177306175231934</v>
      </c>
      <c r="CK143">
        <v>-1.2420201301574707</v>
      </c>
      <c r="CL143">
        <v>-0.34609106183052063</v>
      </c>
      <c r="CM143">
        <v>-0.20587871968746185</v>
      </c>
      <c r="CN143">
        <v>1.6949238777160645</v>
      </c>
      <c r="CO143">
        <v>6.9132261276245117</v>
      </c>
      <c r="CP143">
        <v>6.0550947189331055</v>
      </c>
      <c r="CQ143">
        <v>5.757789134979248</v>
      </c>
      <c r="CR143">
        <v>4.7201805114746094</v>
      </c>
      <c r="CS143">
        <v>-9.3747437000274658E-2</v>
      </c>
      <c r="CT143">
        <v>8.262944221496582E-2</v>
      </c>
      <c r="CU143">
        <v>-0.44825869798660278</v>
      </c>
      <c r="CV143">
        <v>-0.99503666162490845</v>
      </c>
      <c r="CW143">
        <v>-1.7654075622558594</v>
      </c>
      <c r="CX143">
        <v>1.3888877630233765</v>
      </c>
      <c r="CY143">
        <v>0.91920351982116699</v>
      </c>
      <c r="CZ143">
        <v>0.22377301752567291</v>
      </c>
      <c r="DA143">
        <v>0.28024548292160034</v>
      </c>
      <c r="DB143">
        <v>0.64118385314941406</v>
      </c>
      <c r="DC143">
        <v>0.30655944347381592</v>
      </c>
      <c r="DD143">
        <v>-0.2414093017578125</v>
      </c>
      <c r="DE143">
        <v>0.49456557631492615</v>
      </c>
      <c r="DF143">
        <v>0.41708928346633911</v>
      </c>
      <c r="DG143">
        <v>2.9821321368217468E-2</v>
      </c>
      <c r="DH143">
        <v>-0.21414671838283539</v>
      </c>
      <c r="DI143">
        <v>-0.6452784538269043</v>
      </c>
      <c r="DJ143">
        <v>0.25848785042762756</v>
      </c>
      <c r="DK143">
        <v>0.39776310324668884</v>
      </c>
      <c r="DL143">
        <v>2.3124077320098877</v>
      </c>
      <c r="DM143">
        <v>7.537686824798584</v>
      </c>
      <c r="DN143">
        <v>6.7038388252258301</v>
      </c>
      <c r="DO143">
        <v>6.402867317199707</v>
      </c>
      <c r="DP143">
        <v>5.3616924285888672</v>
      </c>
      <c r="DQ143">
        <v>0.51226919889450073</v>
      </c>
      <c r="DR143">
        <v>0.68253988027572632</v>
      </c>
      <c r="DS143">
        <v>0.19572128355503082</v>
      </c>
      <c r="DT143">
        <v>-0.32093960046768188</v>
      </c>
      <c r="DU143">
        <v>-1.0188899040222168</v>
      </c>
      <c r="DV143">
        <v>2.2743415832519531</v>
      </c>
      <c r="DW143">
        <v>1.7749341726303101</v>
      </c>
      <c r="DX143">
        <v>1.0597460269927979</v>
      </c>
      <c r="DY143">
        <v>1.1010869741439819</v>
      </c>
      <c r="DZ143">
        <v>1.4479115009307861</v>
      </c>
      <c r="EA143">
        <v>1.1416207551956177</v>
      </c>
      <c r="EB143">
        <v>0.63463467359542847</v>
      </c>
      <c r="EC143">
        <v>1.3652338981628418</v>
      </c>
      <c r="ED143">
        <v>1.2827979326248169</v>
      </c>
      <c r="EE143">
        <v>0.91105818748474121</v>
      </c>
      <c r="EF143">
        <v>0.6487308144569397</v>
      </c>
      <c r="EG143">
        <v>0.21632170677185059</v>
      </c>
      <c r="EH143">
        <v>1.1314038038253784</v>
      </c>
      <c r="EI143">
        <v>1.2693260908126831</v>
      </c>
      <c r="EJ143">
        <v>3.203956127166748</v>
      </c>
      <c r="EK143">
        <v>8.4393091201782227</v>
      </c>
      <c r="EL143">
        <v>7.6405220031738281</v>
      </c>
      <c r="EM143">
        <v>7.3342580795288086</v>
      </c>
      <c r="EN143">
        <v>6.2879343032836914</v>
      </c>
      <c r="EO143">
        <v>1.3872610330581665</v>
      </c>
      <c r="EP143">
        <v>1.548715353012085</v>
      </c>
      <c r="EQ143">
        <v>1.1255260705947876</v>
      </c>
      <c r="ER143">
        <v>0.65234953165054321</v>
      </c>
      <c r="ES143">
        <v>5.8963056653738022E-2</v>
      </c>
      <c r="ET143">
        <v>79.507240295410156</v>
      </c>
      <c r="EU143">
        <v>78.60711669921875</v>
      </c>
      <c r="EV143">
        <v>78.259681701660156</v>
      </c>
      <c r="EW143">
        <v>77.48260498046875</v>
      </c>
      <c r="EX143">
        <v>77.284751892089844</v>
      </c>
      <c r="EY143">
        <v>77.050765991210938</v>
      </c>
      <c r="EZ143">
        <v>78.41326904296875</v>
      </c>
      <c r="FA143">
        <v>82.475761413574219</v>
      </c>
      <c r="FB143">
        <v>87.0810546875</v>
      </c>
      <c r="FC143">
        <v>91.210159301757813</v>
      </c>
      <c r="FD143">
        <v>92.969398498535156</v>
      </c>
      <c r="FE143">
        <v>94.655441284179687</v>
      </c>
      <c r="FF143">
        <v>95.308425903320312</v>
      </c>
      <c r="FG143">
        <v>94.275131225585938</v>
      </c>
      <c r="FH143">
        <v>93.187080383300781</v>
      </c>
      <c r="FI143">
        <v>91.990692138671875</v>
      </c>
      <c r="FJ143">
        <v>91.820564270019531</v>
      </c>
      <c r="FK143">
        <v>91.169029235839844</v>
      </c>
      <c r="FL143">
        <v>88.468215942382813</v>
      </c>
      <c r="FM143">
        <v>86.794700622558594</v>
      </c>
      <c r="FN143">
        <v>85.48077392578125</v>
      </c>
      <c r="FO143">
        <v>84.114898681640625</v>
      </c>
      <c r="FP143">
        <v>83.143577575683594</v>
      </c>
      <c r="FQ143">
        <v>81.648391723632812</v>
      </c>
      <c r="FR143">
        <v>148</v>
      </c>
      <c r="FS143">
        <v>6.3349068164825439E-2</v>
      </c>
      <c r="FT143">
        <v>1</v>
      </c>
    </row>
    <row r="144" spans="1:176" x14ac:dyDescent="0.2">
      <c r="A144" t="s">
        <v>231</v>
      </c>
      <c r="B144" t="s">
        <v>226</v>
      </c>
      <c r="C144" t="s">
        <v>254</v>
      </c>
      <c r="D144">
        <v>148</v>
      </c>
      <c r="E144">
        <v>148</v>
      </c>
      <c r="F144">
        <v>28.152742385864258</v>
      </c>
      <c r="G144">
        <v>26.13447380065918</v>
      </c>
      <c r="H144">
        <v>25.466535568237305</v>
      </c>
      <c r="I144">
        <v>26.236221313476563</v>
      </c>
      <c r="J144">
        <v>31.015775680541992</v>
      </c>
      <c r="K144">
        <v>34.148822784423828</v>
      </c>
      <c r="L144">
        <v>43.594684600830078</v>
      </c>
      <c r="M144">
        <v>47.222503662109375</v>
      </c>
      <c r="N144">
        <v>50.560653686523438</v>
      </c>
      <c r="O144">
        <v>53.077629089355469</v>
      </c>
      <c r="P144">
        <v>57.636184692382812</v>
      </c>
      <c r="Q144">
        <v>58.764347076416016</v>
      </c>
      <c r="R144">
        <v>59.445281982421875</v>
      </c>
      <c r="S144">
        <v>59.764640808105469</v>
      </c>
      <c r="T144">
        <v>59.284572601318359</v>
      </c>
      <c r="U144">
        <v>58.372959136962891</v>
      </c>
      <c r="V144">
        <v>57.330207824707031</v>
      </c>
      <c r="W144">
        <v>55.857620239257813</v>
      </c>
      <c r="X144">
        <v>54.480701446533203</v>
      </c>
      <c r="Y144">
        <v>55.029766082763672</v>
      </c>
      <c r="Z144">
        <v>52.942779541015625</v>
      </c>
      <c r="AA144">
        <v>45.478221893310547</v>
      </c>
      <c r="AB144">
        <v>33.662620544433594</v>
      </c>
      <c r="AC144">
        <v>27.514022827148438</v>
      </c>
      <c r="AD144">
        <v>-0.90824371576309204</v>
      </c>
      <c r="AE144">
        <v>-1.6614052057266235</v>
      </c>
      <c r="AF144">
        <v>-1.8117107152938843</v>
      </c>
      <c r="AG144">
        <v>-2.0320196151733398</v>
      </c>
      <c r="AH144">
        <v>-1.8039391040802002</v>
      </c>
      <c r="AI144">
        <v>-2.1359715461730957</v>
      </c>
      <c r="AJ144">
        <v>-2.0925486087799072</v>
      </c>
      <c r="AK144">
        <v>-2.1984460353851318</v>
      </c>
      <c r="AL144">
        <v>-1.4061567783355713</v>
      </c>
      <c r="AM144">
        <v>-1.6291649341583252</v>
      </c>
      <c r="AN144">
        <v>-1.5192945003509521</v>
      </c>
      <c r="AO144">
        <v>-1.2961376905441284</v>
      </c>
      <c r="AP144">
        <v>-1.1785807609558105</v>
      </c>
      <c r="AQ144">
        <v>-0.92886143922805786</v>
      </c>
      <c r="AR144">
        <v>1.2250897884368896</v>
      </c>
      <c r="AS144">
        <v>6.5258698463439941</v>
      </c>
      <c r="AT144">
        <v>5.462834358215332</v>
      </c>
      <c r="AU144">
        <v>5.3338990211486816</v>
      </c>
      <c r="AV144">
        <v>0.15294158458709717</v>
      </c>
      <c r="AW144">
        <v>-0.94373416900634766</v>
      </c>
      <c r="AX144">
        <v>-0.68864911794662476</v>
      </c>
      <c r="AY144">
        <v>-0.62945747375488281</v>
      </c>
      <c r="AZ144">
        <v>-1.1344760656356812</v>
      </c>
      <c r="BA144">
        <v>-2.1594095230102539</v>
      </c>
      <c r="BB144">
        <v>7.4492283165454865E-2</v>
      </c>
      <c r="BC144">
        <v>-0.72405838966369629</v>
      </c>
      <c r="BD144">
        <v>-0.90526103973388672</v>
      </c>
      <c r="BE144">
        <v>-1.1340986490249634</v>
      </c>
      <c r="BF144">
        <v>-0.92928791046142578</v>
      </c>
      <c r="BG144">
        <v>-1.2388648986816406</v>
      </c>
      <c r="BH144">
        <v>-1.1459560394287109</v>
      </c>
      <c r="BI144">
        <v>-1.2638695240020752</v>
      </c>
      <c r="BJ144">
        <v>-0.45912212133407593</v>
      </c>
      <c r="BK144">
        <v>-0.6786540150642395</v>
      </c>
      <c r="BL144">
        <v>-0.61681056022644043</v>
      </c>
      <c r="BM144">
        <v>-0.40340664982795715</v>
      </c>
      <c r="BN144">
        <v>-0.26700949668884277</v>
      </c>
      <c r="BO144">
        <v>-3.8412993308156729E-3</v>
      </c>
      <c r="BP144">
        <v>2.1844501495361328</v>
      </c>
      <c r="BQ144">
        <v>7.4862384796142578</v>
      </c>
      <c r="BR144">
        <v>6.4438085556030273</v>
      </c>
      <c r="BS144">
        <v>6.3024682998657227</v>
      </c>
      <c r="BT144">
        <v>1.1343096494674683</v>
      </c>
      <c r="BU144">
        <v>3.3448442816734314E-2</v>
      </c>
      <c r="BV144">
        <v>0.30054137110710144</v>
      </c>
      <c r="BW144">
        <v>0.38364821672439575</v>
      </c>
      <c r="BX144">
        <v>-0.13908563554286957</v>
      </c>
      <c r="BY144">
        <v>-1.0820143222808838</v>
      </c>
      <c r="BZ144">
        <v>0.75513225793838501</v>
      </c>
      <c r="CA144">
        <v>-7.4854858219623566E-2</v>
      </c>
      <c r="CB144">
        <v>-0.27745670080184937</v>
      </c>
      <c r="CC144">
        <v>-0.51220124959945679</v>
      </c>
      <c r="CD144">
        <v>-0.32350710034370422</v>
      </c>
      <c r="CE144">
        <v>-0.61753147840499878</v>
      </c>
      <c r="CF144">
        <v>-0.49034896492958069</v>
      </c>
      <c r="CG144">
        <v>-0.6165846586227417</v>
      </c>
      <c r="CH144">
        <v>0.19679123163223267</v>
      </c>
      <c r="CI144">
        <v>-2.0333109423518181E-2</v>
      </c>
      <c r="CJ144">
        <v>8.2470523193478584E-3</v>
      </c>
      <c r="CK144">
        <v>0.21489612758159637</v>
      </c>
      <c r="CL144">
        <v>0.36434197425842285</v>
      </c>
      <c r="CM144">
        <v>0.6368248462677002</v>
      </c>
      <c r="CN144">
        <v>2.8489000797271729</v>
      </c>
      <c r="CO144">
        <v>8.1513872146606445</v>
      </c>
      <c r="CP144">
        <v>7.1232285499572754</v>
      </c>
      <c r="CQ144">
        <v>6.9732966423034668</v>
      </c>
      <c r="CR144">
        <v>1.8140021562576294</v>
      </c>
      <c r="CS144">
        <v>0.71024215221405029</v>
      </c>
      <c r="CT144">
        <v>0.98565167188644409</v>
      </c>
      <c r="CU144">
        <v>1.0853221416473389</v>
      </c>
      <c r="CV144">
        <v>0.55031871795654297</v>
      </c>
      <c r="CW144">
        <v>-0.33581370115280151</v>
      </c>
      <c r="CX144">
        <v>1.435772180557251</v>
      </c>
      <c r="CY144">
        <v>0.57434868812561035</v>
      </c>
      <c r="CZ144">
        <v>0.3503476083278656</v>
      </c>
      <c r="DA144">
        <v>0.10969612002372742</v>
      </c>
      <c r="DB144">
        <v>0.28227367997169495</v>
      </c>
      <c r="DC144">
        <v>3.8018941413611174E-3</v>
      </c>
      <c r="DD144">
        <v>0.16525813937187195</v>
      </c>
      <c r="DE144">
        <v>3.0700156465172768E-2</v>
      </c>
      <c r="DF144">
        <v>0.85270458459854126</v>
      </c>
      <c r="DG144">
        <v>0.63798785209655762</v>
      </c>
      <c r="DH144">
        <v>0.6333046555519104</v>
      </c>
      <c r="DI144">
        <v>0.8331989049911499</v>
      </c>
      <c r="DJ144">
        <v>0.99569344520568848</v>
      </c>
      <c r="DK144">
        <v>1.2774909734725952</v>
      </c>
      <c r="DL144">
        <v>3.5133500099182129</v>
      </c>
      <c r="DM144">
        <v>8.8165359497070312</v>
      </c>
      <c r="DN144">
        <v>7.8026485443115234</v>
      </c>
      <c r="DO144">
        <v>7.6441249847412109</v>
      </c>
      <c r="DP144">
        <v>2.4936947822570801</v>
      </c>
      <c r="DQ144">
        <v>1.3870358467102051</v>
      </c>
      <c r="DR144">
        <v>1.6707619428634644</v>
      </c>
      <c r="DS144">
        <v>1.7869960069656372</v>
      </c>
      <c r="DT144">
        <v>1.2397230863571167</v>
      </c>
      <c r="DU144">
        <v>0.41038689017295837</v>
      </c>
      <c r="DV144">
        <v>2.4185082912445068</v>
      </c>
      <c r="DW144">
        <v>1.5116955041885376</v>
      </c>
      <c r="DX144">
        <v>1.2567973136901855</v>
      </c>
      <c r="DY144">
        <v>1.0076171159744263</v>
      </c>
      <c r="DZ144">
        <v>1.1569249629974365</v>
      </c>
      <c r="EA144">
        <v>0.90090858936309814</v>
      </c>
      <c r="EB144">
        <v>1.1118506193161011</v>
      </c>
      <c r="EC144">
        <v>0.96527659893035889</v>
      </c>
      <c r="ED144">
        <v>1.7997392416000366</v>
      </c>
      <c r="EE144">
        <v>1.5884987115859985</v>
      </c>
      <c r="EF144">
        <v>1.5357885360717773</v>
      </c>
      <c r="EG144">
        <v>1.7259299755096436</v>
      </c>
      <c r="EH144">
        <v>1.9072647094726563</v>
      </c>
      <c r="EI144">
        <v>2.2025110721588135</v>
      </c>
      <c r="EJ144">
        <v>4.472710132598877</v>
      </c>
      <c r="EK144">
        <v>9.7769041061401367</v>
      </c>
      <c r="EL144">
        <v>8.7836227416992187</v>
      </c>
      <c r="EM144">
        <v>8.6126937866210937</v>
      </c>
      <c r="EN144">
        <v>3.4750626087188721</v>
      </c>
      <c r="EO144">
        <v>2.3642184734344482</v>
      </c>
      <c r="EP144">
        <v>2.6599524021148682</v>
      </c>
      <c r="EQ144">
        <v>2.8001017570495605</v>
      </c>
      <c r="ER144">
        <v>2.2351133823394775</v>
      </c>
      <c r="ES144">
        <v>1.4877820014953613</v>
      </c>
      <c r="ET144">
        <v>80.684722900390625</v>
      </c>
      <c r="EU144">
        <v>79.278297424316406</v>
      </c>
      <c r="EV144">
        <v>78.589332580566406</v>
      </c>
      <c r="EW144">
        <v>78.2733154296875</v>
      </c>
      <c r="EX144">
        <v>77.982742309570313</v>
      </c>
      <c r="EY144">
        <v>77.651466369628906</v>
      </c>
      <c r="EZ144">
        <v>79.406959533691406</v>
      </c>
      <c r="FA144">
        <v>83.7998046875</v>
      </c>
      <c r="FB144">
        <v>87.886863708496094</v>
      </c>
      <c r="FC144">
        <v>90.226715087890625</v>
      </c>
      <c r="FD144">
        <v>90.526435852050781</v>
      </c>
      <c r="FE144">
        <v>91.127655029296875</v>
      </c>
      <c r="FF144">
        <v>91.616325378417969</v>
      </c>
      <c r="FG144">
        <v>91.436767578125</v>
      </c>
      <c r="FH144">
        <v>91.376220703125</v>
      </c>
      <c r="FI144">
        <v>90.414306640625</v>
      </c>
      <c r="FJ144">
        <v>88.090522766113281</v>
      </c>
      <c r="FK144">
        <v>83.968376159667969</v>
      </c>
      <c r="FL144">
        <v>80.810409545898438</v>
      </c>
      <c r="FM144">
        <v>78.399368286132813</v>
      </c>
      <c r="FN144">
        <v>76.362678527832031</v>
      </c>
      <c r="FO144">
        <v>74.91650390625</v>
      </c>
      <c r="FP144">
        <v>73.753746032714844</v>
      </c>
      <c r="FQ144">
        <v>72.511299133300781</v>
      </c>
      <c r="FR144">
        <v>148</v>
      </c>
      <c r="FS144">
        <v>6.2164653092622757E-2</v>
      </c>
      <c r="FT144">
        <v>1</v>
      </c>
    </row>
    <row r="145" spans="1:176" x14ac:dyDescent="0.2">
      <c r="A145" t="s">
        <v>231</v>
      </c>
      <c r="B145" t="s">
        <v>226</v>
      </c>
      <c r="C145" t="s">
        <v>255</v>
      </c>
      <c r="D145">
        <v>142</v>
      </c>
      <c r="E145">
        <v>142</v>
      </c>
      <c r="F145">
        <v>20.216205596923828</v>
      </c>
      <c r="G145">
        <v>18.570703506469727</v>
      </c>
      <c r="H145">
        <v>18.187604904174805</v>
      </c>
      <c r="I145">
        <v>19.206903457641602</v>
      </c>
      <c r="J145">
        <v>24.425933837890625</v>
      </c>
      <c r="K145">
        <v>26.807073593139648</v>
      </c>
      <c r="L145">
        <v>34.394207000732422</v>
      </c>
      <c r="M145">
        <v>37.014514923095703</v>
      </c>
      <c r="N145">
        <v>39.463348388671875</v>
      </c>
      <c r="O145">
        <v>42.516792297363281</v>
      </c>
      <c r="P145">
        <v>47.177421569824219</v>
      </c>
      <c r="Q145">
        <v>49.544601440429688</v>
      </c>
      <c r="R145">
        <v>51.109752655029297</v>
      </c>
      <c r="S145">
        <v>52.111713409423828</v>
      </c>
      <c r="T145">
        <v>52.698246002197266</v>
      </c>
      <c r="U145">
        <v>52.066051483154297</v>
      </c>
      <c r="V145">
        <v>51.050228118896484</v>
      </c>
      <c r="W145">
        <v>49.782764434814453</v>
      </c>
      <c r="X145">
        <v>49.177726745605469</v>
      </c>
      <c r="Y145">
        <v>48.792610168457031</v>
      </c>
      <c r="Z145">
        <v>46.660411834716797</v>
      </c>
      <c r="AA145">
        <v>39.130352020263672</v>
      </c>
      <c r="AB145">
        <v>27.286636352539063</v>
      </c>
      <c r="AC145">
        <v>20.224000930786133</v>
      </c>
      <c r="AD145">
        <v>-2.5993416309356689</v>
      </c>
      <c r="AE145">
        <v>-2.6087284088134766</v>
      </c>
      <c r="AF145">
        <v>-2.8458452224731445</v>
      </c>
      <c r="AG145">
        <v>-2.7058038711547852</v>
      </c>
      <c r="AH145">
        <v>-1.7610211372375488</v>
      </c>
      <c r="AI145">
        <v>-1.8135021924972534</v>
      </c>
      <c r="AJ145">
        <v>-1.421695351600647</v>
      </c>
      <c r="AK145">
        <v>0.73238641023635864</v>
      </c>
      <c r="AL145">
        <v>-0.21850042045116425</v>
      </c>
      <c r="AM145">
        <v>-0.36638596653938293</v>
      </c>
      <c r="AN145">
        <v>-0.99259227514266968</v>
      </c>
      <c r="AO145">
        <v>-0.82644790410995483</v>
      </c>
      <c r="AP145">
        <v>-0.78087294101715088</v>
      </c>
      <c r="AQ145">
        <v>-0.18912923336029053</v>
      </c>
      <c r="AR145">
        <v>0.45835429430007935</v>
      </c>
      <c r="AS145">
        <v>0.19620981812477112</v>
      </c>
      <c r="AT145">
        <v>0.87616091966629028</v>
      </c>
      <c r="AU145">
        <v>6.5795841217041016</v>
      </c>
      <c r="AV145">
        <v>5.3197765350341797</v>
      </c>
      <c r="AW145">
        <v>0.37368831038475037</v>
      </c>
      <c r="AX145">
        <v>0.3796040415763855</v>
      </c>
      <c r="AY145">
        <v>-0.39674049615859985</v>
      </c>
      <c r="AZ145">
        <v>-0.60872465372085571</v>
      </c>
      <c r="BA145">
        <v>-0.74177432060241699</v>
      </c>
      <c r="BB145">
        <v>-1.7393159866333008</v>
      </c>
      <c r="BC145">
        <v>-1.8180608749389648</v>
      </c>
      <c r="BD145">
        <v>-2.0818653106689453</v>
      </c>
      <c r="BE145">
        <v>-1.9582555294036865</v>
      </c>
      <c r="BF145">
        <v>-1.0162104368209839</v>
      </c>
      <c r="BG145">
        <v>-1.0596097707748413</v>
      </c>
      <c r="BH145">
        <v>-0.64307874441146851</v>
      </c>
      <c r="BI145">
        <v>1.5203703641891479</v>
      </c>
      <c r="BJ145">
        <v>0.62450629472732544</v>
      </c>
      <c r="BK145">
        <v>0.50788611173629761</v>
      </c>
      <c r="BL145">
        <v>-0.15454709529876709</v>
      </c>
      <c r="BM145">
        <v>-1.94050632417202E-2</v>
      </c>
      <c r="BN145">
        <v>3.746509924530983E-2</v>
      </c>
      <c r="BO145">
        <v>0.62915271520614624</v>
      </c>
      <c r="BP145">
        <v>1.2974140644073486</v>
      </c>
      <c r="BQ145">
        <v>1.0415985584259033</v>
      </c>
      <c r="BR145">
        <v>1.732926607131958</v>
      </c>
      <c r="BS145">
        <v>7.425776481628418</v>
      </c>
      <c r="BT145">
        <v>6.1865444183349609</v>
      </c>
      <c r="BU145">
        <v>1.2479543685913086</v>
      </c>
      <c r="BV145">
        <v>1.2991297245025635</v>
      </c>
      <c r="BW145">
        <v>0.60629981756210327</v>
      </c>
      <c r="BX145">
        <v>0.36029040813446045</v>
      </c>
      <c r="BY145">
        <v>0.25961858034133911</v>
      </c>
      <c r="BZ145">
        <v>-1.1436648368835449</v>
      </c>
      <c r="CA145">
        <v>-1.2704468965530396</v>
      </c>
      <c r="CB145">
        <v>-1.5527352094650269</v>
      </c>
      <c r="CC145">
        <v>-1.4405058622360229</v>
      </c>
      <c r="CD145">
        <v>-0.50035673379898071</v>
      </c>
      <c r="CE145">
        <v>-0.53746610879898071</v>
      </c>
      <c r="CF145">
        <v>-0.10381121188402176</v>
      </c>
      <c r="CG145">
        <v>2.0661256313323975</v>
      </c>
      <c r="CH145">
        <v>1.2083702087402344</v>
      </c>
      <c r="CI145">
        <v>1.1134042739868164</v>
      </c>
      <c r="CJ145">
        <v>0.42588043212890625</v>
      </c>
      <c r="CK145">
        <v>0.53955036401748657</v>
      </c>
      <c r="CL145">
        <v>0.60424351692199707</v>
      </c>
      <c r="CM145">
        <v>1.195892333984375</v>
      </c>
      <c r="CN145">
        <v>1.8785443305969238</v>
      </c>
      <c r="CO145">
        <v>1.6271122694015503</v>
      </c>
      <c r="CP145">
        <v>2.3263199329376221</v>
      </c>
      <c r="CQ145">
        <v>8.0118465423583984</v>
      </c>
      <c r="CR145">
        <v>6.786865234375</v>
      </c>
      <c r="CS145">
        <v>1.8534682989120483</v>
      </c>
      <c r="CT145">
        <v>1.9359904527664185</v>
      </c>
      <c r="CU145">
        <v>1.3010025024414063</v>
      </c>
      <c r="CV145">
        <v>1.031427264213562</v>
      </c>
      <c r="CW145">
        <v>0.95318025350570679</v>
      </c>
      <c r="CX145">
        <v>-0.54801374673843384</v>
      </c>
      <c r="CY145">
        <v>-0.72283291816711426</v>
      </c>
      <c r="CZ145">
        <v>-1.0236051082611084</v>
      </c>
      <c r="DA145">
        <v>-0.92275619506835938</v>
      </c>
      <c r="DB145">
        <v>1.5496945008635521E-2</v>
      </c>
      <c r="DC145">
        <v>-1.5322486869990826E-2</v>
      </c>
      <c r="DD145">
        <v>0.43545630574226379</v>
      </c>
      <c r="DE145">
        <v>2.6118810176849365</v>
      </c>
      <c r="DF145">
        <v>1.7922340631484985</v>
      </c>
      <c r="DG145">
        <v>1.71892249584198</v>
      </c>
      <c r="DH145">
        <v>1.0063079595565796</v>
      </c>
      <c r="DI145">
        <v>1.0985057353973389</v>
      </c>
      <c r="DJ145">
        <v>1.1710219383239746</v>
      </c>
      <c r="DK145">
        <v>1.762631893157959</v>
      </c>
      <c r="DL145">
        <v>2.459674596786499</v>
      </c>
      <c r="DM145">
        <v>2.2126259803771973</v>
      </c>
      <c r="DN145">
        <v>2.9197132587432861</v>
      </c>
      <c r="DO145">
        <v>8.5979166030883789</v>
      </c>
      <c r="DP145">
        <v>7.3871860504150391</v>
      </c>
      <c r="DQ145">
        <v>2.4589822292327881</v>
      </c>
      <c r="DR145">
        <v>2.5728511810302734</v>
      </c>
      <c r="DS145">
        <v>1.9957051277160645</v>
      </c>
      <c r="DT145">
        <v>1.7025641202926636</v>
      </c>
      <c r="DU145">
        <v>1.6467419862747192</v>
      </c>
      <c r="DV145">
        <v>0.31201186776161194</v>
      </c>
      <c r="DW145">
        <v>6.7834727466106415E-2</v>
      </c>
      <c r="DX145">
        <v>-0.25962516665458679</v>
      </c>
      <c r="DY145">
        <v>-0.17520788311958313</v>
      </c>
      <c r="DZ145">
        <v>0.76030772924423218</v>
      </c>
      <c r="EA145">
        <v>0.73856997489929199</v>
      </c>
      <c r="EB145">
        <v>1.2140729427337646</v>
      </c>
      <c r="EC145">
        <v>3.3998649120330811</v>
      </c>
      <c r="ED145">
        <v>2.6352407932281494</v>
      </c>
      <c r="EE145">
        <v>2.5931944847106934</v>
      </c>
      <c r="EF145">
        <v>1.8443530797958374</v>
      </c>
      <c r="EG145">
        <v>1.9055486917495728</v>
      </c>
      <c r="EH145">
        <v>1.989359974861145</v>
      </c>
      <c r="EI145">
        <v>2.580913782119751</v>
      </c>
      <c r="EJ145">
        <v>3.2987344264984131</v>
      </c>
      <c r="EK145">
        <v>3.0580146312713623</v>
      </c>
      <c r="EL145">
        <v>3.7764790058135986</v>
      </c>
      <c r="EM145">
        <v>9.4441089630126953</v>
      </c>
      <c r="EN145">
        <v>8.2539539337158203</v>
      </c>
      <c r="EO145">
        <v>3.3332483768463135</v>
      </c>
      <c r="EP145">
        <v>3.4923768043518066</v>
      </c>
      <c r="EQ145">
        <v>2.9987454414367676</v>
      </c>
      <c r="ER145">
        <v>2.671579122543335</v>
      </c>
      <c r="ES145">
        <v>2.6481349468231201</v>
      </c>
      <c r="ET145">
        <v>72.779708862304688</v>
      </c>
      <c r="EU145">
        <v>71.31829833984375</v>
      </c>
      <c r="EV145">
        <v>70.472198486328125</v>
      </c>
      <c r="EW145">
        <v>68.989768981933594</v>
      </c>
      <c r="EX145">
        <v>68.54998779296875</v>
      </c>
      <c r="EY145">
        <v>67.331138610839844</v>
      </c>
      <c r="EZ145">
        <v>66.731307983398438</v>
      </c>
      <c r="FA145">
        <v>68.304168701171875</v>
      </c>
      <c r="FB145">
        <v>72.669013977050781</v>
      </c>
      <c r="FC145">
        <v>79.506454467773438</v>
      </c>
      <c r="FD145">
        <v>85.674400329589844</v>
      </c>
      <c r="FE145">
        <v>90.57244873046875</v>
      </c>
      <c r="FF145">
        <v>93.398933410644531</v>
      </c>
      <c r="FG145">
        <v>94.554359436035156</v>
      </c>
      <c r="FH145">
        <v>94.643630981445313</v>
      </c>
      <c r="FI145">
        <v>93.518829345703125</v>
      </c>
      <c r="FJ145">
        <v>93.05743408203125</v>
      </c>
      <c r="FK145">
        <v>92.36322021484375</v>
      </c>
      <c r="FL145">
        <v>88.456504821777344</v>
      </c>
      <c r="FM145">
        <v>85.036941528320313</v>
      </c>
      <c r="FN145">
        <v>82.77978515625</v>
      </c>
      <c r="FO145">
        <v>79.08612060546875</v>
      </c>
      <c r="FP145">
        <v>77.021820068359375</v>
      </c>
      <c r="FQ145">
        <v>74.828933715820312</v>
      </c>
      <c r="FR145">
        <v>142</v>
      </c>
      <c r="FS145">
        <v>6.3062690198421478E-2</v>
      </c>
      <c r="FT145">
        <v>1</v>
      </c>
    </row>
    <row r="146" spans="1:176" x14ac:dyDescent="0.2">
      <c r="A146" t="s">
        <v>231</v>
      </c>
      <c r="B146" t="s">
        <v>226</v>
      </c>
      <c r="C146" t="s">
        <v>256</v>
      </c>
      <c r="D146">
        <v>142</v>
      </c>
      <c r="E146">
        <v>142</v>
      </c>
      <c r="F146">
        <v>16.077968597412109</v>
      </c>
      <c r="G146">
        <v>15.792793273925781</v>
      </c>
      <c r="H146">
        <v>16.11625862121582</v>
      </c>
      <c r="I146">
        <v>17.570676803588867</v>
      </c>
      <c r="J146">
        <v>22.665634155273438</v>
      </c>
      <c r="K146">
        <v>25.695310592651367</v>
      </c>
      <c r="L146">
        <v>34.550132751464844</v>
      </c>
      <c r="M146">
        <v>37.112239837646484</v>
      </c>
      <c r="N146">
        <v>39.531219482421875</v>
      </c>
      <c r="O146">
        <v>41.792877197265625</v>
      </c>
      <c r="P146">
        <v>46.635349273681641</v>
      </c>
      <c r="Q146">
        <v>48.562114715576172</v>
      </c>
      <c r="R146">
        <v>50.213893890380859</v>
      </c>
      <c r="S146">
        <v>51.365703582763672</v>
      </c>
      <c r="T146">
        <v>51.640068054199219</v>
      </c>
      <c r="U146">
        <v>51.037330627441406</v>
      </c>
      <c r="V146">
        <v>50.368892669677734</v>
      </c>
      <c r="W146">
        <v>49.027641296386719</v>
      </c>
      <c r="X146">
        <v>47.948619842529297</v>
      </c>
      <c r="Y146">
        <v>47.896713256835938</v>
      </c>
      <c r="Z146">
        <v>46.411594390869141</v>
      </c>
      <c r="AA146">
        <v>39.475044250488281</v>
      </c>
      <c r="AB146">
        <v>28.346567153930664</v>
      </c>
      <c r="AC146">
        <v>22.003555297851563</v>
      </c>
      <c r="AD146">
        <v>-2.8737719058990479</v>
      </c>
      <c r="AE146">
        <v>-2.861652135848999</v>
      </c>
      <c r="AF146">
        <v>-2.6129002571105957</v>
      </c>
      <c r="AG146">
        <v>-2.4874823093414307</v>
      </c>
      <c r="AH146">
        <v>-1.9851566553115845</v>
      </c>
      <c r="AI146">
        <v>-1.5502644777297974</v>
      </c>
      <c r="AJ146">
        <v>-1.8778551816940308</v>
      </c>
      <c r="AK146">
        <v>3.4243110567331314E-2</v>
      </c>
      <c r="AL146">
        <v>-0.73978269100189209</v>
      </c>
      <c r="AM146">
        <v>-1.219520092010498</v>
      </c>
      <c r="AN146">
        <v>-1.2876715660095215</v>
      </c>
      <c r="AO146">
        <v>-1.2984263896942139</v>
      </c>
      <c r="AP146">
        <v>-0.74811249971389771</v>
      </c>
      <c r="AQ146">
        <v>-0.31945338845252991</v>
      </c>
      <c r="AR146">
        <v>-3.1569834798574448E-2</v>
      </c>
      <c r="AS146">
        <v>0.37637549638748169</v>
      </c>
      <c r="AT146">
        <v>6.245328426361084</v>
      </c>
      <c r="AU146">
        <v>5.6534638404846191</v>
      </c>
      <c r="AV146">
        <v>4.0011849403381348</v>
      </c>
      <c r="AW146">
        <v>-1.0243378877639771</v>
      </c>
      <c r="AX146">
        <v>-0.6499408483505249</v>
      </c>
      <c r="AY146">
        <v>-0.83275282382965088</v>
      </c>
      <c r="AZ146">
        <v>-0.92536646127700806</v>
      </c>
      <c r="BA146">
        <v>-1.0851645469665527</v>
      </c>
      <c r="BB146">
        <v>-2.0184116363525391</v>
      </c>
      <c r="BC146">
        <v>-2.0899887084960937</v>
      </c>
      <c r="BD146">
        <v>-1.8561999797821045</v>
      </c>
      <c r="BE146">
        <v>-1.7318571805953979</v>
      </c>
      <c r="BF146">
        <v>-1.2436803579330444</v>
      </c>
      <c r="BG146">
        <v>-0.78566747903823853</v>
      </c>
      <c r="BH146">
        <v>-1.0834966897964478</v>
      </c>
      <c r="BI146">
        <v>0.86368829011917114</v>
      </c>
      <c r="BJ146">
        <v>0.13200914859771729</v>
      </c>
      <c r="BK146">
        <v>-0.31035116314888</v>
      </c>
      <c r="BL146">
        <v>-0.4081592857837677</v>
      </c>
      <c r="BM146">
        <v>-0.47065061330795288</v>
      </c>
      <c r="BN146">
        <v>6.6179089248180389E-2</v>
      </c>
      <c r="BO146">
        <v>0.47632753849029541</v>
      </c>
      <c r="BP146">
        <v>0.76555871963500977</v>
      </c>
      <c r="BQ146">
        <v>1.1630219221115112</v>
      </c>
      <c r="BR146">
        <v>7.0442461967468262</v>
      </c>
      <c r="BS146">
        <v>6.4334111213684082</v>
      </c>
      <c r="BT146">
        <v>4.7844171524047852</v>
      </c>
      <c r="BU146">
        <v>-0.25277778506278992</v>
      </c>
      <c r="BV146">
        <v>0.10028254985809326</v>
      </c>
      <c r="BW146">
        <v>-4.7440167516469955E-2</v>
      </c>
      <c r="BX146">
        <v>-0.13531160354614258</v>
      </c>
      <c r="BY146">
        <v>-0.21208629012107849</v>
      </c>
      <c r="BZ146">
        <v>-1.4259916543960571</v>
      </c>
      <c r="CA146">
        <v>-1.5555368661880493</v>
      </c>
      <c r="CB146">
        <v>-1.3321118354797363</v>
      </c>
      <c r="CC146">
        <v>-1.2085134983062744</v>
      </c>
      <c r="CD146">
        <v>-0.73013603687286377</v>
      </c>
      <c r="CE146">
        <v>-0.25611001253128052</v>
      </c>
      <c r="CF146">
        <v>-0.53332638740539551</v>
      </c>
      <c r="CG146">
        <v>1.4381594657897949</v>
      </c>
      <c r="CH146">
        <v>0.73580950498580933</v>
      </c>
      <c r="CI146">
        <v>0.31933644413948059</v>
      </c>
      <c r="CJ146">
        <v>0.20098821818828583</v>
      </c>
      <c r="CK146">
        <v>0.10266432911157608</v>
      </c>
      <c r="CL146">
        <v>0.63015496730804443</v>
      </c>
      <c r="CM146">
        <v>1.0274829864501953</v>
      </c>
      <c r="CN146">
        <v>1.3176475763320923</v>
      </c>
      <c r="CO146">
        <v>1.7078509330749512</v>
      </c>
      <c r="CP146">
        <v>7.5975737571716309</v>
      </c>
      <c r="CQ146">
        <v>6.973599910736084</v>
      </c>
      <c r="CR146">
        <v>5.3268814086914062</v>
      </c>
      <c r="CS146">
        <v>0.28160238265991211</v>
      </c>
      <c r="CT146">
        <v>0.61988496780395508</v>
      </c>
      <c r="CU146">
        <v>0.49646496772766113</v>
      </c>
      <c r="CV146">
        <v>0.41187798976898193</v>
      </c>
      <c r="CW146">
        <v>0.3926050066947937</v>
      </c>
      <c r="CX146">
        <v>-0.83357173204421997</v>
      </c>
      <c r="CY146">
        <v>-1.0210850238800049</v>
      </c>
      <c r="CZ146">
        <v>-0.80802363157272339</v>
      </c>
      <c r="DA146">
        <v>-0.68516981601715088</v>
      </c>
      <c r="DB146">
        <v>-0.21659176051616669</v>
      </c>
      <c r="DC146">
        <v>0.27344748377799988</v>
      </c>
      <c r="DD146">
        <v>1.6843903809785843E-2</v>
      </c>
      <c r="DE146">
        <v>2.0126307010650635</v>
      </c>
      <c r="DF146">
        <v>1.3396098613739014</v>
      </c>
      <c r="DG146">
        <v>0.9490240216255188</v>
      </c>
      <c r="DH146">
        <v>0.81013572216033936</v>
      </c>
      <c r="DI146">
        <v>0.67597925662994385</v>
      </c>
      <c r="DJ146">
        <v>1.1941308975219727</v>
      </c>
      <c r="DK146">
        <v>1.5786384344100952</v>
      </c>
      <c r="DL146">
        <v>1.8697364330291748</v>
      </c>
      <c r="DM146">
        <v>2.2526798248291016</v>
      </c>
      <c r="DN146">
        <v>8.1509017944335938</v>
      </c>
      <c r="DO146">
        <v>7.5137887001037598</v>
      </c>
      <c r="DP146">
        <v>5.8693456649780273</v>
      </c>
      <c r="DQ146">
        <v>0.81598252058029175</v>
      </c>
      <c r="DR146">
        <v>1.1394873857498169</v>
      </c>
      <c r="DS146">
        <v>1.0403701066970825</v>
      </c>
      <c r="DT146">
        <v>0.95906758308410645</v>
      </c>
      <c r="DU146">
        <v>0.99729633331298828</v>
      </c>
      <c r="DV146">
        <v>2.1788537502288818E-2</v>
      </c>
      <c r="DW146">
        <v>-0.24942156672477722</v>
      </c>
      <c r="DX146">
        <v>-5.1323521882295609E-2</v>
      </c>
      <c r="DY146">
        <v>7.0455364882946014E-2</v>
      </c>
      <c r="DZ146">
        <v>0.52488464117050171</v>
      </c>
      <c r="EA146">
        <v>1.0380444526672363</v>
      </c>
      <c r="EB146">
        <v>0.81120240688323975</v>
      </c>
      <c r="EC146">
        <v>2.8420758247375488</v>
      </c>
      <c r="ED146">
        <v>2.2114017009735107</v>
      </c>
      <c r="EE146">
        <v>1.8581929206848145</v>
      </c>
      <c r="EF146">
        <v>1.6896480321884155</v>
      </c>
      <c r="EG146">
        <v>1.5037549734115601</v>
      </c>
      <c r="EH146">
        <v>2.0084223747253418</v>
      </c>
      <c r="EI146">
        <v>2.3744194507598877</v>
      </c>
      <c r="EJ146">
        <v>2.6668648719787598</v>
      </c>
      <c r="EK146">
        <v>3.0393264293670654</v>
      </c>
      <c r="EL146">
        <v>8.9498186111450195</v>
      </c>
      <c r="EM146">
        <v>8.2937355041503906</v>
      </c>
      <c r="EN146">
        <v>6.6525778770446777</v>
      </c>
      <c r="EO146">
        <v>1.5875426530838013</v>
      </c>
      <c r="EP146">
        <v>1.8897107839584351</v>
      </c>
      <c r="EQ146">
        <v>1.8256827592849731</v>
      </c>
      <c r="ER146">
        <v>1.7491223812103271</v>
      </c>
      <c r="ES146">
        <v>1.8703745603561401</v>
      </c>
      <c r="ET146">
        <v>67.501853942871094</v>
      </c>
      <c r="EU146">
        <v>66.170875549316406</v>
      </c>
      <c r="EV146">
        <v>65.495506286621094</v>
      </c>
      <c r="EW146">
        <v>65.186347961425781</v>
      </c>
      <c r="EX146">
        <v>64.155998229980469</v>
      </c>
      <c r="EY146">
        <v>63.215709686279297</v>
      </c>
      <c r="EZ146">
        <v>61.990345001220703</v>
      </c>
      <c r="FA146">
        <v>64.333580017089844</v>
      </c>
      <c r="FB146">
        <v>70.090858459472656</v>
      </c>
      <c r="FC146">
        <v>75.80206298828125</v>
      </c>
      <c r="FD146">
        <v>81.019454956054688</v>
      </c>
      <c r="FE146">
        <v>84.895805358886719</v>
      </c>
      <c r="FF146">
        <v>87.0025634765625</v>
      </c>
      <c r="FG146">
        <v>87.830169677734375</v>
      </c>
      <c r="FH146">
        <v>87.512016296386719</v>
      </c>
      <c r="FI146">
        <v>87.072242736816406</v>
      </c>
      <c r="FJ146">
        <v>85.717536926269531</v>
      </c>
      <c r="FK146">
        <v>83.715835571289062</v>
      </c>
      <c r="FL146">
        <v>79.826431274414063</v>
      </c>
      <c r="FM146">
        <v>76.266311645507813</v>
      </c>
      <c r="FN146">
        <v>74.102783203125</v>
      </c>
      <c r="FO146">
        <v>72.576591491699219</v>
      </c>
      <c r="FP146">
        <v>70.772308349609375</v>
      </c>
      <c r="FQ146">
        <v>68.56353759765625</v>
      </c>
      <c r="FR146">
        <v>142</v>
      </c>
      <c r="FS146">
        <v>7.0021763443946838E-2</v>
      </c>
      <c r="FT146">
        <v>1</v>
      </c>
    </row>
    <row r="147" spans="1:176" x14ac:dyDescent="0.2">
      <c r="A147" t="s">
        <v>231</v>
      </c>
      <c r="B147" t="s">
        <v>226</v>
      </c>
      <c r="C147" t="s">
        <v>257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0</v>
      </c>
      <c r="BY147">
        <v>0</v>
      </c>
      <c r="BZ147">
        <v>0</v>
      </c>
      <c r="CA147">
        <v>0</v>
      </c>
      <c r="CB147">
        <v>0</v>
      </c>
      <c r="CC147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N147">
        <v>0</v>
      </c>
      <c r="EO147">
        <v>0</v>
      </c>
      <c r="EP147">
        <v>0</v>
      </c>
      <c r="EQ147">
        <v>0</v>
      </c>
      <c r="ER147">
        <v>0</v>
      </c>
      <c r="ES147">
        <v>0</v>
      </c>
      <c r="ET147">
        <v>0</v>
      </c>
      <c r="EU147">
        <v>0</v>
      </c>
      <c r="EV147">
        <v>0</v>
      </c>
      <c r="EW147">
        <v>0</v>
      </c>
      <c r="EX147">
        <v>0</v>
      </c>
      <c r="EY147">
        <v>0</v>
      </c>
      <c r="EZ147">
        <v>0</v>
      </c>
      <c r="FA147">
        <v>0</v>
      </c>
      <c r="FB147">
        <v>0</v>
      </c>
      <c r="FC147">
        <v>0</v>
      </c>
      <c r="FD147">
        <v>0</v>
      </c>
      <c r="FE147">
        <v>0</v>
      </c>
      <c r="FF147">
        <v>0</v>
      </c>
      <c r="FG147">
        <v>0</v>
      </c>
      <c r="FH147">
        <v>0</v>
      </c>
      <c r="FI147">
        <v>0</v>
      </c>
      <c r="FJ147">
        <v>0</v>
      </c>
      <c r="FK147">
        <v>0</v>
      </c>
      <c r="FL147">
        <v>0</v>
      </c>
      <c r="FM147">
        <v>0</v>
      </c>
      <c r="FN147">
        <v>0</v>
      </c>
      <c r="FO147">
        <v>0</v>
      </c>
      <c r="FP147">
        <v>0</v>
      </c>
      <c r="FQ147">
        <v>0</v>
      </c>
      <c r="FR147">
        <v>0</v>
      </c>
      <c r="FS147">
        <v>0</v>
      </c>
      <c r="FT147">
        <v>0</v>
      </c>
    </row>
    <row r="148" spans="1:176" x14ac:dyDescent="0.2">
      <c r="A148" t="s">
        <v>231</v>
      </c>
      <c r="B148" t="s">
        <v>226</v>
      </c>
      <c r="C148" t="s">
        <v>258</v>
      </c>
      <c r="D148">
        <v>141</v>
      </c>
      <c r="E148">
        <v>141</v>
      </c>
      <c r="F148">
        <v>16.83622932434082</v>
      </c>
      <c r="G148">
        <v>16.549880981445313</v>
      </c>
      <c r="H148">
        <v>16.867757797241211</v>
      </c>
      <c r="I148">
        <v>17.795402526855469</v>
      </c>
      <c r="J148">
        <v>22.550079345703125</v>
      </c>
      <c r="K148">
        <v>25.757112503051758</v>
      </c>
      <c r="L148">
        <v>34.202167510986328</v>
      </c>
      <c r="M148">
        <v>36.441017150878906</v>
      </c>
      <c r="N148">
        <v>38.513736724853516</v>
      </c>
      <c r="O148">
        <v>40.170539855957031</v>
      </c>
      <c r="P148">
        <v>44.68048095703125</v>
      </c>
      <c r="Q148">
        <v>46.307041168212891</v>
      </c>
      <c r="R148">
        <v>47.674934387207031</v>
      </c>
      <c r="S148">
        <v>48.604755401611328</v>
      </c>
      <c r="T148">
        <v>48.7491455078125</v>
      </c>
      <c r="U148">
        <v>48.335594177246094</v>
      </c>
      <c r="V148">
        <v>47.674304962158203</v>
      </c>
      <c r="W148">
        <v>46.568572998046875</v>
      </c>
      <c r="X148">
        <v>45.793087005615234</v>
      </c>
      <c r="Y148">
        <v>45.574607849121094</v>
      </c>
      <c r="Z148">
        <v>44.503639221191406</v>
      </c>
      <c r="AA148">
        <v>38.055686950683594</v>
      </c>
      <c r="AB148">
        <v>27.615015029907227</v>
      </c>
      <c r="AC148">
        <v>21.714727401733398</v>
      </c>
      <c r="AD148">
        <v>-1.264132022857666</v>
      </c>
      <c r="AE148">
        <v>-1.4276829957962036</v>
      </c>
      <c r="AF148">
        <v>-1.0602877140045166</v>
      </c>
      <c r="AG148">
        <v>-1.347400426864624</v>
      </c>
      <c r="AH148">
        <v>-1.3866159915924072</v>
      </c>
      <c r="AI148">
        <v>-1.2949527502059937</v>
      </c>
      <c r="AJ148">
        <v>-2.0532248020172119</v>
      </c>
      <c r="AK148">
        <v>-1.3773348331451416</v>
      </c>
      <c r="AL148">
        <v>-1.2060186862945557</v>
      </c>
      <c r="AM148">
        <v>-1.1870071887969971</v>
      </c>
      <c r="AN148">
        <v>-1.548490047454834</v>
      </c>
      <c r="AO148">
        <v>-2.0482182502746582</v>
      </c>
      <c r="AP148">
        <v>-1.689732551574707</v>
      </c>
      <c r="AQ148">
        <v>-1.5740242004394531</v>
      </c>
      <c r="AR148">
        <v>-1.2409602403640747</v>
      </c>
      <c r="AS148">
        <v>-1.6679030656814575</v>
      </c>
      <c r="AT148">
        <v>-0.94969719648361206</v>
      </c>
      <c r="AU148">
        <v>4.696998119354248</v>
      </c>
      <c r="AV148">
        <v>2.9501087665557861</v>
      </c>
      <c r="AW148">
        <v>-1.7208932638168335</v>
      </c>
      <c r="AX148">
        <v>-1.2284412384033203</v>
      </c>
      <c r="AY148">
        <v>-0.89252561330795288</v>
      </c>
      <c r="AZ148">
        <v>-0.62049317359924316</v>
      </c>
      <c r="BA148">
        <v>-0.64926719665527344</v>
      </c>
      <c r="BB148">
        <v>-0.53873717784881592</v>
      </c>
      <c r="BC148">
        <v>-0.75934118032455444</v>
      </c>
      <c r="BD148">
        <v>-0.39364615082740784</v>
      </c>
      <c r="BE148">
        <v>-0.68731814622879028</v>
      </c>
      <c r="BF148">
        <v>-0.73431366682052612</v>
      </c>
      <c r="BG148">
        <v>-0.62924450635910034</v>
      </c>
      <c r="BH148">
        <v>-1.3437403440475464</v>
      </c>
      <c r="BI148">
        <v>-0.6758309006690979</v>
      </c>
      <c r="BJ148">
        <v>-0.49252539873123169</v>
      </c>
      <c r="BK148">
        <v>-0.45516228675842285</v>
      </c>
      <c r="BL148">
        <v>-0.81415623426437378</v>
      </c>
      <c r="BM148">
        <v>-1.3175362348556519</v>
      </c>
      <c r="BN148">
        <v>-0.94454300403594971</v>
      </c>
      <c r="BO148">
        <v>-0.84388548135757446</v>
      </c>
      <c r="BP148">
        <v>-0.51116096973419189</v>
      </c>
      <c r="BQ148">
        <v>-0.93938440084457397</v>
      </c>
      <c r="BR148">
        <v>-0.22246511280536652</v>
      </c>
      <c r="BS148">
        <v>5.4240255355834961</v>
      </c>
      <c r="BT148">
        <v>3.7026140689849854</v>
      </c>
      <c r="BU148">
        <v>-0.98784857988357544</v>
      </c>
      <c r="BV148">
        <v>-0.51748114824295044</v>
      </c>
      <c r="BW148">
        <v>-0.16053096950054169</v>
      </c>
      <c r="BX148">
        <v>0.11991237103939056</v>
      </c>
      <c r="BY148">
        <v>0.16524139046669006</v>
      </c>
      <c r="BZ148">
        <v>-3.6330919712781906E-2</v>
      </c>
      <c r="CA148">
        <v>-0.29644966125488281</v>
      </c>
      <c r="CB148">
        <v>6.8067722022533417E-2</v>
      </c>
      <c r="CC148">
        <v>-0.23014716804027557</v>
      </c>
      <c r="CD148">
        <v>-0.28253105282783508</v>
      </c>
      <c r="CE148">
        <v>-0.16817699372768402</v>
      </c>
      <c r="CF148">
        <v>-0.85235345363616943</v>
      </c>
      <c r="CG148">
        <v>-0.18997146189212799</v>
      </c>
      <c r="CH148">
        <v>1.6378355212509632E-3</v>
      </c>
      <c r="CI148">
        <v>5.1711264997720718E-2</v>
      </c>
      <c r="CJ148">
        <v>-0.30555891990661621</v>
      </c>
      <c r="CK148">
        <v>-0.81146806478500366</v>
      </c>
      <c r="CL148">
        <v>-0.42842695116996765</v>
      </c>
      <c r="CM148">
        <v>-0.33819359540939331</v>
      </c>
      <c r="CN148">
        <v>-5.7042692787945271E-3</v>
      </c>
      <c r="CO148">
        <v>-0.43481460213661194</v>
      </c>
      <c r="CP148">
        <v>0.28121361136436462</v>
      </c>
      <c r="CQ148">
        <v>5.9275627136230469</v>
      </c>
      <c r="CR148">
        <v>4.2237968444824219</v>
      </c>
      <c r="CS148">
        <v>-0.48014414310455322</v>
      </c>
      <c r="CT148">
        <v>-2.5072367861866951E-2</v>
      </c>
      <c r="CU148">
        <v>0.34644627571105957</v>
      </c>
      <c r="CV148">
        <v>0.63271498680114746</v>
      </c>
      <c r="CW148">
        <v>0.72936755418777466</v>
      </c>
      <c r="CX148">
        <v>0.46607533097267151</v>
      </c>
      <c r="CY148">
        <v>0.16644184291362762</v>
      </c>
      <c r="CZ148">
        <v>0.52978157997131348</v>
      </c>
      <c r="DA148">
        <v>0.22702379524707794</v>
      </c>
      <c r="DB148">
        <v>0.16925156116485596</v>
      </c>
      <c r="DC148">
        <v>0.29289048910140991</v>
      </c>
      <c r="DD148">
        <v>-0.36096662282943726</v>
      </c>
      <c r="DE148">
        <v>0.29588800668716431</v>
      </c>
      <c r="DF148">
        <v>0.49580109119415283</v>
      </c>
      <c r="DG148">
        <v>0.55858480930328369</v>
      </c>
      <c r="DH148">
        <v>0.20303842425346375</v>
      </c>
      <c r="DI148">
        <v>-0.30539995431900024</v>
      </c>
      <c r="DJ148">
        <v>8.7689094245433807E-2</v>
      </c>
      <c r="DK148">
        <v>0.16749827563762665</v>
      </c>
      <c r="DL148">
        <v>0.4997524619102478</v>
      </c>
      <c r="DM148">
        <v>6.9755218923091888E-2</v>
      </c>
      <c r="DN148">
        <v>0.78489232063293457</v>
      </c>
      <c r="DO148">
        <v>6.4310998916625977</v>
      </c>
      <c r="DP148">
        <v>4.7449798583984375</v>
      </c>
      <c r="DQ148">
        <v>2.7560317888855934E-2</v>
      </c>
      <c r="DR148">
        <v>0.46733644604682922</v>
      </c>
      <c r="DS148">
        <v>0.85342353582382202</v>
      </c>
      <c r="DT148">
        <v>1.1455175876617432</v>
      </c>
      <c r="DU148">
        <v>1.2934937477111816</v>
      </c>
      <c r="DV148">
        <v>1.1914701461791992</v>
      </c>
      <c r="DW148">
        <v>0.83478367328643799</v>
      </c>
      <c r="DX148">
        <v>1.1964230537414551</v>
      </c>
      <c r="DY148">
        <v>0.88710606098175049</v>
      </c>
      <c r="DZ148">
        <v>0.82155388593673706</v>
      </c>
      <c r="EA148">
        <v>0.95859873294830322</v>
      </c>
      <c r="EB148">
        <v>0.34851792454719543</v>
      </c>
      <c r="EC148">
        <v>0.99739187955856323</v>
      </c>
      <c r="ED148">
        <v>1.209294319152832</v>
      </c>
      <c r="EE148">
        <v>1.2904297113418579</v>
      </c>
      <c r="EF148">
        <v>0.93737220764160156</v>
      </c>
      <c r="EG148">
        <v>0.42528203129768372</v>
      </c>
      <c r="EH148">
        <v>0.8328787088394165</v>
      </c>
      <c r="EI148">
        <v>0.8976370096206665</v>
      </c>
      <c r="EJ148">
        <v>1.2295516729354858</v>
      </c>
      <c r="EK148">
        <v>0.79827392101287842</v>
      </c>
      <c r="EL148">
        <v>1.5121244192123413</v>
      </c>
      <c r="EM148">
        <v>7.1581273078918457</v>
      </c>
      <c r="EN148">
        <v>5.4974851608276367</v>
      </c>
      <c r="EO148">
        <v>0.76060491800308228</v>
      </c>
      <c r="EP148">
        <v>1.1782965660095215</v>
      </c>
      <c r="EQ148">
        <v>1.5854181051254272</v>
      </c>
      <c r="ER148">
        <v>1.8859231472015381</v>
      </c>
      <c r="ES148">
        <v>2.1080021858215332</v>
      </c>
      <c r="ET148">
        <v>64.13787841796875</v>
      </c>
      <c r="EU148">
        <v>63.552764892578125</v>
      </c>
      <c r="EV148">
        <v>63.079673767089844</v>
      </c>
      <c r="EW148">
        <v>62.709823608398437</v>
      </c>
      <c r="EX148">
        <v>61.541606903076172</v>
      </c>
      <c r="EY148">
        <v>60.868766784667969</v>
      </c>
      <c r="EZ148">
        <v>60.682735443115234</v>
      </c>
      <c r="FA148">
        <v>61.258731842041016</v>
      </c>
      <c r="FB148">
        <v>64.647056579589844</v>
      </c>
      <c r="FC148">
        <v>69.487617492675781</v>
      </c>
      <c r="FD148">
        <v>73.246910095214844</v>
      </c>
      <c r="FE148">
        <v>77.078987121582031</v>
      </c>
      <c r="FF148">
        <v>78.933998107910156</v>
      </c>
      <c r="FG148">
        <v>79.589485168457031</v>
      </c>
      <c r="FH148">
        <v>80.464797973632813</v>
      </c>
      <c r="FI148">
        <v>80.365676879882813</v>
      </c>
      <c r="FJ148">
        <v>79.34674072265625</v>
      </c>
      <c r="FK148">
        <v>77.092170715332031</v>
      </c>
      <c r="FL148">
        <v>73.783607482910156</v>
      </c>
      <c r="FM148">
        <v>70.570587158203125</v>
      </c>
      <c r="FN148">
        <v>68.153266906738281</v>
      </c>
      <c r="FO148">
        <v>66.724983215332031</v>
      </c>
      <c r="FP148">
        <v>65.506141662597656</v>
      </c>
      <c r="FQ148">
        <v>64.432991027832031</v>
      </c>
      <c r="FR148">
        <v>141</v>
      </c>
      <c r="FS148">
        <v>7.2677314281463623E-2</v>
      </c>
      <c r="FT148">
        <v>1</v>
      </c>
    </row>
    <row r="149" spans="1:176" x14ac:dyDescent="0.2">
      <c r="A149" t="s">
        <v>231</v>
      </c>
      <c r="B149" t="s">
        <v>226</v>
      </c>
      <c r="C149" t="s">
        <v>259</v>
      </c>
      <c r="D149">
        <v>141</v>
      </c>
      <c r="E149">
        <v>141</v>
      </c>
      <c r="F149">
        <v>16.015104293823242</v>
      </c>
      <c r="G149">
        <v>15.970207214355469</v>
      </c>
      <c r="H149">
        <v>16.40156364440918</v>
      </c>
      <c r="I149">
        <v>17.695343017578125</v>
      </c>
      <c r="J149">
        <v>22.247112274169922</v>
      </c>
      <c r="K149">
        <v>25.105762481689453</v>
      </c>
      <c r="L149">
        <v>32.864410400390625</v>
      </c>
      <c r="M149">
        <v>35.095333099365234</v>
      </c>
      <c r="N149">
        <v>37.402973175048828</v>
      </c>
      <c r="O149">
        <v>39.234634399414063</v>
      </c>
      <c r="P149">
        <v>43.571392059326172</v>
      </c>
      <c r="Q149">
        <v>44.760105133056641</v>
      </c>
      <c r="R149">
        <v>45.570274353027344</v>
      </c>
      <c r="S149">
        <v>46.091861724853516</v>
      </c>
      <c r="T149">
        <v>46.152488708496094</v>
      </c>
      <c r="U149">
        <v>45.991615295410156</v>
      </c>
      <c r="V149">
        <v>45.547389984130859</v>
      </c>
      <c r="W149">
        <v>44.698253631591797</v>
      </c>
      <c r="X149">
        <v>44.121871948242188</v>
      </c>
      <c r="Y149">
        <v>44.047523498535156</v>
      </c>
      <c r="Z149">
        <v>43.149188995361328</v>
      </c>
      <c r="AA149">
        <v>37.095241546630859</v>
      </c>
      <c r="AB149">
        <v>27.072715759277344</v>
      </c>
      <c r="AC149">
        <v>21.557632446289063</v>
      </c>
      <c r="AD149">
        <v>-2.182563304901123</v>
      </c>
      <c r="AE149">
        <v>-1.8509564399719238</v>
      </c>
      <c r="AF149">
        <v>-1.562494158744812</v>
      </c>
      <c r="AG149">
        <v>-1.3586176633834839</v>
      </c>
      <c r="AH149">
        <v>-1.2422479391098022</v>
      </c>
      <c r="AI149">
        <v>-1.1425575017929077</v>
      </c>
      <c r="AJ149">
        <v>-2.5230627059936523</v>
      </c>
      <c r="AK149">
        <v>-1.2984288930892944</v>
      </c>
      <c r="AL149">
        <v>-0.47438067197799683</v>
      </c>
      <c r="AM149">
        <v>-0.5681988000869751</v>
      </c>
      <c r="AN149">
        <v>-0.53307616710662842</v>
      </c>
      <c r="AO149">
        <v>-0.40709683299064636</v>
      </c>
      <c r="AP149">
        <v>-0.42466551065444946</v>
      </c>
      <c r="AQ149">
        <v>-0.59508204460144043</v>
      </c>
      <c r="AR149">
        <v>-0.59232020378112793</v>
      </c>
      <c r="AS149">
        <v>-0.44700443744659424</v>
      </c>
      <c r="AT149">
        <v>-0.80222636461257935</v>
      </c>
      <c r="AU149">
        <v>-0.26589298248291016</v>
      </c>
      <c r="AV149">
        <v>2.5232009887695313</v>
      </c>
      <c r="AW149">
        <v>-0.70934599637985229</v>
      </c>
      <c r="AX149">
        <v>-0.61040699481964111</v>
      </c>
      <c r="AY149">
        <v>-0.91631865501403809</v>
      </c>
      <c r="AZ149">
        <v>-0.57489967346191406</v>
      </c>
      <c r="BA149">
        <v>-0.89368683099746704</v>
      </c>
      <c r="BB149">
        <v>-1.4609217643737793</v>
      </c>
      <c r="BC149">
        <v>-1.181781530380249</v>
      </c>
      <c r="BD149">
        <v>-0.89228236675262451</v>
      </c>
      <c r="BE149">
        <v>-0.66822880506515503</v>
      </c>
      <c r="BF149">
        <v>-0.56044930219650269</v>
      </c>
      <c r="BG149">
        <v>-0.451772540807724</v>
      </c>
      <c r="BH149">
        <v>-1.7989786863327026</v>
      </c>
      <c r="BI149">
        <v>-0.55799746513366699</v>
      </c>
      <c r="BJ149">
        <v>0.29770785570144653</v>
      </c>
      <c r="BK149">
        <v>0.23631925880908966</v>
      </c>
      <c r="BL149">
        <v>0.28090909123420715</v>
      </c>
      <c r="BM149">
        <v>0.38317403197288513</v>
      </c>
      <c r="BN149">
        <v>0.36529701948165894</v>
      </c>
      <c r="BO149">
        <v>0.17967146635055542</v>
      </c>
      <c r="BP149">
        <v>0.17424686253070831</v>
      </c>
      <c r="BQ149">
        <v>0.30010217428207397</v>
      </c>
      <c r="BR149">
        <v>-5.943002924323082E-2</v>
      </c>
      <c r="BS149">
        <v>0.46117636561393738</v>
      </c>
      <c r="BT149">
        <v>3.2601046562194824</v>
      </c>
      <c r="BU149">
        <v>9.6487682312726974E-3</v>
      </c>
      <c r="BV149">
        <v>9.3864671885967255E-2</v>
      </c>
      <c r="BW149">
        <v>-0.16730897128582001</v>
      </c>
      <c r="BX149">
        <v>0.17431314289569855</v>
      </c>
      <c r="BY149">
        <v>-7.2368979454040527E-2</v>
      </c>
      <c r="BZ149">
        <v>-0.96111518144607544</v>
      </c>
      <c r="CA149">
        <v>-0.71831309795379639</v>
      </c>
      <c r="CB149">
        <v>-0.42809572815895081</v>
      </c>
      <c r="CC149">
        <v>-0.19006752967834473</v>
      </c>
      <c r="CD149">
        <v>-8.8237687945365906E-2</v>
      </c>
      <c r="CE149">
        <v>2.666299045085907E-2</v>
      </c>
      <c r="CF149">
        <v>-1.2974803447723389</v>
      </c>
      <c r="CG149">
        <v>-4.5176990330219269E-2</v>
      </c>
      <c r="CH149">
        <v>0.83245402574539185</v>
      </c>
      <c r="CI149">
        <v>0.79352599382400513</v>
      </c>
      <c r="CJ149">
        <v>0.8446727991104126</v>
      </c>
      <c r="CK149">
        <v>0.93051320314407349</v>
      </c>
      <c r="CL149">
        <v>0.91242265701293945</v>
      </c>
      <c r="CM149">
        <v>0.71626341342926025</v>
      </c>
      <c r="CN149">
        <v>0.70516890287399292</v>
      </c>
      <c r="CO149">
        <v>0.81754595041275024</v>
      </c>
      <c r="CP149">
        <v>0.45502844452857971</v>
      </c>
      <c r="CQ149">
        <v>0.96474236249923706</v>
      </c>
      <c r="CR149">
        <v>3.7704818248748779</v>
      </c>
      <c r="CS149">
        <v>0.5076223611831665</v>
      </c>
      <c r="CT149">
        <v>0.58164107799530029</v>
      </c>
      <c r="CU149">
        <v>0.35145282745361328</v>
      </c>
      <c r="CV149">
        <v>0.69321566820144653</v>
      </c>
      <c r="CW149">
        <v>0.49647325277328491</v>
      </c>
      <c r="CX149">
        <v>-0.46130853891372681</v>
      </c>
      <c r="CY149">
        <v>-0.25484463572502136</v>
      </c>
      <c r="CZ149">
        <v>3.6090929061174393E-2</v>
      </c>
      <c r="DA149">
        <v>0.28809371590614319</v>
      </c>
      <c r="DB149">
        <v>0.38397392630577087</v>
      </c>
      <c r="DC149">
        <v>0.50509852170944214</v>
      </c>
      <c r="DD149">
        <v>-0.7959820032119751</v>
      </c>
      <c r="DE149">
        <v>0.46764349937438965</v>
      </c>
      <c r="DF149">
        <v>1.3672001361846924</v>
      </c>
      <c r="DG149">
        <v>1.350732684135437</v>
      </c>
      <c r="DH149">
        <v>1.4084365367889404</v>
      </c>
      <c r="DI149">
        <v>1.4778523445129395</v>
      </c>
      <c r="DJ149">
        <v>1.4595483541488647</v>
      </c>
      <c r="DK149">
        <v>1.2528553009033203</v>
      </c>
      <c r="DL149">
        <v>1.2360908985137939</v>
      </c>
      <c r="DM149">
        <v>1.3349896669387817</v>
      </c>
      <c r="DN149">
        <v>0.96948689222335815</v>
      </c>
      <c r="DO149">
        <v>1.4683083295822144</v>
      </c>
      <c r="DP149">
        <v>4.2808589935302734</v>
      </c>
      <c r="DQ149">
        <v>1.0055959224700928</v>
      </c>
      <c r="DR149">
        <v>1.0694174766540527</v>
      </c>
      <c r="DS149">
        <v>0.87021464109420776</v>
      </c>
      <c r="DT149">
        <v>1.2121181488037109</v>
      </c>
      <c r="DU149">
        <v>1.0653154850006104</v>
      </c>
      <c r="DV149">
        <v>0.26033288240432739</v>
      </c>
      <c r="DW149">
        <v>0.41433024406433105</v>
      </c>
      <c r="DX149">
        <v>0.70630276203155518</v>
      </c>
      <c r="DY149">
        <v>0.97848260402679443</v>
      </c>
      <c r="DZ149">
        <v>1.065772533416748</v>
      </c>
      <c r="EA149">
        <v>1.1958833932876587</v>
      </c>
      <c r="EB149">
        <v>-7.1898028254508972E-2</v>
      </c>
      <c r="EC149">
        <v>1.2080748081207275</v>
      </c>
      <c r="ED149">
        <v>2.1392886638641357</v>
      </c>
      <c r="EE149">
        <v>2.1552507877349854</v>
      </c>
      <c r="EF149">
        <v>2.2224216461181641</v>
      </c>
      <c r="EG149">
        <v>2.2681231498718262</v>
      </c>
      <c r="EH149">
        <v>2.2495107650756836</v>
      </c>
      <c r="EI149">
        <v>2.0276088714599609</v>
      </c>
      <c r="EJ149">
        <v>2.0026581287384033</v>
      </c>
      <c r="EK149">
        <v>2.0820963382720947</v>
      </c>
      <c r="EL149">
        <v>1.7122832536697388</v>
      </c>
      <c r="EM149">
        <v>2.1953778266906738</v>
      </c>
      <c r="EN149">
        <v>5.0177626609802246</v>
      </c>
      <c r="EO149">
        <v>1.7245907783508301</v>
      </c>
      <c r="EP149">
        <v>1.7736891508102417</v>
      </c>
      <c r="EQ149">
        <v>1.6192243099212646</v>
      </c>
      <c r="ER149">
        <v>1.9613310098648071</v>
      </c>
      <c r="ES149">
        <v>1.8866332769393921</v>
      </c>
      <c r="ET149">
        <v>61.176753997802734</v>
      </c>
      <c r="EU149">
        <v>59.943920135498047</v>
      </c>
      <c r="EV149">
        <v>59.502658843994141</v>
      </c>
      <c r="EW149">
        <v>58.488418579101563</v>
      </c>
      <c r="EX149">
        <v>57.067070007324219</v>
      </c>
      <c r="EY149">
        <v>56.495319366455078</v>
      </c>
      <c r="EZ149">
        <v>55.541412353515625</v>
      </c>
      <c r="FA149">
        <v>56.268863677978516</v>
      </c>
      <c r="FB149">
        <v>60.665760040283203</v>
      </c>
      <c r="FC149">
        <v>64.413055419921875</v>
      </c>
      <c r="FD149">
        <v>67.276817321777344</v>
      </c>
      <c r="FE149">
        <v>69.446174621582031</v>
      </c>
      <c r="FF149">
        <v>71.303886413574219</v>
      </c>
      <c r="FG149">
        <v>72.605819702148438</v>
      </c>
      <c r="FH149">
        <v>73.832038879394531</v>
      </c>
      <c r="FI149">
        <v>74.395240783691406</v>
      </c>
      <c r="FJ149">
        <v>73.565277099609375</v>
      </c>
      <c r="FK149">
        <v>71.010299682617188</v>
      </c>
      <c r="FL149">
        <v>67.971549987792969</v>
      </c>
      <c r="FM149">
        <v>66.123603820800781</v>
      </c>
      <c r="FN149">
        <v>65.006744384765625</v>
      </c>
      <c r="FO149">
        <v>63.356910705566406</v>
      </c>
      <c r="FP149">
        <v>62.347526550292969</v>
      </c>
      <c r="FQ149">
        <v>61.763420104980469</v>
      </c>
      <c r="FR149">
        <v>141</v>
      </c>
      <c r="FS149">
        <v>7.7845782041549683E-2</v>
      </c>
      <c r="FT149">
        <v>1</v>
      </c>
    </row>
    <row r="150" spans="1:176" x14ac:dyDescent="0.2">
      <c r="A150" t="s">
        <v>231</v>
      </c>
      <c r="B150" t="s">
        <v>226</v>
      </c>
      <c r="C150" t="s">
        <v>260</v>
      </c>
      <c r="D150">
        <v>141</v>
      </c>
      <c r="E150">
        <v>141</v>
      </c>
      <c r="F150">
        <v>19.147853851318359</v>
      </c>
      <c r="G150">
        <v>18.032318115234375</v>
      </c>
      <c r="H150">
        <v>17.528274536132812</v>
      </c>
      <c r="I150">
        <v>18.195552825927734</v>
      </c>
      <c r="J150">
        <v>22.731401443481445</v>
      </c>
      <c r="K150">
        <v>25.388023376464844</v>
      </c>
      <c r="L150">
        <v>32.949298858642578</v>
      </c>
      <c r="M150">
        <v>35.050159454345703</v>
      </c>
      <c r="N150">
        <v>37.442340850830078</v>
      </c>
      <c r="O150">
        <v>39.3194580078125</v>
      </c>
      <c r="P150">
        <v>44.215305328369141</v>
      </c>
      <c r="Q150">
        <v>45.974746704101563</v>
      </c>
      <c r="R150">
        <v>47.371402740478516</v>
      </c>
      <c r="S150">
        <v>48.334400177001953</v>
      </c>
      <c r="T150">
        <v>48.571903228759766</v>
      </c>
      <c r="U150">
        <v>48.285545349121094</v>
      </c>
      <c r="V150">
        <v>47.641101837158203</v>
      </c>
      <c r="W150">
        <v>46.619136810302734</v>
      </c>
      <c r="X150">
        <v>46.042812347412109</v>
      </c>
      <c r="Y150">
        <v>45.589794158935547</v>
      </c>
      <c r="Z150">
        <v>44.341716766357422</v>
      </c>
      <c r="AA150">
        <v>38.039188385009766</v>
      </c>
      <c r="AB150">
        <v>27.457426071166992</v>
      </c>
      <c r="AC150">
        <v>21.47944450378418</v>
      </c>
      <c r="AD150">
        <v>-1.1996772289276123</v>
      </c>
      <c r="AE150">
        <v>-1.2687958478927612</v>
      </c>
      <c r="AF150">
        <v>-0.91003525257110596</v>
      </c>
      <c r="AG150">
        <v>-0.85173356533050537</v>
      </c>
      <c r="AH150">
        <v>-0.9197956919670105</v>
      </c>
      <c r="AI150">
        <v>-0.71955966949462891</v>
      </c>
      <c r="AJ150">
        <v>-2.065401554107666</v>
      </c>
      <c r="AK150">
        <v>-0.7426297664642334</v>
      </c>
      <c r="AL150">
        <v>-0.28982716798782349</v>
      </c>
      <c r="AM150">
        <v>-1.0161342620849609</v>
      </c>
      <c r="AN150">
        <v>-0.88050508499145508</v>
      </c>
      <c r="AO150">
        <v>-1.0425049066543579</v>
      </c>
      <c r="AP150">
        <v>-0.66594046354293823</v>
      </c>
      <c r="AQ150">
        <v>-1.4245165586471558</v>
      </c>
      <c r="AR150">
        <v>-1.4042116403579712</v>
      </c>
      <c r="AS150">
        <v>-1.6686528921127319</v>
      </c>
      <c r="AT150">
        <v>-1.8871117830276489</v>
      </c>
      <c r="AU150">
        <v>-1.3696702718734741</v>
      </c>
      <c r="AV150">
        <v>2.3288216590881348</v>
      </c>
      <c r="AW150">
        <v>-1.4760549068450928</v>
      </c>
      <c r="AX150">
        <v>-0.96814548969268799</v>
      </c>
      <c r="AY150">
        <v>-0.65537554025650024</v>
      </c>
      <c r="AZ150">
        <v>-1.2048159837722778</v>
      </c>
      <c r="BA150">
        <v>-2.4495792388916016</v>
      </c>
      <c r="BB150">
        <v>-0.59294587373733521</v>
      </c>
      <c r="BC150">
        <v>-0.70590132474899292</v>
      </c>
      <c r="BD150">
        <v>-0.35526621341705322</v>
      </c>
      <c r="BE150">
        <v>-0.30653753876686096</v>
      </c>
      <c r="BF150">
        <v>-0.37562161684036255</v>
      </c>
      <c r="BG150">
        <v>-0.16869986057281494</v>
      </c>
      <c r="BH150">
        <v>-1.4818544387817383</v>
      </c>
      <c r="BI150">
        <v>-0.15088868141174316</v>
      </c>
      <c r="BJ150">
        <v>0.32490125298500061</v>
      </c>
      <c r="BK150">
        <v>-0.37915807962417603</v>
      </c>
      <c r="BL150">
        <v>-0.26503154635429382</v>
      </c>
      <c r="BM150">
        <v>-0.44770866632461548</v>
      </c>
      <c r="BN150">
        <v>-7.3311403393745422E-2</v>
      </c>
      <c r="BO150">
        <v>-0.82992231845855713</v>
      </c>
      <c r="BP150">
        <v>-0.78450947999954224</v>
      </c>
      <c r="BQ150">
        <v>-1.0232186317443848</v>
      </c>
      <c r="BR150">
        <v>-1.2272883653640747</v>
      </c>
      <c r="BS150">
        <v>-0.71649301052093506</v>
      </c>
      <c r="BT150">
        <v>2.9940485954284668</v>
      </c>
      <c r="BU150">
        <v>-0.85159504413604736</v>
      </c>
      <c r="BV150">
        <v>-0.34756577014923096</v>
      </c>
      <c r="BW150">
        <v>-1.407562755048275E-2</v>
      </c>
      <c r="BX150">
        <v>-0.58646279573440552</v>
      </c>
      <c r="BY150">
        <v>-1.8207801580429077</v>
      </c>
      <c r="BZ150">
        <v>-0.17272555828094482</v>
      </c>
      <c r="CA150">
        <v>-0.31604236364364624</v>
      </c>
      <c r="CB150">
        <v>2.8965124860405922E-2</v>
      </c>
      <c r="CC150">
        <v>7.1063563227653503E-2</v>
      </c>
      <c r="CD150">
        <v>1.2716776691377163E-3</v>
      </c>
      <c r="CE150">
        <v>0.21282397210597992</v>
      </c>
      <c r="CF150">
        <v>-1.0776915550231934</v>
      </c>
      <c r="CG150">
        <v>0.25894936919212341</v>
      </c>
      <c r="CH150">
        <v>0.75066030025482178</v>
      </c>
      <c r="CI150">
        <v>6.2009666115045547E-2</v>
      </c>
      <c r="CJ150">
        <v>0.16124352812767029</v>
      </c>
      <c r="CK150">
        <v>-3.5754609853029251E-2</v>
      </c>
      <c r="CL150">
        <v>0.33714169263839722</v>
      </c>
      <c r="CM150">
        <v>-0.41810813546180725</v>
      </c>
      <c r="CN150">
        <v>-0.35530558228492737</v>
      </c>
      <c r="CO150">
        <v>-0.57619291543960571</v>
      </c>
      <c r="CP150">
        <v>-0.77029663324356079</v>
      </c>
      <c r="CQ150">
        <v>-0.26410442590713501</v>
      </c>
      <c r="CR150">
        <v>3.4547829627990723</v>
      </c>
      <c r="CS150">
        <v>-0.41909602284431458</v>
      </c>
      <c r="CT150">
        <v>8.2245863974094391E-2</v>
      </c>
      <c r="CU150">
        <v>0.43008673191070557</v>
      </c>
      <c r="CV150">
        <v>-0.15819324553012848</v>
      </c>
      <c r="CW150">
        <v>-1.3852758407592773</v>
      </c>
      <c r="CX150">
        <v>0.24749475717544556</v>
      </c>
      <c r="CY150">
        <v>7.3816627264022827E-2</v>
      </c>
      <c r="CZ150">
        <v>0.41319647431373596</v>
      </c>
      <c r="DA150">
        <v>0.44866466522216797</v>
      </c>
      <c r="DB150">
        <v>0.37816497683525085</v>
      </c>
      <c r="DC150">
        <v>0.59434777498245239</v>
      </c>
      <c r="DD150">
        <v>-0.67352867126464844</v>
      </c>
      <c r="DE150">
        <v>0.66878741979598999</v>
      </c>
      <c r="DF150">
        <v>1.1764193773269653</v>
      </c>
      <c r="DG150">
        <v>0.50317740440368652</v>
      </c>
      <c r="DH150">
        <v>0.58751863241195679</v>
      </c>
      <c r="DI150">
        <v>0.37619942426681519</v>
      </c>
      <c r="DJ150">
        <v>0.74759477376937866</v>
      </c>
      <c r="DK150">
        <v>-6.2939664348959923E-3</v>
      </c>
      <c r="DL150">
        <v>7.3898285627365112E-2</v>
      </c>
      <c r="DM150">
        <v>-0.12916715443134308</v>
      </c>
      <c r="DN150">
        <v>-0.31330493092536926</v>
      </c>
      <c r="DO150">
        <v>0.18828417360782623</v>
      </c>
      <c r="DP150">
        <v>3.9155173301696777</v>
      </c>
      <c r="DQ150">
        <v>1.3402990996837616E-2</v>
      </c>
      <c r="DR150">
        <v>0.51205748319625854</v>
      </c>
      <c r="DS150">
        <v>0.87424910068511963</v>
      </c>
      <c r="DT150">
        <v>0.27007630467414856</v>
      </c>
      <c r="DU150">
        <v>-0.94977152347564697</v>
      </c>
      <c r="DV150">
        <v>0.85422617197036743</v>
      </c>
      <c r="DW150">
        <v>0.63671106100082397</v>
      </c>
      <c r="DX150">
        <v>0.96796548366546631</v>
      </c>
      <c r="DY150">
        <v>0.99386072158813477</v>
      </c>
      <c r="DZ150">
        <v>0.92233902215957642</v>
      </c>
      <c r="EA150">
        <v>1.1452076435089111</v>
      </c>
      <c r="EB150">
        <v>-8.9981615543365479E-2</v>
      </c>
      <c r="EC150">
        <v>1.2605284452438354</v>
      </c>
      <c r="ED150">
        <v>1.7911477088928223</v>
      </c>
      <c r="EE150">
        <v>1.1401535272598267</v>
      </c>
      <c r="EF150">
        <v>1.2029920816421509</v>
      </c>
      <c r="EG150">
        <v>0.97099566459655762</v>
      </c>
      <c r="EH150">
        <v>1.3402239084243774</v>
      </c>
      <c r="EI150">
        <v>0.58830028772354126</v>
      </c>
      <c r="EJ150">
        <v>0.69360053539276123</v>
      </c>
      <c r="EK150">
        <v>0.51626706123352051</v>
      </c>
      <c r="EL150">
        <v>0.34651851654052734</v>
      </c>
      <c r="EM150">
        <v>0.8414614200592041</v>
      </c>
      <c r="EN150">
        <v>4.5807442665100098</v>
      </c>
      <c r="EO150">
        <v>0.63786286115646362</v>
      </c>
      <c r="EP150">
        <v>1.1326372623443604</v>
      </c>
      <c r="EQ150">
        <v>1.5155489444732666</v>
      </c>
      <c r="ER150">
        <v>0.88842952251434326</v>
      </c>
      <c r="ES150">
        <v>-0.32097238302230835</v>
      </c>
      <c r="ET150">
        <v>62.644985198974609</v>
      </c>
      <c r="EU150">
        <v>61.743503570556641</v>
      </c>
      <c r="EV150">
        <v>60.908023834228516</v>
      </c>
      <c r="EW150">
        <v>60.349273681640625</v>
      </c>
      <c r="EX150">
        <v>59.27398681640625</v>
      </c>
      <c r="EY150">
        <v>58.669601440429688</v>
      </c>
      <c r="EZ150">
        <v>58.20751953125</v>
      </c>
      <c r="FA150">
        <v>59.495307922363281</v>
      </c>
      <c r="FB150">
        <v>63.860378265380859</v>
      </c>
      <c r="FC150">
        <v>69.114479064941406</v>
      </c>
      <c r="FD150">
        <v>73.691558837890625</v>
      </c>
      <c r="FE150">
        <v>77.332199096679688</v>
      </c>
      <c r="FF150">
        <v>79.648246765136719</v>
      </c>
      <c r="FG150">
        <v>81.676475524902344</v>
      </c>
      <c r="FH150">
        <v>82.490882873535156</v>
      </c>
      <c r="FI150">
        <v>82.649009704589844</v>
      </c>
      <c r="FJ150">
        <v>81.528724670410156</v>
      </c>
      <c r="FK150">
        <v>77.951034545898438</v>
      </c>
      <c r="FL150">
        <v>73.580078125</v>
      </c>
      <c r="FM150">
        <v>70.939994812011719</v>
      </c>
      <c r="FN150">
        <v>68.951828002929688</v>
      </c>
      <c r="FO150">
        <v>67.510482788085938</v>
      </c>
      <c r="FP150">
        <v>66.1597900390625</v>
      </c>
      <c r="FQ150">
        <v>64.689353942871094</v>
      </c>
      <c r="FR150">
        <v>141</v>
      </c>
      <c r="FS150">
        <v>7.9947225749492645E-2</v>
      </c>
      <c r="FT150">
        <v>1</v>
      </c>
    </row>
    <row r="151" spans="1:176" x14ac:dyDescent="0.2">
      <c r="A151" t="s">
        <v>231</v>
      </c>
      <c r="B151" t="s">
        <v>226</v>
      </c>
      <c r="C151" t="s">
        <v>2</v>
      </c>
      <c r="D151">
        <v>158.33333333333334</v>
      </c>
      <c r="E151">
        <v>158.33333333333334</v>
      </c>
      <c r="F151">
        <v>34.359794616699219</v>
      </c>
      <c r="G151">
        <v>33.286670684814453</v>
      </c>
      <c r="H151">
        <v>33.138111114501953</v>
      </c>
      <c r="I151">
        <v>34.267787933349609</v>
      </c>
      <c r="J151">
        <v>39.733413696289063</v>
      </c>
      <c r="K151">
        <v>44.410926818847656</v>
      </c>
      <c r="L151">
        <v>54.593441009521484</v>
      </c>
      <c r="M151">
        <v>58.255428314208984</v>
      </c>
      <c r="N151">
        <v>61.673931121826172</v>
      </c>
      <c r="O151">
        <v>64.425384521484375</v>
      </c>
      <c r="P151">
        <v>69.068412780761719</v>
      </c>
      <c r="Q151">
        <v>70.541793823242188</v>
      </c>
      <c r="R151">
        <v>71.461776733398437</v>
      </c>
      <c r="S151">
        <v>71.888748168945313</v>
      </c>
      <c r="T151">
        <v>71.524681091308594</v>
      </c>
      <c r="U151">
        <v>70.47100830078125</v>
      </c>
      <c r="V151">
        <v>69.287994384765625</v>
      </c>
      <c r="W151">
        <v>67.475845336914063</v>
      </c>
      <c r="X151">
        <v>65.836067199707031</v>
      </c>
      <c r="Y151">
        <v>65.526382446289063</v>
      </c>
      <c r="Z151">
        <v>63.61175537109375</v>
      </c>
      <c r="AA151">
        <v>55.953399658203125</v>
      </c>
      <c r="AB151">
        <v>44.047294616699219</v>
      </c>
      <c r="AC151">
        <v>37.781330108642578</v>
      </c>
      <c r="AD151">
        <v>-7.5077012181282043E-2</v>
      </c>
      <c r="AE151">
        <v>-0.48949524760246277</v>
      </c>
      <c r="AF151">
        <v>-0.83259057998657227</v>
      </c>
      <c r="AG151">
        <v>-0.97971212863922119</v>
      </c>
      <c r="AH151">
        <v>-1.1700341701507568</v>
      </c>
      <c r="AI151">
        <v>-1.5837315320968628</v>
      </c>
      <c r="AJ151">
        <v>-2.1762900352478027</v>
      </c>
      <c r="AK151">
        <v>-2.0993635654449463</v>
      </c>
      <c r="AL151">
        <v>-2.1657979488372803</v>
      </c>
      <c r="AM151">
        <v>-2.2663822174072266</v>
      </c>
      <c r="AN151">
        <v>-2.1857612133026123</v>
      </c>
      <c r="AO151">
        <v>-2.0369484424591064</v>
      </c>
      <c r="AP151">
        <v>-1.5063408613204956</v>
      </c>
      <c r="AQ151">
        <v>-1.7905210256576538</v>
      </c>
      <c r="AR151">
        <v>-0.5025477409362793</v>
      </c>
      <c r="AS151">
        <v>4.6052522659301758</v>
      </c>
      <c r="AT151">
        <v>3.8092875480651855</v>
      </c>
      <c r="AU151">
        <v>3.7440054416656494</v>
      </c>
      <c r="AV151">
        <v>3.1544890403747559</v>
      </c>
      <c r="AW151">
        <v>-1.5153610706329346</v>
      </c>
      <c r="AX151">
        <v>-2.0301456451416016</v>
      </c>
      <c r="AY151">
        <v>-1.8308287858963013</v>
      </c>
      <c r="AZ151">
        <v>-2.0455367565155029</v>
      </c>
      <c r="BA151">
        <v>-2.4299342632293701</v>
      </c>
      <c r="BB151">
        <v>0.77690726518630981</v>
      </c>
      <c r="BC151">
        <v>0.33716946840286255</v>
      </c>
      <c r="BD151">
        <v>-1.7391260713338852E-2</v>
      </c>
      <c r="BE151">
        <v>-0.17041069269180298</v>
      </c>
      <c r="BF151">
        <v>-0.37497556209564209</v>
      </c>
      <c r="BG151">
        <v>-0.76887291669845581</v>
      </c>
      <c r="BH151">
        <v>-1.3113785982131958</v>
      </c>
      <c r="BI151">
        <v>-1.240714430809021</v>
      </c>
      <c r="BJ151">
        <v>-1.3091514110565186</v>
      </c>
      <c r="BK151">
        <v>-1.4010249376296997</v>
      </c>
      <c r="BL151">
        <v>-1.3296428918838501</v>
      </c>
      <c r="BM151">
        <v>-1.1716048717498779</v>
      </c>
      <c r="BN151">
        <v>-0.61775374412536621</v>
      </c>
      <c r="BO151">
        <v>-0.90999186038970947</v>
      </c>
      <c r="BP151">
        <v>0.38756117224693298</v>
      </c>
      <c r="BQ151">
        <v>5.500636100769043</v>
      </c>
      <c r="BR151">
        <v>4.7135372161865234</v>
      </c>
      <c r="BS151">
        <v>4.6413178443908691</v>
      </c>
      <c r="BT151">
        <v>4.0569219589233398</v>
      </c>
      <c r="BU151">
        <v>-0.63520365953445435</v>
      </c>
      <c r="BV151">
        <v>-1.1675621271133423</v>
      </c>
      <c r="BW151">
        <v>-0.92884695529937744</v>
      </c>
      <c r="BX151">
        <v>-1.1084285974502563</v>
      </c>
      <c r="BY151">
        <v>-1.392134428024292</v>
      </c>
      <c r="BZ151">
        <v>1.3669890165328979</v>
      </c>
      <c r="CA151">
        <v>0.90971493721008301</v>
      </c>
      <c r="CB151">
        <v>0.54721331596374512</v>
      </c>
      <c r="CC151">
        <v>0.39010900259017944</v>
      </c>
      <c r="CD151">
        <v>0.17567957937717438</v>
      </c>
      <c r="CE151">
        <v>-0.20450432598590851</v>
      </c>
      <c r="CF151">
        <v>-0.71234345436096191</v>
      </c>
      <c r="CG151">
        <v>-0.64601659774780273</v>
      </c>
      <c r="CH151">
        <v>-0.71584051847457886</v>
      </c>
      <c r="CI151">
        <v>-0.80168098211288452</v>
      </c>
      <c r="CJ151">
        <v>-0.73669791221618652</v>
      </c>
      <c r="CK151">
        <v>-0.57227063179016113</v>
      </c>
      <c r="CL151">
        <v>-2.3210414219647646E-3</v>
      </c>
      <c r="CM151">
        <v>-0.30014008283615112</v>
      </c>
      <c r="CN151">
        <v>1.0040478706359863</v>
      </c>
      <c r="CO151">
        <v>6.1207761764526367</v>
      </c>
      <c r="CP151">
        <v>5.339818000793457</v>
      </c>
      <c r="CQ151">
        <v>5.2627935409545898</v>
      </c>
      <c r="CR151">
        <v>4.6819438934326172</v>
      </c>
      <c r="CS151">
        <v>-2.560938335955143E-2</v>
      </c>
      <c r="CT151">
        <v>-0.57013928890228271</v>
      </c>
      <c r="CU151">
        <v>-0.30413702130317688</v>
      </c>
      <c r="CV151">
        <v>-0.45939025282859802</v>
      </c>
      <c r="CW151">
        <v>-0.67335742712020874</v>
      </c>
      <c r="CX151">
        <v>1.9570707082748413</v>
      </c>
      <c r="CY151">
        <v>1.4822603464126587</v>
      </c>
      <c r="CZ151">
        <v>1.1118178367614746</v>
      </c>
      <c r="DA151">
        <v>0.95062869787216187</v>
      </c>
      <c r="DB151">
        <v>0.72633475065231323</v>
      </c>
      <c r="DC151">
        <v>0.35986426472663879</v>
      </c>
      <c r="DD151">
        <v>-0.11330836266279221</v>
      </c>
      <c r="DE151">
        <v>-5.1318753510713577E-2</v>
      </c>
      <c r="DF151">
        <v>-0.12252965569496155</v>
      </c>
      <c r="DG151">
        <v>-0.20233707129955292</v>
      </c>
      <c r="DH151">
        <v>-0.14375294744968414</v>
      </c>
      <c r="DI151">
        <v>2.7063645422458649E-2</v>
      </c>
      <c r="DJ151">
        <v>0.61311167478561401</v>
      </c>
      <c r="DK151">
        <v>0.30971169471740723</v>
      </c>
      <c r="DL151">
        <v>1.6205345392227173</v>
      </c>
      <c r="DM151">
        <v>6.7409162521362305</v>
      </c>
      <c r="DN151">
        <v>5.9660987854003906</v>
      </c>
      <c r="DO151">
        <v>5.8842692375183105</v>
      </c>
      <c r="DP151">
        <v>5.3069658279418945</v>
      </c>
      <c r="DQ151">
        <v>0.58398491144180298</v>
      </c>
      <c r="DR151">
        <v>2.7283515781164169E-2</v>
      </c>
      <c r="DS151">
        <v>0.32057288289070129</v>
      </c>
      <c r="DT151">
        <v>0.18964806199073792</v>
      </c>
      <c r="DU151">
        <v>4.5419540256261826E-2</v>
      </c>
      <c r="DV151">
        <v>2.8090550899505615</v>
      </c>
      <c r="DW151">
        <v>2.3089251518249512</v>
      </c>
      <c r="DX151">
        <v>1.9270172119140625</v>
      </c>
      <c r="DY151">
        <v>1.7599301338195801</v>
      </c>
      <c r="DZ151">
        <v>1.5213932991027832</v>
      </c>
      <c r="EA151">
        <v>1.1747229099273682</v>
      </c>
      <c r="EB151">
        <v>0.75160318613052368</v>
      </c>
      <c r="EC151">
        <v>0.80733048915863037</v>
      </c>
      <c r="ED151">
        <v>0.73411697149276733</v>
      </c>
      <c r="EE151">
        <v>0.66302031278610229</v>
      </c>
      <c r="EF151">
        <v>0.71236538887023926</v>
      </c>
      <c r="EG151">
        <v>0.89240717887878418</v>
      </c>
      <c r="EH151">
        <v>1.5016988515853882</v>
      </c>
      <c r="EI151">
        <v>1.1902408599853516</v>
      </c>
      <c r="EJ151">
        <v>2.510643482208252</v>
      </c>
      <c r="EK151">
        <v>7.6363000869750977</v>
      </c>
      <c r="EL151">
        <v>6.8703484535217285</v>
      </c>
      <c r="EM151">
        <v>6.7815814018249512</v>
      </c>
      <c r="EN151">
        <v>6.2093987464904785</v>
      </c>
      <c r="EO151">
        <v>1.4641422033309937</v>
      </c>
      <c r="EP151">
        <v>0.88986718654632568</v>
      </c>
      <c r="EQ151">
        <v>1.2225548028945923</v>
      </c>
      <c r="ER151">
        <v>1.1267563104629517</v>
      </c>
      <c r="ES151">
        <v>1.0832192897796631</v>
      </c>
      <c r="ET151">
        <v>71.778045654296875</v>
      </c>
      <c r="EU151">
        <v>71.10748291015625</v>
      </c>
      <c r="EV151">
        <v>70.895294189453125</v>
      </c>
      <c r="EW151">
        <v>70.459678649902344</v>
      </c>
      <c r="EX151">
        <v>70.413841247558594</v>
      </c>
      <c r="EY151">
        <v>70.383102416992188</v>
      </c>
      <c r="EZ151">
        <v>72.296852111816406</v>
      </c>
      <c r="FA151">
        <v>74.695396423339844</v>
      </c>
      <c r="FB151">
        <v>77.789360046386719</v>
      </c>
      <c r="FC151">
        <v>80.384162902832031</v>
      </c>
      <c r="FD151">
        <v>82.057723999023438</v>
      </c>
      <c r="FE151">
        <v>83.482452392578125</v>
      </c>
      <c r="FF151">
        <v>84.35302734375</v>
      </c>
      <c r="FG151">
        <v>84.742469787597656</v>
      </c>
      <c r="FH151">
        <v>85.056709289550781</v>
      </c>
      <c r="FI151">
        <v>84.901962280273438</v>
      </c>
      <c r="FJ151">
        <v>83.118476867675781</v>
      </c>
      <c r="FK151">
        <v>80.719223022460938</v>
      </c>
      <c r="FL151">
        <v>78.07696533203125</v>
      </c>
      <c r="FM151">
        <v>77.189178466796875</v>
      </c>
      <c r="FN151">
        <v>76.197036743164063</v>
      </c>
      <c r="FO151">
        <v>75.158004760742188</v>
      </c>
      <c r="FP151">
        <v>73.287803649902344</v>
      </c>
      <c r="FQ151">
        <v>71.9620361328125</v>
      </c>
      <c r="FR151">
        <v>79.166666666666671</v>
      </c>
      <c r="FS151">
        <v>5.4723761975765228E-2</v>
      </c>
      <c r="FT151">
        <v>1</v>
      </c>
    </row>
    <row r="152" spans="1:176" x14ac:dyDescent="0.2">
      <c r="A152" t="s">
        <v>231</v>
      </c>
      <c r="B152" t="s">
        <v>229</v>
      </c>
      <c r="C152" t="s">
        <v>237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0</v>
      </c>
      <c r="CP152">
        <v>0</v>
      </c>
      <c r="CQ152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0</v>
      </c>
      <c r="CX152">
        <v>0</v>
      </c>
      <c r="CY152">
        <v>0</v>
      </c>
      <c r="CZ152">
        <v>0</v>
      </c>
      <c r="DA152">
        <v>0</v>
      </c>
      <c r="DB152">
        <v>0</v>
      </c>
      <c r="DC152">
        <v>0</v>
      </c>
      <c r="DD152">
        <v>0</v>
      </c>
      <c r="DE152">
        <v>0</v>
      </c>
      <c r="DF152">
        <v>0</v>
      </c>
      <c r="DG152">
        <v>0</v>
      </c>
      <c r="DH152">
        <v>0</v>
      </c>
      <c r="DI152">
        <v>0</v>
      </c>
      <c r="DJ152">
        <v>0</v>
      </c>
      <c r="DK152">
        <v>0</v>
      </c>
      <c r="DL152">
        <v>0</v>
      </c>
      <c r="DM152">
        <v>0</v>
      </c>
      <c r="DN152">
        <v>0</v>
      </c>
      <c r="DO152">
        <v>0</v>
      </c>
      <c r="DP152">
        <v>0</v>
      </c>
      <c r="DQ152">
        <v>0</v>
      </c>
      <c r="DR152">
        <v>0</v>
      </c>
      <c r="DS152">
        <v>0</v>
      </c>
      <c r="DT152">
        <v>0</v>
      </c>
      <c r="DU152">
        <v>0</v>
      </c>
      <c r="DV152">
        <v>0</v>
      </c>
      <c r="DW152">
        <v>0</v>
      </c>
      <c r="DX152">
        <v>0</v>
      </c>
      <c r="DY152">
        <v>0</v>
      </c>
      <c r="DZ152">
        <v>0</v>
      </c>
      <c r="EA152">
        <v>0</v>
      </c>
      <c r="EB152">
        <v>0</v>
      </c>
      <c r="EC152">
        <v>0</v>
      </c>
      <c r="ED152">
        <v>0</v>
      </c>
      <c r="EE152">
        <v>0</v>
      </c>
      <c r="EF152">
        <v>0</v>
      </c>
      <c r="EG152">
        <v>0</v>
      </c>
      <c r="EH152">
        <v>0</v>
      </c>
      <c r="EI152">
        <v>0</v>
      </c>
      <c r="EJ152">
        <v>0</v>
      </c>
      <c r="EK152">
        <v>0</v>
      </c>
      <c r="EL152">
        <v>0</v>
      </c>
      <c r="EM152">
        <v>0</v>
      </c>
      <c r="EN152">
        <v>0</v>
      </c>
      <c r="EO152">
        <v>0</v>
      </c>
      <c r="EP152">
        <v>0</v>
      </c>
      <c r="EQ152">
        <v>0</v>
      </c>
      <c r="ER152">
        <v>0</v>
      </c>
      <c r="ES152">
        <v>0</v>
      </c>
      <c r="ET152">
        <v>0</v>
      </c>
      <c r="EU152">
        <v>0</v>
      </c>
      <c r="EV152">
        <v>0</v>
      </c>
      <c r="EW152">
        <v>0</v>
      </c>
      <c r="EX152">
        <v>0</v>
      </c>
      <c r="EY152">
        <v>0</v>
      </c>
      <c r="EZ152">
        <v>0</v>
      </c>
      <c r="FA152">
        <v>0</v>
      </c>
      <c r="FB152">
        <v>0</v>
      </c>
      <c r="FC152">
        <v>0</v>
      </c>
      <c r="FD152">
        <v>0</v>
      </c>
      <c r="FE152">
        <v>0</v>
      </c>
      <c r="FF152">
        <v>0</v>
      </c>
      <c r="FG152">
        <v>0</v>
      </c>
      <c r="FH152">
        <v>0</v>
      </c>
      <c r="FI152">
        <v>0</v>
      </c>
      <c r="FJ152">
        <v>0</v>
      </c>
      <c r="FK152">
        <v>0</v>
      </c>
      <c r="FL152">
        <v>0</v>
      </c>
      <c r="FM152">
        <v>0</v>
      </c>
      <c r="FN152">
        <v>0</v>
      </c>
      <c r="FO152">
        <v>0</v>
      </c>
      <c r="FP152">
        <v>0</v>
      </c>
      <c r="FQ152">
        <v>0</v>
      </c>
      <c r="FR152">
        <v>0</v>
      </c>
      <c r="FS152">
        <v>0</v>
      </c>
      <c r="FT152">
        <v>0</v>
      </c>
    </row>
    <row r="153" spans="1:176" x14ac:dyDescent="0.2">
      <c r="A153" t="s">
        <v>231</v>
      </c>
      <c r="B153" t="s">
        <v>229</v>
      </c>
      <c r="C153" t="s">
        <v>238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0</v>
      </c>
      <c r="BY153">
        <v>0</v>
      </c>
      <c r="BZ153">
        <v>0</v>
      </c>
      <c r="CA153">
        <v>0</v>
      </c>
      <c r="CB153">
        <v>0</v>
      </c>
      <c r="CC153">
        <v>0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0</v>
      </c>
      <c r="CP153">
        <v>0</v>
      </c>
      <c r="CQ153">
        <v>0</v>
      </c>
      <c r="CR153">
        <v>0</v>
      </c>
      <c r="CS153">
        <v>0</v>
      </c>
      <c r="CT153">
        <v>0</v>
      </c>
      <c r="CU153">
        <v>0</v>
      </c>
      <c r="CV153">
        <v>0</v>
      </c>
      <c r="CW153">
        <v>0</v>
      </c>
      <c r="CX153">
        <v>0</v>
      </c>
      <c r="CY153">
        <v>0</v>
      </c>
      <c r="CZ153">
        <v>0</v>
      </c>
      <c r="DA153">
        <v>0</v>
      </c>
      <c r="DB153">
        <v>0</v>
      </c>
      <c r="DC153">
        <v>0</v>
      </c>
      <c r="DD153">
        <v>0</v>
      </c>
      <c r="DE153">
        <v>0</v>
      </c>
      <c r="DF153">
        <v>0</v>
      </c>
      <c r="DG153">
        <v>0</v>
      </c>
      <c r="DH153">
        <v>0</v>
      </c>
      <c r="DI153">
        <v>0</v>
      </c>
      <c r="DJ153">
        <v>0</v>
      </c>
      <c r="DK153">
        <v>0</v>
      </c>
      <c r="DL153">
        <v>0</v>
      </c>
      <c r="DM153">
        <v>0</v>
      </c>
      <c r="DN153">
        <v>0</v>
      </c>
      <c r="DO153">
        <v>0</v>
      </c>
      <c r="DP153">
        <v>0</v>
      </c>
      <c r="DQ153">
        <v>0</v>
      </c>
      <c r="DR153">
        <v>0</v>
      </c>
      <c r="DS153">
        <v>0</v>
      </c>
      <c r="DT153">
        <v>0</v>
      </c>
      <c r="DU153">
        <v>0</v>
      </c>
      <c r="DV153">
        <v>0</v>
      </c>
      <c r="DW153">
        <v>0</v>
      </c>
      <c r="DX153">
        <v>0</v>
      </c>
      <c r="DY153">
        <v>0</v>
      </c>
      <c r="DZ153">
        <v>0</v>
      </c>
      <c r="EA153">
        <v>0</v>
      </c>
      <c r="EB153">
        <v>0</v>
      </c>
      <c r="EC153">
        <v>0</v>
      </c>
      <c r="ED153">
        <v>0</v>
      </c>
      <c r="EE153">
        <v>0</v>
      </c>
      <c r="EF153">
        <v>0</v>
      </c>
      <c r="EG153">
        <v>0</v>
      </c>
      <c r="EH153">
        <v>0</v>
      </c>
      <c r="EI153">
        <v>0</v>
      </c>
      <c r="EJ153">
        <v>0</v>
      </c>
      <c r="EK153">
        <v>0</v>
      </c>
      <c r="EL153">
        <v>0</v>
      </c>
      <c r="EM153">
        <v>0</v>
      </c>
      <c r="EN153">
        <v>0</v>
      </c>
      <c r="EO153">
        <v>0</v>
      </c>
      <c r="EP153">
        <v>0</v>
      </c>
      <c r="EQ153">
        <v>0</v>
      </c>
      <c r="ER153">
        <v>0</v>
      </c>
      <c r="ES153">
        <v>0</v>
      </c>
      <c r="ET153">
        <v>0</v>
      </c>
      <c r="EU153">
        <v>0</v>
      </c>
      <c r="EV153">
        <v>0</v>
      </c>
      <c r="EW153">
        <v>0</v>
      </c>
      <c r="EX153">
        <v>0</v>
      </c>
      <c r="EY153">
        <v>0</v>
      </c>
      <c r="EZ153">
        <v>0</v>
      </c>
      <c r="FA153">
        <v>0</v>
      </c>
      <c r="FB153">
        <v>0</v>
      </c>
      <c r="FC153">
        <v>0</v>
      </c>
      <c r="FD153">
        <v>0</v>
      </c>
      <c r="FE153">
        <v>0</v>
      </c>
      <c r="FF153">
        <v>0</v>
      </c>
      <c r="FG153">
        <v>0</v>
      </c>
      <c r="FH153">
        <v>0</v>
      </c>
      <c r="FI153">
        <v>0</v>
      </c>
      <c r="FJ153">
        <v>0</v>
      </c>
      <c r="FK153">
        <v>0</v>
      </c>
      <c r="FL153">
        <v>0</v>
      </c>
      <c r="FM153">
        <v>0</v>
      </c>
      <c r="FN153">
        <v>0</v>
      </c>
      <c r="FO153">
        <v>0</v>
      </c>
      <c r="FP153">
        <v>0</v>
      </c>
      <c r="FQ153">
        <v>0</v>
      </c>
      <c r="FR153">
        <v>0</v>
      </c>
      <c r="FS153">
        <v>0</v>
      </c>
      <c r="FT153">
        <v>0</v>
      </c>
    </row>
    <row r="154" spans="1:176" x14ac:dyDescent="0.2">
      <c r="A154" t="s">
        <v>231</v>
      </c>
      <c r="B154" t="s">
        <v>229</v>
      </c>
      <c r="C154" t="s">
        <v>239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0</v>
      </c>
      <c r="BY154">
        <v>0</v>
      </c>
      <c r="BZ154">
        <v>0</v>
      </c>
      <c r="CA154">
        <v>0</v>
      </c>
      <c r="CB154">
        <v>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0</v>
      </c>
      <c r="CP154">
        <v>0</v>
      </c>
      <c r="CQ154">
        <v>0</v>
      </c>
      <c r="CR154">
        <v>0</v>
      </c>
      <c r="CS154">
        <v>0</v>
      </c>
      <c r="CT154">
        <v>0</v>
      </c>
      <c r="CU154">
        <v>0</v>
      </c>
      <c r="CV154">
        <v>0</v>
      </c>
      <c r="CW154">
        <v>0</v>
      </c>
      <c r="CX154">
        <v>0</v>
      </c>
      <c r="CY154">
        <v>0</v>
      </c>
      <c r="CZ154">
        <v>0</v>
      </c>
      <c r="DA154">
        <v>0</v>
      </c>
      <c r="DB154">
        <v>0</v>
      </c>
      <c r="DC154">
        <v>0</v>
      </c>
      <c r="DD154">
        <v>0</v>
      </c>
      <c r="DE154">
        <v>0</v>
      </c>
      <c r="DF154">
        <v>0</v>
      </c>
      <c r="DG154">
        <v>0</v>
      </c>
      <c r="DH154">
        <v>0</v>
      </c>
      <c r="DI154">
        <v>0</v>
      </c>
      <c r="DJ154">
        <v>0</v>
      </c>
      <c r="DK154">
        <v>0</v>
      </c>
      <c r="DL154">
        <v>0</v>
      </c>
      <c r="DM154">
        <v>0</v>
      </c>
      <c r="DN154">
        <v>0</v>
      </c>
      <c r="DO154">
        <v>0</v>
      </c>
      <c r="DP154">
        <v>0</v>
      </c>
      <c r="DQ154">
        <v>0</v>
      </c>
      <c r="DR154">
        <v>0</v>
      </c>
      <c r="DS154">
        <v>0</v>
      </c>
      <c r="DT154">
        <v>0</v>
      </c>
      <c r="DU154">
        <v>0</v>
      </c>
      <c r="DV154">
        <v>0</v>
      </c>
      <c r="DW154">
        <v>0</v>
      </c>
      <c r="DX154">
        <v>0</v>
      </c>
      <c r="DY154">
        <v>0</v>
      </c>
      <c r="DZ154">
        <v>0</v>
      </c>
      <c r="EA154">
        <v>0</v>
      </c>
      <c r="EB154">
        <v>0</v>
      </c>
      <c r="EC154">
        <v>0</v>
      </c>
      <c r="ED154">
        <v>0</v>
      </c>
      <c r="EE154">
        <v>0</v>
      </c>
      <c r="EF154">
        <v>0</v>
      </c>
      <c r="EG154">
        <v>0</v>
      </c>
      <c r="EH154">
        <v>0</v>
      </c>
      <c r="EI154">
        <v>0</v>
      </c>
      <c r="EJ154">
        <v>0</v>
      </c>
      <c r="EK154">
        <v>0</v>
      </c>
      <c r="EL154">
        <v>0</v>
      </c>
      <c r="EM154">
        <v>0</v>
      </c>
      <c r="EN154">
        <v>0</v>
      </c>
      <c r="EO154">
        <v>0</v>
      </c>
      <c r="EP154">
        <v>0</v>
      </c>
      <c r="EQ154">
        <v>0</v>
      </c>
      <c r="ER154">
        <v>0</v>
      </c>
      <c r="ES154">
        <v>0</v>
      </c>
      <c r="ET154">
        <v>0</v>
      </c>
      <c r="EU154">
        <v>0</v>
      </c>
      <c r="EV154">
        <v>0</v>
      </c>
      <c r="EW154">
        <v>0</v>
      </c>
      <c r="EX154">
        <v>0</v>
      </c>
      <c r="EY154">
        <v>0</v>
      </c>
      <c r="EZ154">
        <v>0</v>
      </c>
      <c r="FA154">
        <v>0</v>
      </c>
      <c r="FB154">
        <v>0</v>
      </c>
      <c r="FC154">
        <v>0</v>
      </c>
      <c r="FD154">
        <v>0</v>
      </c>
      <c r="FE154">
        <v>0</v>
      </c>
      <c r="FF154">
        <v>0</v>
      </c>
      <c r="FG154">
        <v>0</v>
      </c>
      <c r="FH154">
        <v>0</v>
      </c>
      <c r="FI154">
        <v>0</v>
      </c>
      <c r="FJ154">
        <v>0</v>
      </c>
      <c r="FK154">
        <v>0</v>
      </c>
      <c r="FL154">
        <v>0</v>
      </c>
      <c r="FM154">
        <v>0</v>
      </c>
      <c r="FN154">
        <v>0</v>
      </c>
      <c r="FO154">
        <v>0</v>
      </c>
      <c r="FP154">
        <v>0</v>
      </c>
      <c r="FQ154">
        <v>0</v>
      </c>
      <c r="FR154">
        <v>0</v>
      </c>
      <c r="FS154">
        <v>0</v>
      </c>
      <c r="FT154">
        <v>0</v>
      </c>
    </row>
    <row r="155" spans="1:176" x14ac:dyDescent="0.2">
      <c r="A155" t="s">
        <v>231</v>
      </c>
      <c r="B155" t="s">
        <v>229</v>
      </c>
      <c r="C155" t="s">
        <v>240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BX155">
        <v>0</v>
      </c>
      <c r="BY155">
        <v>0</v>
      </c>
      <c r="BZ155">
        <v>0</v>
      </c>
      <c r="CA155">
        <v>0</v>
      </c>
      <c r="CB155">
        <v>0</v>
      </c>
      <c r="CC155">
        <v>0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>
        <v>0</v>
      </c>
      <c r="CK155">
        <v>0</v>
      </c>
      <c r="CL155">
        <v>0</v>
      </c>
      <c r="CM155">
        <v>0</v>
      </c>
      <c r="CN155">
        <v>0</v>
      </c>
      <c r="CO155">
        <v>0</v>
      </c>
      <c r="CP155">
        <v>0</v>
      </c>
      <c r="CQ155">
        <v>0</v>
      </c>
      <c r="CR155">
        <v>0</v>
      </c>
      <c r="CS155">
        <v>0</v>
      </c>
      <c r="CT155">
        <v>0</v>
      </c>
      <c r="CU155">
        <v>0</v>
      </c>
      <c r="CV155">
        <v>0</v>
      </c>
      <c r="CW155">
        <v>0</v>
      </c>
      <c r="CX155">
        <v>0</v>
      </c>
      <c r="CY155">
        <v>0</v>
      </c>
      <c r="CZ155">
        <v>0</v>
      </c>
      <c r="DA155">
        <v>0</v>
      </c>
      <c r="DB155">
        <v>0</v>
      </c>
      <c r="DC155">
        <v>0</v>
      </c>
      <c r="DD155">
        <v>0</v>
      </c>
      <c r="DE155">
        <v>0</v>
      </c>
      <c r="DF155">
        <v>0</v>
      </c>
      <c r="DG155">
        <v>0</v>
      </c>
      <c r="DH155">
        <v>0</v>
      </c>
      <c r="DI155">
        <v>0</v>
      </c>
      <c r="DJ155">
        <v>0</v>
      </c>
      <c r="DK155">
        <v>0</v>
      </c>
      <c r="DL155">
        <v>0</v>
      </c>
      <c r="DM155">
        <v>0</v>
      </c>
      <c r="DN155">
        <v>0</v>
      </c>
      <c r="DO155">
        <v>0</v>
      </c>
      <c r="DP155">
        <v>0</v>
      </c>
      <c r="DQ155">
        <v>0</v>
      </c>
      <c r="DR155">
        <v>0</v>
      </c>
      <c r="DS155">
        <v>0</v>
      </c>
      <c r="DT155">
        <v>0</v>
      </c>
      <c r="DU155">
        <v>0</v>
      </c>
      <c r="DV155">
        <v>0</v>
      </c>
      <c r="DW155">
        <v>0</v>
      </c>
      <c r="DX155">
        <v>0</v>
      </c>
      <c r="DY155">
        <v>0</v>
      </c>
      <c r="DZ155">
        <v>0</v>
      </c>
      <c r="EA155">
        <v>0</v>
      </c>
      <c r="EB155">
        <v>0</v>
      </c>
      <c r="EC155">
        <v>0</v>
      </c>
      <c r="ED155">
        <v>0</v>
      </c>
      <c r="EE155">
        <v>0</v>
      </c>
      <c r="EF155">
        <v>0</v>
      </c>
      <c r="EG155">
        <v>0</v>
      </c>
      <c r="EH155">
        <v>0</v>
      </c>
      <c r="EI155">
        <v>0</v>
      </c>
      <c r="EJ155">
        <v>0</v>
      </c>
      <c r="EK155">
        <v>0</v>
      </c>
      <c r="EL155">
        <v>0</v>
      </c>
      <c r="EM155">
        <v>0</v>
      </c>
      <c r="EN155">
        <v>0</v>
      </c>
      <c r="EO155">
        <v>0</v>
      </c>
      <c r="EP155">
        <v>0</v>
      </c>
      <c r="EQ155">
        <v>0</v>
      </c>
      <c r="ER155">
        <v>0</v>
      </c>
      <c r="ES155">
        <v>0</v>
      </c>
      <c r="ET155">
        <v>0</v>
      </c>
      <c r="EU155">
        <v>0</v>
      </c>
      <c r="EV155">
        <v>0</v>
      </c>
      <c r="EW155">
        <v>0</v>
      </c>
      <c r="EX155">
        <v>0</v>
      </c>
      <c r="EY155">
        <v>0</v>
      </c>
      <c r="EZ155">
        <v>0</v>
      </c>
      <c r="FA155">
        <v>0</v>
      </c>
      <c r="FB155">
        <v>0</v>
      </c>
      <c r="FC155">
        <v>0</v>
      </c>
      <c r="FD155">
        <v>0</v>
      </c>
      <c r="FE155">
        <v>0</v>
      </c>
      <c r="FF155">
        <v>0</v>
      </c>
      <c r="FG155">
        <v>0</v>
      </c>
      <c r="FH155">
        <v>0</v>
      </c>
      <c r="FI155">
        <v>0</v>
      </c>
      <c r="FJ155">
        <v>0</v>
      </c>
      <c r="FK155">
        <v>0</v>
      </c>
      <c r="FL155">
        <v>0</v>
      </c>
      <c r="FM155">
        <v>0</v>
      </c>
      <c r="FN155">
        <v>0</v>
      </c>
      <c r="FO155">
        <v>0</v>
      </c>
      <c r="FP155">
        <v>0</v>
      </c>
      <c r="FQ155">
        <v>0</v>
      </c>
      <c r="FR155">
        <v>0</v>
      </c>
      <c r="FS155">
        <v>0</v>
      </c>
      <c r="FT155">
        <v>0</v>
      </c>
    </row>
    <row r="156" spans="1:176" x14ac:dyDescent="0.2">
      <c r="A156" t="s">
        <v>231</v>
      </c>
      <c r="B156" t="s">
        <v>229</v>
      </c>
      <c r="C156" t="s">
        <v>241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0</v>
      </c>
      <c r="CP156">
        <v>0</v>
      </c>
      <c r="CQ156">
        <v>0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0</v>
      </c>
      <c r="DE156">
        <v>0</v>
      </c>
      <c r="DF156">
        <v>0</v>
      </c>
      <c r="DG156">
        <v>0</v>
      </c>
      <c r="DH156">
        <v>0</v>
      </c>
      <c r="DI156">
        <v>0</v>
      </c>
      <c r="DJ156">
        <v>0</v>
      </c>
      <c r="DK156">
        <v>0</v>
      </c>
      <c r="DL156">
        <v>0</v>
      </c>
      <c r="DM156">
        <v>0</v>
      </c>
      <c r="DN156">
        <v>0</v>
      </c>
      <c r="DO156">
        <v>0</v>
      </c>
      <c r="DP156">
        <v>0</v>
      </c>
      <c r="DQ156">
        <v>0</v>
      </c>
      <c r="DR156">
        <v>0</v>
      </c>
      <c r="DS156">
        <v>0</v>
      </c>
      <c r="DT156">
        <v>0</v>
      </c>
      <c r="DU156">
        <v>0</v>
      </c>
      <c r="DV156">
        <v>0</v>
      </c>
      <c r="DW156">
        <v>0</v>
      </c>
      <c r="DX156">
        <v>0</v>
      </c>
      <c r="DY156">
        <v>0</v>
      </c>
      <c r="DZ156">
        <v>0</v>
      </c>
      <c r="EA156">
        <v>0</v>
      </c>
      <c r="EB156">
        <v>0</v>
      </c>
      <c r="EC156">
        <v>0</v>
      </c>
      <c r="ED156">
        <v>0</v>
      </c>
      <c r="EE156">
        <v>0</v>
      </c>
      <c r="EF156">
        <v>0</v>
      </c>
      <c r="EG156">
        <v>0</v>
      </c>
      <c r="EH156">
        <v>0</v>
      </c>
      <c r="EI156">
        <v>0</v>
      </c>
      <c r="EJ156">
        <v>0</v>
      </c>
      <c r="EK156">
        <v>0</v>
      </c>
      <c r="EL156">
        <v>0</v>
      </c>
      <c r="EM156">
        <v>0</v>
      </c>
      <c r="EN156">
        <v>0</v>
      </c>
      <c r="EO156">
        <v>0</v>
      </c>
      <c r="EP156">
        <v>0</v>
      </c>
      <c r="EQ156">
        <v>0</v>
      </c>
      <c r="ER156">
        <v>0</v>
      </c>
      <c r="ES156">
        <v>0</v>
      </c>
      <c r="ET156">
        <v>0</v>
      </c>
      <c r="EU156">
        <v>0</v>
      </c>
      <c r="EV156">
        <v>0</v>
      </c>
      <c r="EW156">
        <v>0</v>
      </c>
      <c r="EX156">
        <v>0</v>
      </c>
      <c r="EY156">
        <v>0</v>
      </c>
      <c r="EZ156">
        <v>0</v>
      </c>
      <c r="FA156">
        <v>0</v>
      </c>
      <c r="FB156">
        <v>0</v>
      </c>
      <c r="FC156">
        <v>0</v>
      </c>
      <c r="FD156">
        <v>0</v>
      </c>
      <c r="FE156">
        <v>0</v>
      </c>
      <c r="FF156">
        <v>0</v>
      </c>
      <c r="FG156">
        <v>0</v>
      </c>
      <c r="FH156">
        <v>0</v>
      </c>
      <c r="FI156">
        <v>0</v>
      </c>
      <c r="FJ156">
        <v>0</v>
      </c>
      <c r="FK156">
        <v>0</v>
      </c>
      <c r="FL156">
        <v>0</v>
      </c>
      <c r="FM156">
        <v>0</v>
      </c>
      <c r="FN156">
        <v>0</v>
      </c>
      <c r="FO156">
        <v>0</v>
      </c>
      <c r="FP156">
        <v>0</v>
      </c>
      <c r="FQ156">
        <v>0</v>
      </c>
      <c r="FR156">
        <v>0</v>
      </c>
      <c r="FS156">
        <v>0</v>
      </c>
      <c r="FT156">
        <v>0</v>
      </c>
    </row>
    <row r="157" spans="1:176" x14ac:dyDescent="0.2">
      <c r="A157" t="s">
        <v>231</v>
      </c>
      <c r="B157" t="s">
        <v>229</v>
      </c>
      <c r="C157" t="s">
        <v>242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BX157">
        <v>0</v>
      </c>
      <c r="BY157">
        <v>0</v>
      </c>
      <c r="BZ157">
        <v>0</v>
      </c>
      <c r="CA157">
        <v>0</v>
      </c>
      <c r="CB157">
        <v>0</v>
      </c>
      <c r="CC157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0</v>
      </c>
      <c r="CP157">
        <v>0</v>
      </c>
      <c r="CQ157">
        <v>0</v>
      </c>
      <c r="CR157">
        <v>0</v>
      </c>
      <c r="CS157">
        <v>0</v>
      </c>
      <c r="CT157">
        <v>0</v>
      </c>
      <c r="CU157">
        <v>0</v>
      </c>
      <c r="CV157">
        <v>0</v>
      </c>
      <c r="CW157">
        <v>0</v>
      </c>
      <c r="CX157">
        <v>0</v>
      </c>
      <c r="CY157">
        <v>0</v>
      </c>
      <c r="CZ157">
        <v>0</v>
      </c>
      <c r="DA157">
        <v>0</v>
      </c>
      <c r="DB157">
        <v>0</v>
      </c>
      <c r="DC157">
        <v>0</v>
      </c>
      <c r="DD157">
        <v>0</v>
      </c>
      <c r="DE157">
        <v>0</v>
      </c>
      <c r="DF157">
        <v>0</v>
      </c>
      <c r="DG157">
        <v>0</v>
      </c>
      <c r="DH157">
        <v>0</v>
      </c>
      <c r="DI157">
        <v>0</v>
      </c>
      <c r="DJ157">
        <v>0</v>
      </c>
      <c r="DK157">
        <v>0</v>
      </c>
      <c r="DL157">
        <v>0</v>
      </c>
      <c r="DM157">
        <v>0</v>
      </c>
      <c r="DN157">
        <v>0</v>
      </c>
      <c r="DO157">
        <v>0</v>
      </c>
      <c r="DP157">
        <v>0</v>
      </c>
      <c r="DQ157">
        <v>0</v>
      </c>
      <c r="DR157">
        <v>0</v>
      </c>
      <c r="DS157">
        <v>0</v>
      </c>
      <c r="DT157">
        <v>0</v>
      </c>
      <c r="DU157">
        <v>0</v>
      </c>
      <c r="DV157">
        <v>0</v>
      </c>
      <c r="DW157">
        <v>0</v>
      </c>
      <c r="DX157">
        <v>0</v>
      </c>
      <c r="DY157">
        <v>0</v>
      </c>
      <c r="DZ157">
        <v>0</v>
      </c>
      <c r="EA157">
        <v>0</v>
      </c>
      <c r="EB157">
        <v>0</v>
      </c>
      <c r="EC157">
        <v>0</v>
      </c>
      <c r="ED157">
        <v>0</v>
      </c>
      <c r="EE157">
        <v>0</v>
      </c>
      <c r="EF157">
        <v>0</v>
      </c>
      <c r="EG157">
        <v>0</v>
      </c>
      <c r="EH157">
        <v>0</v>
      </c>
      <c r="EI157">
        <v>0</v>
      </c>
      <c r="EJ157">
        <v>0</v>
      </c>
      <c r="EK157">
        <v>0</v>
      </c>
      <c r="EL157">
        <v>0</v>
      </c>
      <c r="EM157">
        <v>0</v>
      </c>
      <c r="EN157">
        <v>0</v>
      </c>
      <c r="EO157">
        <v>0</v>
      </c>
      <c r="EP157">
        <v>0</v>
      </c>
      <c r="EQ157">
        <v>0</v>
      </c>
      <c r="ER157">
        <v>0</v>
      </c>
      <c r="ES157">
        <v>0</v>
      </c>
      <c r="ET157">
        <v>0</v>
      </c>
      <c r="EU157">
        <v>0</v>
      </c>
      <c r="EV157">
        <v>0</v>
      </c>
      <c r="EW157">
        <v>0</v>
      </c>
      <c r="EX157">
        <v>0</v>
      </c>
      <c r="EY157">
        <v>0</v>
      </c>
      <c r="EZ157">
        <v>0</v>
      </c>
      <c r="FA157">
        <v>0</v>
      </c>
      <c r="FB157">
        <v>0</v>
      </c>
      <c r="FC157">
        <v>0</v>
      </c>
      <c r="FD157">
        <v>0</v>
      </c>
      <c r="FE157">
        <v>0</v>
      </c>
      <c r="FF157">
        <v>0</v>
      </c>
      <c r="FG157">
        <v>0</v>
      </c>
      <c r="FH157">
        <v>0</v>
      </c>
      <c r="FI157">
        <v>0</v>
      </c>
      <c r="FJ157">
        <v>0</v>
      </c>
      <c r="FK157">
        <v>0</v>
      </c>
      <c r="FL157">
        <v>0</v>
      </c>
      <c r="FM157">
        <v>0</v>
      </c>
      <c r="FN157">
        <v>0</v>
      </c>
      <c r="FO157">
        <v>0</v>
      </c>
      <c r="FP157">
        <v>0</v>
      </c>
      <c r="FQ157">
        <v>0</v>
      </c>
      <c r="FR157">
        <v>0</v>
      </c>
      <c r="FS157">
        <v>0</v>
      </c>
      <c r="FT157">
        <v>0</v>
      </c>
    </row>
    <row r="158" spans="1:176" x14ac:dyDescent="0.2">
      <c r="A158" t="s">
        <v>231</v>
      </c>
      <c r="B158" t="s">
        <v>229</v>
      </c>
      <c r="C158" t="s">
        <v>243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0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0</v>
      </c>
      <c r="CP158">
        <v>0</v>
      </c>
      <c r="CQ158">
        <v>0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0</v>
      </c>
      <c r="CY158">
        <v>0</v>
      </c>
      <c r="CZ158">
        <v>0</v>
      </c>
      <c r="DA158">
        <v>0</v>
      </c>
      <c r="DB158">
        <v>0</v>
      </c>
      <c r="DC158">
        <v>0</v>
      </c>
      <c r="DD158">
        <v>0</v>
      </c>
      <c r="DE158">
        <v>0</v>
      </c>
      <c r="DF158">
        <v>0</v>
      </c>
      <c r="DG158">
        <v>0</v>
      </c>
      <c r="DH158">
        <v>0</v>
      </c>
      <c r="DI158">
        <v>0</v>
      </c>
      <c r="DJ158">
        <v>0</v>
      </c>
      <c r="DK158">
        <v>0</v>
      </c>
      <c r="DL158">
        <v>0</v>
      </c>
      <c r="DM158">
        <v>0</v>
      </c>
      <c r="DN158">
        <v>0</v>
      </c>
      <c r="DO158">
        <v>0</v>
      </c>
      <c r="DP158">
        <v>0</v>
      </c>
      <c r="DQ158">
        <v>0</v>
      </c>
      <c r="DR158">
        <v>0</v>
      </c>
      <c r="DS158">
        <v>0</v>
      </c>
      <c r="DT158">
        <v>0</v>
      </c>
      <c r="DU158">
        <v>0</v>
      </c>
      <c r="DV158">
        <v>0</v>
      </c>
      <c r="DW158">
        <v>0</v>
      </c>
      <c r="DX158">
        <v>0</v>
      </c>
      <c r="DY158">
        <v>0</v>
      </c>
      <c r="DZ158">
        <v>0</v>
      </c>
      <c r="EA158">
        <v>0</v>
      </c>
      <c r="EB158">
        <v>0</v>
      </c>
      <c r="EC158">
        <v>0</v>
      </c>
      <c r="ED158">
        <v>0</v>
      </c>
      <c r="EE158">
        <v>0</v>
      </c>
      <c r="EF158">
        <v>0</v>
      </c>
      <c r="EG158">
        <v>0</v>
      </c>
      <c r="EH158">
        <v>0</v>
      </c>
      <c r="EI158">
        <v>0</v>
      </c>
      <c r="EJ158">
        <v>0</v>
      </c>
      <c r="EK158">
        <v>0</v>
      </c>
      <c r="EL158">
        <v>0</v>
      </c>
      <c r="EM158">
        <v>0</v>
      </c>
      <c r="EN158">
        <v>0</v>
      </c>
      <c r="EO158">
        <v>0</v>
      </c>
      <c r="EP158">
        <v>0</v>
      </c>
      <c r="EQ158">
        <v>0</v>
      </c>
      <c r="ER158">
        <v>0</v>
      </c>
      <c r="ES158">
        <v>0</v>
      </c>
      <c r="ET158">
        <v>0</v>
      </c>
      <c r="EU158">
        <v>0</v>
      </c>
      <c r="EV158">
        <v>0</v>
      </c>
      <c r="EW158">
        <v>0</v>
      </c>
      <c r="EX158">
        <v>0</v>
      </c>
      <c r="EY158">
        <v>0</v>
      </c>
      <c r="EZ158">
        <v>0</v>
      </c>
      <c r="FA158">
        <v>0</v>
      </c>
      <c r="FB158">
        <v>0</v>
      </c>
      <c r="FC158">
        <v>0</v>
      </c>
      <c r="FD158">
        <v>0</v>
      </c>
      <c r="FE158">
        <v>0</v>
      </c>
      <c r="FF158">
        <v>0</v>
      </c>
      <c r="FG158">
        <v>0</v>
      </c>
      <c r="FH158">
        <v>0</v>
      </c>
      <c r="FI158">
        <v>0</v>
      </c>
      <c r="FJ158">
        <v>0</v>
      </c>
      <c r="FK158">
        <v>0</v>
      </c>
      <c r="FL158">
        <v>0</v>
      </c>
      <c r="FM158">
        <v>0</v>
      </c>
      <c r="FN158">
        <v>0</v>
      </c>
      <c r="FO158">
        <v>0</v>
      </c>
      <c r="FP158">
        <v>0</v>
      </c>
      <c r="FQ158">
        <v>0</v>
      </c>
      <c r="FR158">
        <v>0</v>
      </c>
      <c r="FS158">
        <v>0</v>
      </c>
      <c r="FT158">
        <v>0</v>
      </c>
    </row>
    <row r="159" spans="1:176" x14ac:dyDescent="0.2">
      <c r="A159" t="s">
        <v>231</v>
      </c>
      <c r="B159" t="s">
        <v>229</v>
      </c>
      <c r="C159" t="s">
        <v>244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N159">
        <v>0</v>
      </c>
      <c r="EO159">
        <v>0</v>
      </c>
      <c r="EP159">
        <v>0</v>
      </c>
      <c r="EQ159">
        <v>0</v>
      </c>
      <c r="ER159">
        <v>0</v>
      </c>
      <c r="ES159">
        <v>0</v>
      </c>
      <c r="ET159">
        <v>0</v>
      </c>
      <c r="EU159">
        <v>0</v>
      </c>
      <c r="EV159">
        <v>0</v>
      </c>
      <c r="EW159">
        <v>0</v>
      </c>
      <c r="EX159">
        <v>0</v>
      </c>
      <c r="EY159">
        <v>0</v>
      </c>
      <c r="EZ159">
        <v>0</v>
      </c>
      <c r="FA159">
        <v>0</v>
      </c>
      <c r="FB159">
        <v>0</v>
      </c>
      <c r="FC159">
        <v>0</v>
      </c>
      <c r="FD159">
        <v>0</v>
      </c>
      <c r="FE159">
        <v>0</v>
      </c>
      <c r="FF159">
        <v>0</v>
      </c>
      <c r="FG159">
        <v>0</v>
      </c>
      <c r="FH159">
        <v>0</v>
      </c>
      <c r="FI159">
        <v>0</v>
      </c>
      <c r="FJ159">
        <v>0</v>
      </c>
      <c r="FK159">
        <v>0</v>
      </c>
      <c r="FL159">
        <v>0</v>
      </c>
      <c r="FM159">
        <v>0</v>
      </c>
      <c r="FN159">
        <v>0</v>
      </c>
      <c r="FO159">
        <v>0</v>
      </c>
      <c r="FP159">
        <v>0</v>
      </c>
      <c r="FQ159">
        <v>0</v>
      </c>
      <c r="FR159">
        <v>0</v>
      </c>
      <c r="FS159">
        <v>0</v>
      </c>
      <c r="FT159">
        <v>0</v>
      </c>
    </row>
    <row r="160" spans="1:176" x14ac:dyDescent="0.2">
      <c r="A160" t="s">
        <v>231</v>
      </c>
      <c r="B160" t="s">
        <v>229</v>
      </c>
      <c r="C160" t="s">
        <v>245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BX160">
        <v>0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N160">
        <v>0</v>
      </c>
      <c r="EO160">
        <v>0</v>
      </c>
      <c r="EP160">
        <v>0</v>
      </c>
      <c r="EQ160">
        <v>0</v>
      </c>
      <c r="ER160">
        <v>0</v>
      </c>
      <c r="ES160">
        <v>0</v>
      </c>
      <c r="ET160">
        <v>0</v>
      </c>
      <c r="EU160">
        <v>0</v>
      </c>
      <c r="EV160">
        <v>0</v>
      </c>
      <c r="EW160">
        <v>0</v>
      </c>
      <c r="EX160">
        <v>0</v>
      </c>
      <c r="EY160">
        <v>0</v>
      </c>
      <c r="EZ160">
        <v>0</v>
      </c>
      <c r="FA160">
        <v>0</v>
      </c>
      <c r="FB160">
        <v>0</v>
      </c>
      <c r="FC160">
        <v>0</v>
      </c>
      <c r="FD160">
        <v>0</v>
      </c>
      <c r="FE160">
        <v>0</v>
      </c>
      <c r="FF160">
        <v>0</v>
      </c>
      <c r="FG160">
        <v>0</v>
      </c>
      <c r="FH160">
        <v>0</v>
      </c>
      <c r="FI160">
        <v>0</v>
      </c>
      <c r="FJ160">
        <v>0</v>
      </c>
      <c r="FK160">
        <v>0</v>
      </c>
      <c r="FL160">
        <v>0</v>
      </c>
      <c r="FM160">
        <v>0</v>
      </c>
      <c r="FN160">
        <v>0</v>
      </c>
      <c r="FO160">
        <v>0</v>
      </c>
      <c r="FP160">
        <v>0</v>
      </c>
      <c r="FQ160">
        <v>0</v>
      </c>
      <c r="FR160">
        <v>0</v>
      </c>
      <c r="FS160">
        <v>0</v>
      </c>
      <c r="FT160">
        <v>0</v>
      </c>
    </row>
    <row r="161" spans="1:176" x14ac:dyDescent="0.2">
      <c r="A161" t="s">
        <v>231</v>
      </c>
      <c r="B161" t="s">
        <v>229</v>
      </c>
      <c r="C161" t="s">
        <v>246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BX161">
        <v>0</v>
      </c>
      <c r="BY161">
        <v>0</v>
      </c>
      <c r="BZ161">
        <v>0</v>
      </c>
      <c r="CA161">
        <v>0</v>
      </c>
      <c r="CB161">
        <v>0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N161">
        <v>0</v>
      </c>
      <c r="EO161">
        <v>0</v>
      </c>
      <c r="EP161">
        <v>0</v>
      </c>
      <c r="EQ161">
        <v>0</v>
      </c>
      <c r="ER161">
        <v>0</v>
      </c>
      <c r="ES161">
        <v>0</v>
      </c>
      <c r="ET161">
        <v>0</v>
      </c>
      <c r="EU161">
        <v>0</v>
      </c>
      <c r="EV161">
        <v>0</v>
      </c>
      <c r="EW161">
        <v>0</v>
      </c>
      <c r="EX161">
        <v>0</v>
      </c>
      <c r="EY161">
        <v>0</v>
      </c>
      <c r="EZ161">
        <v>0</v>
      </c>
      <c r="FA161">
        <v>0</v>
      </c>
      <c r="FB161">
        <v>0</v>
      </c>
      <c r="FC161">
        <v>0</v>
      </c>
      <c r="FD161">
        <v>0</v>
      </c>
      <c r="FE161">
        <v>0</v>
      </c>
      <c r="FF161">
        <v>0</v>
      </c>
      <c r="FG161">
        <v>0</v>
      </c>
      <c r="FH161">
        <v>0</v>
      </c>
      <c r="FI161">
        <v>0</v>
      </c>
      <c r="FJ161">
        <v>0</v>
      </c>
      <c r="FK161">
        <v>0</v>
      </c>
      <c r="FL161">
        <v>0</v>
      </c>
      <c r="FM161">
        <v>0</v>
      </c>
      <c r="FN161">
        <v>0</v>
      </c>
      <c r="FO161">
        <v>0</v>
      </c>
      <c r="FP161">
        <v>0</v>
      </c>
      <c r="FQ161">
        <v>0</v>
      </c>
      <c r="FR161">
        <v>0</v>
      </c>
      <c r="FS161">
        <v>0</v>
      </c>
      <c r="FT161">
        <v>0</v>
      </c>
    </row>
    <row r="162" spans="1:176" x14ac:dyDescent="0.2">
      <c r="A162" t="s">
        <v>231</v>
      </c>
      <c r="B162" t="s">
        <v>229</v>
      </c>
      <c r="C162" t="s">
        <v>247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0</v>
      </c>
      <c r="BZ162">
        <v>0</v>
      </c>
      <c r="CA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0</v>
      </c>
      <c r="CP162">
        <v>0</v>
      </c>
      <c r="CQ162">
        <v>0</v>
      </c>
      <c r="CR162">
        <v>0</v>
      </c>
      <c r="CS162">
        <v>0</v>
      </c>
      <c r="CT162">
        <v>0</v>
      </c>
      <c r="CU162">
        <v>0</v>
      </c>
      <c r="CV162">
        <v>0</v>
      </c>
      <c r="CW162">
        <v>0</v>
      </c>
      <c r="CX162">
        <v>0</v>
      </c>
      <c r="CY162">
        <v>0</v>
      </c>
      <c r="CZ162">
        <v>0</v>
      </c>
      <c r="DA162">
        <v>0</v>
      </c>
      <c r="DB162">
        <v>0</v>
      </c>
      <c r="DC162">
        <v>0</v>
      </c>
      <c r="DD162">
        <v>0</v>
      </c>
      <c r="DE162">
        <v>0</v>
      </c>
      <c r="DF162">
        <v>0</v>
      </c>
      <c r="DG162">
        <v>0</v>
      </c>
      <c r="DH162">
        <v>0</v>
      </c>
      <c r="DI162">
        <v>0</v>
      </c>
      <c r="DJ162">
        <v>0</v>
      </c>
      <c r="DK162">
        <v>0</v>
      </c>
      <c r="DL162">
        <v>0</v>
      </c>
      <c r="DM162">
        <v>0</v>
      </c>
      <c r="DN162">
        <v>0</v>
      </c>
      <c r="DO162">
        <v>0</v>
      </c>
      <c r="DP162">
        <v>0</v>
      </c>
      <c r="DQ162">
        <v>0</v>
      </c>
      <c r="DR162">
        <v>0</v>
      </c>
      <c r="DS162">
        <v>0</v>
      </c>
      <c r="DT162">
        <v>0</v>
      </c>
      <c r="DU162">
        <v>0</v>
      </c>
      <c r="DV162">
        <v>0</v>
      </c>
      <c r="DW162">
        <v>0</v>
      </c>
      <c r="DX162">
        <v>0</v>
      </c>
      <c r="DY162">
        <v>0</v>
      </c>
      <c r="DZ162">
        <v>0</v>
      </c>
      <c r="EA162">
        <v>0</v>
      </c>
      <c r="EB162">
        <v>0</v>
      </c>
      <c r="EC162">
        <v>0</v>
      </c>
      <c r="ED162">
        <v>0</v>
      </c>
      <c r="EE162">
        <v>0</v>
      </c>
      <c r="EF162">
        <v>0</v>
      </c>
      <c r="EG162">
        <v>0</v>
      </c>
      <c r="EH162">
        <v>0</v>
      </c>
      <c r="EI162">
        <v>0</v>
      </c>
      <c r="EJ162">
        <v>0</v>
      </c>
      <c r="EK162">
        <v>0</v>
      </c>
      <c r="EL162">
        <v>0</v>
      </c>
      <c r="EM162">
        <v>0</v>
      </c>
      <c r="EN162">
        <v>0</v>
      </c>
      <c r="EO162">
        <v>0</v>
      </c>
      <c r="EP162">
        <v>0</v>
      </c>
      <c r="EQ162">
        <v>0</v>
      </c>
      <c r="ER162">
        <v>0</v>
      </c>
      <c r="ES162">
        <v>0</v>
      </c>
      <c r="ET162">
        <v>0</v>
      </c>
      <c r="EU162">
        <v>0</v>
      </c>
      <c r="EV162">
        <v>0</v>
      </c>
      <c r="EW162">
        <v>0</v>
      </c>
      <c r="EX162">
        <v>0</v>
      </c>
      <c r="EY162">
        <v>0</v>
      </c>
      <c r="EZ162">
        <v>0</v>
      </c>
      <c r="FA162">
        <v>0</v>
      </c>
      <c r="FB162">
        <v>0</v>
      </c>
      <c r="FC162">
        <v>0</v>
      </c>
      <c r="FD162">
        <v>0</v>
      </c>
      <c r="FE162">
        <v>0</v>
      </c>
      <c r="FF162">
        <v>0</v>
      </c>
      <c r="FG162">
        <v>0</v>
      </c>
      <c r="FH162">
        <v>0</v>
      </c>
      <c r="FI162">
        <v>0</v>
      </c>
      <c r="FJ162">
        <v>0</v>
      </c>
      <c r="FK162">
        <v>0</v>
      </c>
      <c r="FL162">
        <v>0</v>
      </c>
      <c r="FM162">
        <v>0</v>
      </c>
      <c r="FN162">
        <v>0</v>
      </c>
      <c r="FO162">
        <v>0</v>
      </c>
      <c r="FP162">
        <v>0</v>
      </c>
      <c r="FQ162">
        <v>0</v>
      </c>
      <c r="FR162">
        <v>0</v>
      </c>
      <c r="FS162">
        <v>0</v>
      </c>
      <c r="FT162">
        <v>0</v>
      </c>
    </row>
    <row r="163" spans="1:176" x14ac:dyDescent="0.2">
      <c r="A163" t="s">
        <v>231</v>
      </c>
      <c r="B163" t="s">
        <v>229</v>
      </c>
      <c r="C163" t="s">
        <v>248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>
        <v>0</v>
      </c>
      <c r="CA163">
        <v>0</v>
      </c>
      <c r="CB163">
        <v>0</v>
      </c>
      <c r="CC163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>
        <v>0</v>
      </c>
      <c r="CN163">
        <v>0</v>
      </c>
      <c r="CO163">
        <v>0</v>
      </c>
      <c r="CP163">
        <v>0</v>
      </c>
      <c r="CQ163">
        <v>0</v>
      </c>
      <c r="CR163">
        <v>0</v>
      </c>
      <c r="CS163">
        <v>0</v>
      </c>
      <c r="CT163">
        <v>0</v>
      </c>
      <c r="CU163">
        <v>0</v>
      </c>
      <c r="CV163">
        <v>0</v>
      </c>
      <c r="CW163">
        <v>0</v>
      </c>
      <c r="CX163">
        <v>0</v>
      </c>
      <c r="CY163">
        <v>0</v>
      </c>
      <c r="CZ163">
        <v>0</v>
      </c>
      <c r="DA163">
        <v>0</v>
      </c>
      <c r="DB163">
        <v>0</v>
      </c>
      <c r="DC163">
        <v>0</v>
      </c>
      <c r="DD163">
        <v>0</v>
      </c>
      <c r="DE163">
        <v>0</v>
      </c>
      <c r="DF163">
        <v>0</v>
      </c>
      <c r="DG163">
        <v>0</v>
      </c>
      <c r="DH163">
        <v>0</v>
      </c>
      <c r="DI163">
        <v>0</v>
      </c>
      <c r="DJ163">
        <v>0</v>
      </c>
      <c r="DK163">
        <v>0</v>
      </c>
      <c r="DL163">
        <v>0</v>
      </c>
      <c r="DM163">
        <v>0</v>
      </c>
      <c r="DN163">
        <v>0</v>
      </c>
      <c r="DO163">
        <v>0</v>
      </c>
      <c r="DP163">
        <v>0</v>
      </c>
      <c r="DQ163">
        <v>0</v>
      </c>
      <c r="DR163">
        <v>0</v>
      </c>
      <c r="DS163">
        <v>0</v>
      </c>
      <c r="DT163">
        <v>0</v>
      </c>
      <c r="DU163">
        <v>0</v>
      </c>
      <c r="DV163">
        <v>0</v>
      </c>
      <c r="DW163">
        <v>0</v>
      </c>
      <c r="DX163">
        <v>0</v>
      </c>
      <c r="DY163">
        <v>0</v>
      </c>
      <c r="DZ163">
        <v>0</v>
      </c>
      <c r="EA163">
        <v>0</v>
      </c>
      <c r="EB163">
        <v>0</v>
      </c>
      <c r="EC163">
        <v>0</v>
      </c>
      <c r="ED163">
        <v>0</v>
      </c>
      <c r="EE163">
        <v>0</v>
      </c>
      <c r="EF163">
        <v>0</v>
      </c>
      <c r="EG163">
        <v>0</v>
      </c>
      <c r="EH163">
        <v>0</v>
      </c>
      <c r="EI163">
        <v>0</v>
      </c>
      <c r="EJ163">
        <v>0</v>
      </c>
      <c r="EK163">
        <v>0</v>
      </c>
      <c r="EL163">
        <v>0</v>
      </c>
      <c r="EM163">
        <v>0</v>
      </c>
      <c r="EN163">
        <v>0</v>
      </c>
      <c r="EO163">
        <v>0</v>
      </c>
      <c r="EP163">
        <v>0</v>
      </c>
      <c r="EQ163">
        <v>0</v>
      </c>
      <c r="ER163">
        <v>0</v>
      </c>
      <c r="ES163">
        <v>0</v>
      </c>
      <c r="ET163">
        <v>0</v>
      </c>
      <c r="EU163">
        <v>0</v>
      </c>
      <c r="EV163">
        <v>0</v>
      </c>
      <c r="EW163">
        <v>0</v>
      </c>
      <c r="EX163">
        <v>0</v>
      </c>
      <c r="EY163">
        <v>0</v>
      </c>
      <c r="EZ163">
        <v>0</v>
      </c>
      <c r="FA163">
        <v>0</v>
      </c>
      <c r="FB163">
        <v>0</v>
      </c>
      <c r="FC163">
        <v>0</v>
      </c>
      <c r="FD163">
        <v>0</v>
      </c>
      <c r="FE163">
        <v>0</v>
      </c>
      <c r="FF163">
        <v>0</v>
      </c>
      <c r="FG163">
        <v>0</v>
      </c>
      <c r="FH163">
        <v>0</v>
      </c>
      <c r="FI163">
        <v>0</v>
      </c>
      <c r="FJ163">
        <v>0</v>
      </c>
      <c r="FK163">
        <v>0</v>
      </c>
      <c r="FL163">
        <v>0</v>
      </c>
      <c r="FM163">
        <v>0</v>
      </c>
      <c r="FN163">
        <v>0</v>
      </c>
      <c r="FO163">
        <v>0</v>
      </c>
      <c r="FP163">
        <v>0</v>
      </c>
      <c r="FQ163">
        <v>0</v>
      </c>
      <c r="FR163">
        <v>0</v>
      </c>
      <c r="FS163">
        <v>0</v>
      </c>
      <c r="FT163">
        <v>0</v>
      </c>
    </row>
    <row r="164" spans="1:176" x14ac:dyDescent="0.2">
      <c r="A164" t="s">
        <v>231</v>
      </c>
      <c r="B164" t="s">
        <v>229</v>
      </c>
      <c r="C164" t="s">
        <v>249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0</v>
      </c>
      <c r="BY164">
        <v>0</v>
      </c>
      <c r="BZ164">
        <v>0</v>
      </c>
      <c r="CA164">
        <v>0</v>
      </c>
      <c r="CB164">
        <v>0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0</v>
      </c>
      <c r="CO164">
        <v>0</v>
      </c>
      <c r="CP164">
        <v>0</v>
      </c>
      <c r="CQ164">
        <v>0</v>
      </c>
      <c r="CR164">
        <v>0</v>
      </c>
      <c r="CS164">
        <v>0</v>
      </c>
      <c r="CT164">
        <v>0</v>
      </c>
      <c r="CU164">
        <v>0</v>
      </c>
      <c r="CV164">
        <v>0</v>
      </c>
      <c r="CW164">
        <v>0</v>
      </c>
      <c r="CX164">
        <v>0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0</v>
      </c>
      <c r="DE164">
        <v>0</v>
      </c>
      <c r="DF164">
        <v>0</v>
      </c>
      <c r="DG164">
        <v>0</v>
      </c>
      <c r="DH164">
        <v>0</v>
      </c>
      <c r="DI164">
        <v>0</v>
      </c>
      <c r="DJ164">
        <v>0</v>
      </c>
      <c r="DK164">
        <v>0</v>
      </c>
      <c r="DL164">
        <v>0</v>
      </c>
      <c r="DM164">
        <v>0</v>
      </c>
      <c r="DN164">
        <v>0</v>
      </c>
      <c r="DO164">
        <v>0</v>
      </c>
      <c r="DP164">
        <v>0</v>
      </c>
      <c r="DQ164">
        <v>0</v>
      </c>
      <c r="DR164">
        <v>0</v>
      </c>
      <c r="DS164">
        <v>0</v>
      </c>
      <c r="DT164">
        <v>0</v>
      </c>
      <c r="DU164">
        <v>0</v>
      </c>
      <c r="DV164">
        <v>0</v>
      </c>
      <c r="DW164">
        <v>0</v>
      </c>
      <c r="DX164">
        <v>0</v>
      </c>
      <c r="DY164">
        <v>0</v>
      </c>
      <c r="DZ164">
        <v>0</v>
      </c>
      <c r="EA164">
        <v>0</v>
      </c>
      <c r="EB164">
        <v>0</v>
      </c>
      <c r="EC164">
        <v>0</v>
      </c>
      <c r="ED164">
        <v>0</v>
      </c>
      <c r="EE164">
        <v>0</v>
      </c>
      <c r="EF164">
        <v>0</v>
      </c>
      <c r="EG164">
        <v>0</v>
      </c>
      <c r="EH164">
        <v>0</v>
      </c>
      <c r="EI164">
        <v>0</v>
      </c>
      <c r="EJ164">
        <v>0</v>
      </c>
      <c r="EK164">
        <v>0</v>
      </c>
      <c r="EL164">
        <v>0</v>
      </c>
      <c r="EM164">
        <v>0</v>
      </c>
      <c r="EN164">
        <v>0</v>
      </c>
      <c r="EO164">
        <v>0</v>
      </c>
      <c r="EP164">
        <v>0</v>
      </c>
      <c r="EQ164">
        <v>0</v>
      </c>
      <c r="ER164">
        <v>0</v>
      </c>
      <c r="ES164">
        <v>0</v>
      </c>
      <c r="ET164">
        <v>0</v>
      </c>
      <c r="EU164">
        <v>0</v>
      </c>
      <c r="EV164">
        <v>0</v>
      </c>
      <c r="EW164">
        <v>0</v>
      </c>
      <c r="EX164">
        <v>0</v>
      </c>
      <c r="EY164">
        <v>0</v>
      </c>
      <c r="EZ164">
        <v>0</v>
      </c>
      <c r="FA164">
        <v>0</v>
      </c>
      <c r="FB164">
        <v>0</v>
      </c>
      <c r="FC164">
        <v>0</v>
      </c>
      <c r="FD164">
        <v>0</v>
      </c>
      <c r="FE164">
        <v>0</v>
      </c>
      <c r="FF164">
        <v>0</v>
      </c>
      <c r="FG164">
        <v>0</v>
      </c>
      <c r="FH164">
        <v>0</v>
      </c>
      <c r="FI164">
        <v>0</v>
      </c>
      <c r="FJ164">
        <v>0</v>
      </c>
      <c r="FK164">
        <v>0</v>
      </c>
      <c r="FL164">
        <v>0</v>
      </c>
      <c r="FM164">
        <v>0</v>
      </c>
      <c r="FN164">
        <v>0</v>
      </c>
      <c r="FO164">
        <v>0</v>
      </c>
      <c r="FP164">
        <v>0</v>
      </c>
      <c r="FQ164">
        <v>0</v>
      </c>
      <c r="FR164">
        <v>0</v>
      </c>
      <c r="FS164">
        <v>0</v>
      </c>
      <c r="FT164">
        <v>0</v>
      </c>
    </row>
    <row r="165" spans="1:176" x14ac:dyDescent="0.2">
      <c r="A165" t="s">
        <v>231</v>
      </c>
      <c r="B165" t="s">
        <v>229</v>
      </c>
      <c r="C165" t="s">
        <v>250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v>0</v>
      </c>
      <c r="BZ165">
        <v>0</v>
      </c>
      <c r="CA165">
        <v>0</v>
      </c>
      <c r="CB165">
        <v>0</v>
      </c>
      <c r="CC165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0</v>
      </c>
      <c r="CM165">
        <v>0</v>
      </c>
      <c r="CN165">
        <v>0</v>
      </c>
      <c r="CO165">
        <v>0</v>
      </c>
      <c r="CP165">
        <v>0</v>
      </c>
      <c r="CQ165">
        <v>0</v>
      </c>
      <c r="CR165">
        <v>0</v>
      </c>
      <c r="CS165">
        <v>0</v>
      </c>
      <c r="CT165">
        <v>0</v>
      </c>
      <c r="CU165">
        <v>0</v>
      </c>
      <c r="CV165">
        <v>0</v>
      </c>
      <c r="CW165">
        <v>0</v>
      </c>
      <c r="CX165">
        <v>0</v>
      </c>
      <c r="CY165">
        <v>0</v>
      </c>
      <c r="CZ165">
        <v>0</v>
      </c>
      <c r="DA165">
        <v>0</v>
      </c>
      <c r="DB165">
        <v>0</v>
      </c>
      <c r="DC165">
        <v>0</v>
      </c>
      <c r="DD165">
        <v>0</v>
      </c>
      <c r="DE165">
        <v>0</v>
      </c>
      <c r="DF165">
        <v>0</v>
      </c>
      <c r="DG165">
        <v>0</v>
      </c>
      <c r="DH165">
        <v>0</v>
      </c>
      <c r="DI165">
        <v>0</v>
      </c>
      <c r="DJ165">
        <v>0</v>
      </c>
      <c r="DK165">
        <v>0</v>
      </c>
      <c r="DL165">
        <v>0</v>
      </c>
      <c r="DM165">
        <v>0</v>
      </c>
      <c r="DN165">
        <v>0</v>
      </c>
      <c r="DO165">
        <v>0</v>
      </c>
      <c r="DP165">
        <v>0</v>
      </c>
      <c r="DQ165">
        <v>0</v>
      </c>
      <c r="DR165">
        <v>0</v>
      </c>
      <c r="DS165">
        <v>0</v>
      </c>
      <c r="DT165">
        <v>0</v>
      </c>
      <c r="DU165">
        <v>0</v>
      </c>
      <c r="DV165">
        <v>0</v>
      </c>
      <c r="DW165">
        <v>0</v>
      </c>
      <c r="DX165">
        <v>0</v>
      </c>
      <c r="DY165">
        <v>0</v>
      </c>
      <c r="DZ165">
        <v>0</v>
      </c>
      <c r="EA165">
        <v>0</v>
      </c>
      <c r="EB165">
        <v>0</v>
      </c>
      <c r="EC165">
        <v>0</v>
      </c>
      <c r="ED165">
        <v>0</v>
      </c>
      <c r="EE165">
        <v>0</v>
      </c>
      <c r="EF165">
        <v>0</v>
      </c>
      <c r="EG165">
        <v>0</v>
      </c>
      <c r="EH165">
        <v>0</v>
      </c>
      <c r="EI165">
        <v>0</v>
      </c>
      <c r="EJ165">
        <v>0</v>
      </c>
      <c r="EK165">
        <v>0</v>
      </c>
      <c r="EL165">
        <v>0</v>
      </c>
      <c r="EM165">
        <v>0</v>
      </c>
      <c r="EN165">
        <v>0</v>
      </c>
      <c r="EO165">
        <v>0</v>
      </c>
      <c r="EP165">
        <v>0</v>
      </c>
      <c r="EQ165">
        <v>0</v>
      </c>
      <c r="ER165">
        <v>0</v>
      </c>
      <c r="ES165">
        <v>0</v>
      </c>
      <c r="ET165">
        <v>0</v>
      </c>
      <c r="EU165">
        <v>0</v>
      </c>
      <c r="EV165">
        <v>0</v>
      </c>
      <c r="EW165">
        <v>0</v>
      </c>
      <c r="EX165">
        <v>0</v>
      </c>
      <c r="EY165">
        <v>0</v>
      </c>
      <c r="EZ165">
        <v>0</v>
      </c>
      <c r="FA165">
        <v>0</v>
      </c>
      <c r="FB165">
        <v>0</v>
      </c>
      <c r="FC165">
        <v>0</v>
      </c>
      <c r="FD165">
        <v>0</v>
      </c>
      <c r="FE165">
        <v>0</v>
      </c>
      <c r="FF165">
        <v>0</v>
      </c>
      <c r="FG165">
        <v>0</v>
      </c>
      <c r="FH165">
        <v>0</v>
      </c>
      <c r="FI165">
        <v>0</v>
      </c>
      <c r="FJ165">
        <v>0</v>
      </c>
      <c r="FK165">
        <v>0</v>
      </c>
      <c r="FL165">
        <v>0</v>
      </c>
      <c r="FM165">
        <v>0</v>
      </c>
      <c r="FN165">
        <v>0</v>
      </c>
      <c r="FO165">
        <v>0</v>
      </c>
      <c r="FP165">
        <v>0</v>
      </c>
      <c r="FQ165">
        <v>0</v>
      </c>
      <c r="FR165">
        <v>0</v>
      </c>
      <c r="FS165">
        <v>0</v>
      </c>
      <c r="FT165">
        <v>0</v>
      </c>
    </row>
    <row r="166" spans="1:176" x14ac:dyDescent="0.2">
      <c r="A166" t="s">
        <v>231</v>
      </c>
      <c r="B166" t="s">
        <v>229</v>
      </c>
      <c r="C166" t="s">
        <v>251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v>0</v>
      </c>
      <c r="BZ166">
        <v>0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0</v>
      </c>
      <c r="CN166">
        <v>0</v>
      </c>
      <c r="CO166">
        <v>0</v>
      </c>
      <c r="CP166">
        <v>0</v>
      </c>
      <c r="CQ166">
        <v>0</v>
      </c>
      <c r="CR166">
        <v>0</v>
      </c>
      <c r="CS166">
        <v>0</v>
      </c>
      <c r="CT166">
        <v>0</v>
      </c>
      <c r="CU166">
        <v>0</v>
      </c>
      <c r="CV166">
        <v>0</v>
      </c>
      <c r="CW166">
        <v>0</v>
      </c>
      <c r="CX166">
        <v>0</v>
      </c>
      <c r="CY166">
        <v>0</v>
      </c>
      <c r="CZ166">
        <v>0</v>
      </c>
      <c r="DA166">
        <v>0</v>
      </c>
      <c r="DB166">
        <v>0</v>
      </c>
      <c r="DC166">
        <v>0</v>
      </c>
      <c r="DD166">
        <v>0</v>
      </c>
      <c r="DE166">
        <v>0</v>
      </c>
      <c r="DF166">
        <v>0</v>
      </c>
      <c r="DG166">
        <v>0</v>
      </c>
      <c r="DH166">
        <v>0</v>
      </c>
      <c r="DI166">
        <v>0</v>
      </c>
      <c r="DJ166">
        <v>0</v>
      </c>
      <c r="DK166">
        <v>0</v>
      </c>
      <c r="DL166">
        <v>0</v>
      </c>
      <c r="DM166">
        <v>0</v>
      </c>
      <c r="DN166">
        <v>0</v>
      </c>
      <c r="DO166">
        <v>0</v>
      </c>
      <c r="DP166">
        <v>0</v>
      </c>
      <c r="DQ166">
        <v>0</v>
      </c>
      <c r="DR166">
        <v>0</v>
      </c>
      <c r="DS166">
        <v>0</v>
      </c>
      <c r="DT166">
        <v>0</v>
      </c>
      <c r="DU166">
        <v>0</v>
      </c>
      <c r="DV166">
        <v>0</v>
      </c>
      <c r="DW166">
        <v>0</v>
      </c>
      <c r="DX166">
        <v>0</v>
      </c>
      <c r="DY166">
        <v>0</v>
      </c>
      <c r="DZ166">
        <v>0</v>
      </c>
      <c r="EA166">
        <v>0</v>
      </c>
      <c r="EB166">
        <v>0</v>
      </c>
      <c r="EC166">
        <v>0</v>
      </c>
      <c r="ED166">
        <v>0</v>
      </c>
      <c r="EE166">
        <v>0</v>
      </c>
      <c r="EF166">
        <v>0</v>
      </c>
      <c r="EG166">
        <v>0</v>
      </c>
      <c r="EH166">
        <v>0</v>
      </c>
      <c r="EI166">
        <v>0</v>
      </c>
      <c r="EJ166">
        <v>0</v>
      </c>
      <c r="EK166">
        <v>0</v>
      </c>
      <c r="EL166">
        <v>0</v>
      </c>
      <c r="EM166">
        <v>0</v>
      </c>
      <c r="EN166">
        <v>0</v>
      </c>
      <c r="EO166">
        <v>0</v>
      </c>
      <c r="EP166">
        <v>0</v>
      </c>
      <c r="EQ166">
        <v>0</v>
      </c>
      <c r="ER166">
        <v>0</v>
      </c>
      <c r="ES166">
        <v>0</v>
      </c>
      <c r="ET166">
        <v>0</v>
      </c>
      <c r="EU166">
        <v>0</v>
      </c>
      <c r="EV166">
        <v>0</v>
      </c>
      <c r="EW166">
        <v>0</v>
      </c>
      <c r="EX166">
        <v>0</v>
      </c>
      <c r="EY166">
        <v>0</v>
      </c>
      <c r="EZ166">
        <v>0</v>
      </c>
      <c r="FA166">
        <v>0</v>
      </c>
      <c r="FB166">
        <v>0</v>
      </c>
      <c r="FC166">
        <v>0</v>
      </c>
      <c r="FD166">
        <v>0</v>
      </c>
      <c r="FE166">
        <v>0</v>
      </c>
      <c r="FF166">
        <v>0</v>
      </c>
      <c r="FG166">
        <v>0</v>
      </c>
      <c r="FH166">
        <v>0</v>
      </c>
      <c r="FI166">
        <v>0</v>
      </c>
      <c r="FJ166">
        <v>0</v>
      </c>
      <c r="FK166">
        <v>0</v>
      </c>
      <c r="FL166">
        <v>0</v>
      </c>
      <c r="FM166">
        <v>0</v>
      </c>
      <c r="FN166">
        <v>0</v>
      </c>
      <c r="FO166">
        <v>0</v>
      </c>
      <c r="FP166">
        <v>0</v>
      </c>
      <c r="FQ166">
        <v>0</v>
      </c>
      <c r="FR166">
        <v>0</v>
      </c>
      <c r="FS166">
        <v>0</v>
      </c>
      <c r="FT166">
        <v>0</v>
      </c>
    </row>
    <row r="167" spans="1:176" x14ac:dyDescent="0.2">
      <c r="A167" t="s">
        <v>231</v>
      </c>
      <c r="B167" t="s">
        <v>229</v>
      </c>
      <c r="C167" t="s">
        <v>252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0</v>
      </c>
      <c r="BY167">
        <v>0</v>
      </c>
      <c r="BZ167">
        <v>0</v>
      </c>
      <c r="CA167">
        <v>0</v>
      </c>
      <c r="CB167">
        <v>0</v>
      </c>
      <c r="CC167">
        <v>0</v>
      </c>
      <c r="CD167">
        <v>0</v>
      </c>
      <c r="CE167">
        <v>0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0</v>
      </c>
      <c r="CL167">
        <v>0</v>
      </c>
      <c r="CM167">
        <v>0</v>
      </c>
      <c r="CN167">
        <v>0</v>
      </c>
      <c r="CO167">
        <v>0</v>
      </c>
      <c r="CP167">
        <v>0</v>
      </c>
      <c r="CQ167">
        <v>0</v>
      </c>
      <c r="CR167">
        <v>0</v>
      </c>
      <c r="CS167">
        <v>0</v>
      </c>
      <c r="CT167">
        <v>0</v>
      </c>
      <c r="CU167">
        <v>0</v>
      </c>
      <c r="CV167">
        <v>0</v>
      </c>
      <c r="CW167">
        <v>0</v>
      </c>
      <c r="CX167">
        <v>0</v>
      </c>
      <c r="CY167">
        <v>0</v>
      </c>
      <c r="CZ167">
        <v>0</v>
      </c>
      <c r="DA167">
        <v>0</v>
      </c>
      <c r="DB167">
        <v>0</v>
      </c>
      <c r="DC167">
        <v>0</v>
      </c>
      <c r="DD167">
        <v>0</v>
      </c>
      <c r="DE167">
        <v>0</v>
      </c>
      <c r="DF167">
        <v>0</v>
      </c>
      <c r="DG167">
        <v>0</v>
      </c>
      <c r="DH167">
        <v>0</v>
      </c>
      <c r="DI167">
        <v>0</v>
      </c>
      <c r="DJ167">
        <v>0</v>
      </c>
      <c r="DK167">
        <v>0</v>
      </c>
      <c r="DL167">
        <v>0</v>
      </c>
      <c r="DM167">
        <v>0</v>
      </c>
      <c r="DN167">
        <v>0</v>
      </c>
      <c r="DO167">
        <v>0</v>
      </c>
      <c r="DP167">
        <v>0</v>
      </c>
      <c r="DQ167">
        <v>0</v>
      </c>
      <c r="DR167">
        <v>0</v>
      </c>
      <c r="DS167">
        <v>0</v>
      </c>
      <c r="DT167">
        <v>0</v>
      </c>
      <c r="DU167">
        <v>0</v>
      </c>
      <c r="DV167">
        <v>0</v>
      </c>
      <c r="DW167">
        <v>0</v>
      </c>
      <c r="DX167">
        <v>0</v>
      </c>
      <c r="DY167">
        <v>0</v>
      </c>
      <c r="DZ167">
        <v>0</v>
      </c>
      <c r="EA167">
        <v>0</v>
      </c>
      <c r="EB167">
        <v>0</v>
      </c>
      <c r="EC167">
        <v>0</v>
      </c>
      <c r="ED167">
        <v>0</v>
      </c>
      <c r="EE167">
        <v>0</v>
      </c>
      <c r="EF167">
        <v>0</v>
      </c>
      <c r="EG167">
        <v>0</v>
      </c>
      <c r="EH167">
        <v>0</v>
      </c>
      <c r="EI167">
        <v>0</v>
      </c>
      <c r="EJ167">
        <v>0</v>
      </c>
      <c r="EK167">
        <v>0</v>
      </c>
      <c r="EL167">
        <v>0</v>
      </c>
      <c r="EM167">
        <v>0</v>
      </c>
      <c r="EN167">
        <v>0</v>
      </c>
      <c r="EO167">
        <v>0</v>
      </c>
      <c r="EP167">
        <v>0</v>
      </c>
      <c r="EQ167">
        <v>0</v>
      </c>
      <c r="ER167">
        <v>0</v>
      </c>
      <c r="ES167">
        <v>0</v>
      </c>
      <c r="ET167">
        <v>0</v>
      </c>
      <c r="EU167">
        <v>0</v>
      </c>
      <c r="EV167">
        <v>0</v>
      </c>
      <c r="EW167">
        <v>0</v>
      </c>
      <c r="EX167">
        <v>0</v>
      </c>
      <c r="EY167">
        <v>0</v>
      </c>
      <c r="EZ167">
        <v>0</v>
      </c>
      <c r="FA167">
        <v>0</v>
      </c>
      <c r="FB167">
        <v>0</v>
      </c>
      <c r="FC167">
        <v>0</v>
      </c>
      <c r="FD167">
        <v>0</v>
      </c>
      <c r="FE167">
        <v>0</v>
      </c>
      <c r="FF167">
        <v>0</v>
      </c>
      <c r="FG167">
        <v>0</v>
      </c>
      <c r="FH167">
        <v>0</v>
      </c>
      <c r="FI167">
        <v>0</v>
      </c>
      <c r="FJ167">
        <v>0</v>
      </c>
      <c r="FK167">
        <v>0</v>
      </c>
      <c r="FL167">
        <v>0</v>
      </c>
      <c r="FM167">
        <v>0</v>
      </c>
      <c r="FN167">
        <v>0</v>
      </c>
      <c r="FO167">
        <v>0</v>
      </c>
      <c r="FP167">
        <v>0</v>
      </c>
      <c r="FQ167">
        <v>0</v>
      </c>
      <c r="FR167">
        <v>0</v>
      </c>
      <c r="FS167">
        <v>0</v>
      </c>
      <c r="FT167">
        <v>0</v>
      </c>
    </row>
    <row r="168" spans="1:176" x14ac:dyDescent="0.2">
      <c r="A168" t="s">
        <v>231</v>
      </c>
      <c r="B168" t="s">
        <v>229</v>
      </c>
      <c r="C168" t="s">
        <v>253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0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0</v>
      </c>
      <c r="CN168">
        <v>0</v>
      </c>
      <c r="CO168">
        <v>0</v>
      </c>
      <c r="CP168">
        <v>0</v>
      </c>
      <c r="CQ168">
        <v>0</v>
      </c>
      <c r="CR168">
        <v>0</v>
      </c>
      <c r="CS168">
        <v>0</v>
      </c>
      <c r="CT168">
        <v>0</v>
      </c>
      <c r="CU168">
        <v>0</v>
      </c>
      <c r="CV168">
        <v>0</v>
      </c>
      <c r="CW168">
        <v>0</v>
      </c>
      <c r="CX168">
        <v>0</v>
      </c>
      <c r="CY168">
        <v>0</v>
      </c>
      <c r="CZ168">
        <v>0</v>
      </c>
      <c r="DA168">
        <v>0</v>
      </c>
      <c r="DB168">
        <v>0</v>
      </c>
      <c r="DC168">
        <v>0</v>
      </c>
      <c r="DD168">
        <v>0</v>
      </c>
      <c r="DE168">
        <v>0</v>
      </c>
      <c r="DF168">
        <v>0</v>
      </c>
      <c r="DG168">
        <v>0</v>
      </c>
      <c r="DH168">
        <v>0</v>
      </c>
      <c r="DI168">
        <v>0</v>
      </c>
      <c r="DJ168">
        <v>0</v>
      </c>
      <c r="DK168">
        <v>0</v>
      </c>
      <c r="DL168">
        <v>0</v>
      </c>
      <c r="DM168">
        <v>0</v>
      </c>
      <c r="DN168">
        <v>0</v>
      </c>
      <c r="DO168">
        <v>0</v>
      </c>
      <c r="DP168">
        <v>0</v>
      </c>
      <c r="DQ168">
        <v>0</v>
      </c>
      <c r="DR168">
        <v>0</v>
      </c>
      <c r="DS168">
        <v>0</v>
      </c>
      <c r="DT168">
        <v>0</v>
      </c>
      <c r="DU168">
        <v>0</v>
      </c>
      <c r="DV168">
        <v>0</v>
      </c>
      <c r="DW168">
        <v>0</v>
      </c>
      <c r="DX168">
        <v>0</v>
      </c>
      <c r="DY168">
        <v>0</v>
      </c>
      <c r="DZ168">
        <v>0</v>
      </c>
      <c r="EA168">
        <v>0</v>
      </c>
      <c r="EB168">
        <v>0</v>
      </c>
      <c r="EC168">
        <v>0</v>
      </c>
      <c r="ED168">
        <v>0</v>
      </c>
      <c r="EE168">
        <v>0</v>
      </c>
      <c r="EF168">
        <v>0</v>
      </c>
      <c r="EG168">
        <v>0</v>
      </c>
      <c r="EH168">
        <v>0</v>
      </c>
      <c r="EI168">
        <v>0</v>
      </c>
      <c r="EJ168">
        <v>0</v>
      </c>
      <c r="EK168">
        <v>0</v>
      </c>
      <c r="EL168">
        <v>0</v>
      </c>
      <c r="EM168">
        <v>0</v>
      </c>
      <c r="EN168">
        <v>0</v>
      </c>
      <c r="EO168">
        <v>0</v>
      </c>
      <c r="EP168">
        <v>0</v>
      </c>
      <c r="EQ168">
        <v>0</v>
      </c>
      <c r="ER168">
        <v>0</v>
      </c>
      <c r="ES168">
        <v>0</v>
      </c>
      <c r="ET168">
        <v>0</v>
      </c>
      <c r="EU168">
        <v>0</v>
      </c>
      <c r="EV168">
        <v>0</v>
      </c>
      <c r="EW168">
        <v>0</v>
      </c>
      <c r="EX168">
        <v>0</v>
      </c>
      <c r="EY168">
        <v>0</v>
      </c>
      <c r="EZ168">
        <v>0</v>
      </c>
      <c r="FA168">
        <v>0</v>
      </c>
      <c r="FB168">
        <v>0</v>
      </c>
      <c r="FC168">
        <v>0</v>
      </c>
      <c r="FD168">
        <v>0</v>
      </c>
      <c r="FE168">
        <v>0</v>
      </c>
      <c r="FF168">
        <v>0</v>
      </c>
      <c r="FG168">
        <v>0</v>
      </c>
      <c r="FH168">
        <v>0</v>
      </c>
      <c r="FI168">
        <v>0</v>
      </c>
      <c r="FJ168">
        <v>0</v>
      </c>
      <c r="FK168">
        <v>0</v>
      </c>
      <c r="FL168">
        <v>0</v>
      </c>
      <c r="FM168">
        <v>0</v>
      </c>
      <c r="FN168">
        <v>0</v>
      </c>
      <c r="FO168">
        <v>0</v>
      </c>
      <c r="FP168">
        <v>0</v>
      </c>
      <c r="FQ168">
        <v>0</v>
      </c>
      <c r="FR168">
        <v>0</v>
      </c>
      <c r="FS168">
        <v>0</v>
      </c>
      <c r="FT168">
        <v>0</v>
      </c>
    </row>
    <row r="169" spans="1:176" x14ac:dyDescent="0.2">
      <c r="A169" t="s">
        <v>231</v>
      </c>
      <c r="B169" t="s">
        <v>229</v>
      </c>
      <c r="C169" t="s">
        <v>254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0</v>
      </c>
      <c r="BY169">
        <v>0</v>
      </c>
      <c r="BZ169">
        <v>0</v>
      </c>
      <c r="CA169">
        <v>0</v>
      </c>
      <c r="CB169">
        <v>0</v>
      </c>
      <c r="CC169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0</v>
      </c>
      <c r="CJ169">
        <v>0</v>
      </c>
      <c r="CK169">
        <v>0</v>
      </c>
      <c r="CL169">
        <v>0</v>
      </c>
      <c r="CM169">
        <v>0</v>
      </c>
      <c r="CN169">
        <v>0</v>
      </c>
      <c r="CO169">
        <v>0</v>
      </c>
      <c r="CP169">
        <v>0</v>
      </c>
      <c r="CQ169">
        <v>0</v>
      </c>
      <c r="CR169">
        <v>0</v>
      </c>
      <c r="CS169">
        <v>0</v>
      </c>
      <c r="CT169">
        <v>0</v>
      </c>
      <c r="CU169">
        <v>0</v>
      </c>
      <c r="CV169">
        <v>0</v>
      </c>
      <c r="CW169">
        <v>0</v>
      </c>
      <c r="CX169">
        <v>0</v>
      </c>
      <c r="CY169">
        <v>0</v>
      </c>
      <c r="CZ169">
        <v>0</v>
      </c>
      <c r="DA169">
        <v>0</v>
      </c>
      <c r="DB169">
        <v>0</v>
      </c>
      <c r="DC169">
        <v>0</v>
      </c>
      <c r="DD169">
        <v>0</v>
      </c>
      <c r="DE169">
        <v>0</v>
      </c>
      <c r="DF169">
        <v>0</v>
      </c>
      <c r="DG169">
        <v>0</v>
      </c>
      <c r="DH169">
        <v>0</v>
      </c>
      <c r="DI169">
        <v>0</v>
      </c>
      <c r="DJ169">
        <v>0</v>
      </c>
      <c r="DK169">
        <v>0</v>
      </c>
      <c r="DL169">
        <v>0</v>
      </c>
      <c r="DM169">
        <v>0</v>
      </c>
      <c r="DN169">
        <v>0</v>
      </c>
      <c r="DO169">
        <v>0</v>
      </c>
      <c r="DP169">
        <v>0</v>
      </c>
      <c r="DQ169">
        <v>0</v>
      </c>
      <c r="DR169">
        <v>0</v>
      </c>
      <c r="DS169">
        <v>0</v>
      </c>
      <c r="DT169">
        <v>0</v>
      </c>
      <c r="DU169">
        <v>0</v>
      </c>
      <c r="DV169">
        <v>0</v>
      </c>
      <c r="DW169">
        <v>0</v>
      </c>
      <c r="DX169">
        <v>0</v>
      </c>
      <c r="DY169">
        <v>0</v>
      </c>
      <c r="DZ169">
        <v>0</v>
      </c>
      <c r="EA169">
        <v>0</v>
      </c>
      <c r="EB169">
        <v>0</v>
      </c>
      <c r="EC169">
        <v>0</v>
      </c>
      <c r="ED169">
        <v>0</v>
      </c>
      <c r="EE169">
        <v>0</v>
      </c>
      <c r="EF169">
        <v>0</v>
      </c>
      <c r="EG169">
        <v>0</v>
      </c>
      <c r="EH169">
        <v>0</v>
      </c>
      <c r="EI169">
        <v>0</v>
      </c>
      <c r="EJ169">
        <v>0</v>
      </c>
      <c r="EK169">
        <v>0</v>
      </c>
      <c r="EL169">
        <v>0</v>
      </c>
      <c r="EM169">
        <v>0</v>
      </c>
      <c r="EN169">
        <v>0</v>
      </c>
      <c r="EO169">
        <v>0</v>
      </c>
      <c r="EP169">
        <v>0</v>
      </c>
      <c r="EQ169">
        <v>0</v>
      </c>
      <c r="ER169">
        <v>0</v>
      </c>
      <c r="ES169">
        <v>0</v>
      </c>
      <c r="ET169">
        <v>0</v>
      </c>
      <c r="EU169">
        <v>0</v>
      </c>
      <c r="EV169">
        <v>0</v>
      </c>
      <c r="EW169">
        <v>0</v>
      </c>
      <c r="EX169">
        <v>0</v>
      </c>
      <c r="EY169">
        <v>0</v>
      </c>
      <c r="EZ169">
        <v>0</v>
      </c>
      <c r="FA169">
        <v>0</v>
      </c>
      <c r="FB169">
        <v>0</v>
      </c>
      <c r="FC169">
        <v>0</v>
      </c>
      <c r="FD169">
        <v>0</v>
      </c>
      <c r="FE169">
        <v>0</v>
      </c>
      <c r="FF169">
        <v>0</v>
      </c>
      <c r="FG169">
        <v>0</v>
      </c>
      <c r="FH169">
        <v>0</v>
      </c>
      <c r="FI169">
        <v>0</v>
      </c>
      <c r="FJ169">
        <v>0</v>
      </c>
      <c r="FK169">
        <v>0</v>
      </c>
      <c r="FL169">
        <v>0</v>
      </c>
      <c r="FM169">
        <v>0</v>
      </c>
      <c r="FN169">
        <v>0</v>
      </c>
      <c r="FO169">
        <v>0</v>
      </c>
      <c r="FP169">
        <v>0</v>
      </c>
      <c r="FQ169">
        <v>0</v>
      </c>
      <c r="FR169">
        <v>0</v>
      </c>
      <c r="FS169">
        <v>0</v>
      </c>
      <c r="FT169">
        <v>0</v>
      </c>
    </row>
    <row r="170" spans="1:176" x14ac:dyDescent="0.2">
      <c r="A170" t="s">
        <v>231</v>
      </c>
      <c r="B170" t="s">
        <v>229</v>
      </c>
      <c r="C170" t="s">
        <v>255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>
        <v>0</v>
      </c>
      <c r="CA170">
        <v>0</v>
      </c>
      <c r="CB170">
        <v>0</v>
      </c>
      <c r="CC170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0</v>
      </c>
      <c r="CP170">
        <v>0</v>
      </c>
      <c r="CQ170">
        <v>0</v>
      </c>
      <c r="CR170">
        <v>0</v>
      </c>
      <c r="CS170">
        <v>0</v>
      </c>
      <c r="CT170">
        <v>0</v>
      </c>
      <c r="CU170">
        <v>0</v>
      </c>
      <c r="CV170">
        <v>0</v>
      </c>
      <c r="CW170">
        <v>0</v>
      </c>
      <c r="CX170">
        <v>0</v>
      </c>
      <c r="CY170">
        <v>0</v>
      </c>
      <c r="CZ170">
        <v>0</v>
      </c>
      <c r="DA170">
        <v>0</v>
      </c>
      <c r="DB170">
        <v>0</v>
      </c>
      <c r="DC170">
        <v>0</v>
      </c>
      <c r="DD170">
        <v>0</v>
      </c>
      <c r="DE170">
        <v>0</v>
      </c>
      <c r="DF170">
        <v>0</v>
      </c>
      <c r="DG170">
        <v>0</v>
      </c>
      <c r="DH170">
        <v>0</v>
      </c>
      <c r="DI170">
        <v>0</v>
      </c>
      <c r="DJ170">
        <v>0</v>
      </c>
      <c r="DK170">
        <v>0</v>
      </c>
      <c r="DL170">
        <v>0</v>
      </c>
      <c r="DM170">
        <v>0</v>
      </c>
      <c r="DN170">
        <v>0</v>
      </c>
      <c r="DO170">
        <v>0</v>
      </c>
      <c r="DP170">
        <v>0</v>
      </c>
      <c r="DQ170">
        <v>0</v>
      </c>
      <c r="DR170">
        <v>0</v>
      </c>
      <c r="DS170">
        <v>0</v>
      </c>
      <c r="DT170">
        <v>0</v>
      </c>
      <c r="DU170">
        <v>0</v>
      </c>
      <c r="DV170">
        <v>0</v>
      </c>
      <c r="DW170">
        <v>0</v>
      </c>
      <c r="DX170">
        <v>0</v>
      </c>
      <c r="DY170">
        <v>0</v>
      </c>
      <c r="DZ170">
        <v>0</v>
      </c>
      <c r="EA170">
        <v>0</v>
      </c>
      <c r="EB170">
        <v>0</v>
      </c>
      <c r="EC170">
        <v>0</v>
      </c>
      <c r="ED170">
        <v>0</v>
      </c>
      <c r="EE170">
        <v>0</v>
      </c>
      <c r="EF170">
        <v>0</v>
      </c>
      <c r="EG170">
        <v>0</v>
      </c>
      <c r="EH170">
        <v>0</v>
      </c>
      <c r="EI170">
        <v>0</v>
      </c>
      <c r="EJ170">
        <v>0</v>
      </c>
      <c r="EK170">
        <v>0</v>
      </c>
      <c r="EL170">
        <v>0</v>
      </c>
      <c r="EM170">
        <v>0</v>
      </c>
      <c r="EN170">
        <v>0</v>
      </c>
      <c r="EO170">
        <v>0</v>
      </c>
      <c r="EP170">
        <v>0</v>
      </c>
      <c r="EQ170">
        <v>0</v>
      </c>
      <c r="ER170">
        <v>0</v>
      </c>
      <c r="ES170">
        <v>0</v>
      </c>
      <c r="ET170">
        <v>0</v>
      </c>
      <c r="EU170">
        <v>0</v>
      </c>
      <c r="EV170">
        <v>0</v>
      </c>
      <c r="EW170">
        <v>0</v>
      </c>
      <c r="EX170">
        <v>0</v>
      </c>
      <c r="EY170">
        <v>0</v>
      </c>
      <c r="EZ170">
        <v>0</v>
      </c>
      <c r="FA170">
        <v>0</v>
      </c>
      <c r="FB170">
        <v>0</v>
      </c>
      <c r="FC170">
        <v>0</v>
      </c>
      <c r="FD170">
        <v>0</v>
      </c>
      <c r="FE170">
        <v>0</v>
      </c>
      <c r="FF170">
        <v>0</v>
      </c>
      <c r="FG170">
        <v>0</v>
      </c>
      <c r="FH170">
        <v>0</v>
      </c>
      <c r="FI170">
        <v>0</v>
      </c>
      <c r="FJ170">
        <v>0</v>
      </c>
      <c r="FK170">
        <v>0</v>
      </c>
      <c r="FL170">
        <v>0</v>
      </c>
      <c r="FM170">
        <v>0</v>
      </c>
      <c r="FN170">
        <v>0</v>
      </c>
      <c r="FO170">
        <v>0</v>
      </c>
      <c r="FP170">
        <v>0</v>
      </c>
      <c r="FQ170">
        <v>0</v>
      </c>
      <c r="FR170">
        <v>0</v>
      </c>
      <c r="FS170">
        <v>0</v>
      </c>
      <c r="FT170">
        <v>0</v>
      </c>
    </row>
    <row r="171" spans="1:176" x14ac:dyDescent="0.2">
      <c r="A171" t="s">
        <v>231</v>
      </c>
      <c r="B171" t="s">
        <v>229</v>
      </c>
      <c r="C171" t="s">
        <v>256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BX171">
        <v>0</v>
      </c>
      <c r="BY171">
        <v>0</v>
      </c>
      <c r="BZ171">
        <v>0</v>
      </c>
      <c r="CA171">
        <v>0</v>
      </c>
      <c r="CB171">
        <v>0</v>
      </c>
      <c r="CC171">
        <v>0</v>
      </c>
      <c r="CD171">
        <v>0</v>
      </c>
      <c r="CE171">
        <v>0</v>
      </c>
      <c r="CF171">
        <v>0</v>
      </c>
      <c r="CG171">
        <v>0</v>
      </c>
      <c r="CH171">
        <v>0</v>
      </c>
      <c r="CI171">
        <v>0</v>
      </c>
      <c r="CJ171">
        <v>0</v>
      </c>
      <c r="CK171">
        <v>0</v>
      </c>
      <c r="CL171">
        <v>0</v>
      </c>
      <c r="CM171">
        <v>0</v>
      </c>
      <c r="CN171">
        <v>0</v>
      </c>
      <c r="CO171">
        <v>0</v>
      </c>
      <c r="CP171">
        <v>0</v>
      </c>
      <c r="CQ171">
        <v>0</v>
      </c>
      <c r="CR171">
        <v>0</v>
      </c>
      <c r="CS171">
        <v>0</v>
      </c>
      <c r="CT171">
        <v>0</v>
      </c>
      <c r="CU171">
        <v>0</v>
      </c>
      <c r="CV171">
        <v>0</v>
      </c>
      <c r="CW171">
        <v>0</v>
      </c>
      <c r="CX171">
        <v>0</v>
      </c>
      <c r="CY171">
        <v>0</v>
      </c>
      <c r="CZ171">
        <v>0</v>
      </c>
      <c r="DA171">
        <v>0</v>
      </c>
      <c r="DB171">
        <v>0</v>
      </c>
      <c r="DC171">
        <v>0</v>
      </c>
      <c r="DD171">
        <v>0</v>
      </c>
      <c r="DE171">
        <v>0</v>
      </c>
      <c r="DF171">
        <v>0</v>
      </c>
      <c r="DG171">
        <v>0</v>
      </c>
      <c r="DH171">
        <v>0</v>
      </c>
      <c r="DI171">
        <v>0</v>
      </c>
      <c r="DJ171">
        <v>0</v>
      </c>
      <c r="DK171">
        <v>0</v>
      </c>
      <c r="DL171">
        <v>0</v>
      </c>
      <c r="DM171">
        <v>0</v>
      </c>
      <c r="DN171">
        <v>0</v>
      </c>
      <c r="DO171">
        <v>0</v>
      </c>
      <c r="DP171">
        <v>0</v>
      </c>
      <c r="DQ171">
        <v>0</v>
      </c>
      <c r="DR171">
        <v>0</v>
      </c>
      <c r="DS171">
        <v>0</v>
      </c>
      <c r="DT171">
        <v>0</v>
      </c>
      <c r="DU171">
        <v>0</v>
      </c>
      <c r="DV171">
        <v>0</v>
      </c>
      <c r="DW171">
        <v>0</v>
      </c>
      <c r="DX171">
        <v>0</v>
      </c>
      <c r="DY171">
        <v>0</v>
      </c>
      <c r="DZ171">
        <v>0</v>
      </c>
      <c r="EA171">
        <v>0</v>
      </c>
      <c r="EB171">
        <v>0</v>
      </c>
      <c r="EC171">
        <v>0</v>
      </c>
      <c r="ED171">
        <v>0</v>
      </c>
      <c r="EE171">
        <v>0</v>
      </c>
      <c r="EF171">
        <v>0</v>
      </c>
      <c r="EG171">
        <v>0</v>
      </c>
      <c r="EH171">
        <v>0</v>
      </c>
      <c r="EI171">
        <v>0</v>
      </c>
      <c r="EJ171">
        <v>0</v>
      </c>
      <c r="EK171">
        <v>0</v>
      </c>
      <c r="EL171">
        <v>0</v>
      </c>
      <c r="EM171">
        <v>0</v>
      </c>
      <c r="EN171">
        <v>0</v>
      </c>
      <c r="EO171">
        <v>0</v>
      </c>
      <c r="EP171">
        <v>0</v>
      </c>
      <c r="EQ171">
        <v>0</v>
      </c>
      <c r="ER171">
        <v>0</v>
      </c>
      <c r="ES171">
        <v>0</v>
      </c>
      <c r="ET171">
        <v>0</v>
      </c>
      <c r="EU171">
        <v>0</v>
      </c>
      <c r="EV171">
        <v>0</v>
      </c>
      <c r="EW171">
        <v>0</v>
      </c>
      <c r="EX171">
        <v>0</v>
      </c>
      <c r="EY171">
        <v>0</v>
      </c>
      <c r="EZ171">
        <v>0</v>
      </c>
      <c r="FA171">
        <v>0</v>
      </c>
      <c r="FB171">
        <v>0</v>
      </c>
      <c r="FC171">
        <v>0</v>
      </c>
      <c r="FD171">
        <v>0</v>
      </c>
      <c r="FE171">
        <v>0</v>
      </c>
      <c r="FF171">
        <v>0</v>
      </c>
      <c r="FG171">
        <v>0</v>
      </c>
      <c r="FH171">
        <v>0</v>
      </c>
      <c r="FI171">
        <v>0</v>
      </c>
      <c r="FJ171">
        <v>0</v>
      </c>
      <c r="FK171">
        <v>0</v>
      </c>
      <c r="FL171">
        <v>0</v>
      </c>
      <c r="FM171">
        <v>0</v>
      </c>
      <c r="FN171">
        <v>0</v>
      </c>
      <c r="FO171">
        <v>0</v>
      </c>
      <c r="FP171">
        <v>0</v>
      </c>
      <c r="FQ171">
        <v>0</v>
      </c>
      <c r="FR171">
        <v>0</v>
      </c>
      <c r="FS171">
        <v>0</v>
      </c>
      <c r="FT171">
        <v>0</v>
      </c>
    </row>
    <row r="172" spans="1:176" x14ac:dyDescent="0.2">
      <c r="A172" t="s">
        <v>231</v>
      </c>
      <c r="B172" t="s">
        <v>229</v>
      </c>
      <c r="C172" t="s">
        <v>257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0</v>
      </c>
      <c r="BY172">
        <v>0</v>
      </c>
      <c r="BZ172">
        <v>0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0</v>
      </c>
      <c r="CO172">
        <v>0</v>
      </c>
      <c r="CP172">
        <v>0</v>
      </c>
      <c r="CQ172">
        <v>0</v>
      </c>
      <c r="CR172">
        <v>0</v>
      </c>
      <c r="CS172">
        <v>0</v>
      </c>
      <c r="CT172">
        <v>0</v>
      </c>
      <c r="CU172">
        <v>0</v>
      </c>
      <c r="CV172">
        <v>0</v>
      </c>
      <c r="CW172">
        <v>0</v>
      </c>
      <c r="CX172">
        <v>0</v>
      </c>
      <c r="CY172">
        <v>0</v>
      </c>
      <c r="CZ172">
        <v>0</v>
      </c>
      <c r="DA172">
        <v>0</v>
      </c>
      <c r="DB172">
        <v>0</v>
      </c>
      <c r="DC172">
        <v>0</v>
      </c>
      <c r="DD172">
        <v>0</v>
      </c>
      <c r="DE172">
        <v>0</v>
      </c>
      <c r="DF172">
        <v>0</v>
      </c>
      <c r="DG172">
        <v>0</v>
      </c>
      <c r="DH172">
        <v>0</v>
      </c>
      <c r="DI172">
        <v>0</v>
      </c>
      <c r="DJ172">
        <v>0</v>
      </c>
      <c r="DK172">
        <v>0</v>
      </c>
      <c r="DL172">
        <v>0</v>
      </c>
      <c r="DM172">
        <v>0</v>
      </c>
      <c r="DN172">
        <v>0</v>
      </c>
      <c r="DO172">
        <v>0</v>
      </c>
      <c r="DP172">
        <v>0</v>
      </c>
      <c r="DQ172">
        <v>0</v>
      </c>
      <c r="DR172">
        <v>0</v>
      </c>
      <c r="DS172">
        <v>0</v>
      </c>
      <c r="DT172">
        <v>0</v>
      </c>
      <c r="DU172">
        <v>0</v>
      </c>
      <c r="DV172">
        <v>0</v>
      </c>
      <c r="DW172">
        <v>0</v>
      </c>
      <c r="DX172">
        <v>0</v>
      </c>
      <c r="DY172">
        <v>0</v>
      </c>
      <c r="DZ172">
        <v>0</v>
      </c>
      <c r="EA172">
        <v>0</v>
      </c>
      <c r="EB172">
        <v>0</v>
      </c>
      <c r="EC172">
        <v>0</v>
      </c>
      <c r="ED172">
        <v>0</v>
      </c>
      <c r="EE172">
        <v>0</v>
      </c>
      <c r="EF172">
        <v>0</v>
      </c>
      <c r="EG172">
        <v>0</v>
      </c>
      <c r="EH172">
        <v>0</v>
      </c>
      <c r="EI172">
        <v>0</v>
      </c>
      <c r="EJ172">
        <v>0</v>
      </c>
      <c r="EK172">
        <v>0</v>
      </c>
      <c r="EL172">
        <v>0</v>
      </c>
      <c r="EM172">
        <v>0</v>
      </c>
      <c r="EN172">
        <v>0</v>
      </c>
      <c r="EO172">
        <v>0</v>
      </c>
      <c r="EP172">
        <v>0</v>
      </c>
      <c r="EQ172">
        <v>0</v>
      </c>
      <c r="ER172">
        <v>0</v>
      </c>
      <c r="ES172">
        <v>0</v>
      </c>
      <c r="ET172">
        <v>0</v>
      </c>
      <c r="EU172">
        <v>0</v>
      </c>
      <c r="EV172">
        <v>0</v>
      </c>
      <c r="EW172">
        <v>0</v>
      </c>
      <c r="EX172">
        <v>0</v>
      </c>
      <c r="EY172">
        <v>0</v>
      </c>
      <c r="EZ172">
        <v>0</v>
      </c>
      <c r="FA172">
        <v>0</v>
      </c>
      <c r="FB172">
        <v>0</v>
      </c>
      <c r="FC172">
        <v>0</v>
      </c>
      <c r="FD172">
        <v>0</v>
      </c>
      <c r="FE172">
        <v>0</v>
      </c>
      <c r="FF172">
        <v>0</v>
      </c>
      <c r="FG172">
        <v>0</v>
      </c>
      <c r="FH172">
        <v>0</v>
      </c>
      <c r="FI172">
        <v>0</v>
      </c>
      <c r="FJ172">
        <v>0</v>
      </c>
      <c r="FK172">
        <v>0</v>
      </c>
      <c r="FL172">
        <v>0</v>
      </c>
      <c r="FM172">
        <v>0</v>
      </c>
      <c r="FN172">
        <v>0</v>
      </c>
      <c r="FO172">
        <v>0</v>
      </c>
      <c r="FP172">
        <v>0</v>
      </c>
      <c r="FQ172">
        <v>0</v>
      </c>
      <c r="FR172">
        <v>0</v>
      </c>
      <c r="FS172">
        <v>0</v>
      </c>
      <c r="FT172">
        <v>0</v>
      </c>
    </row>
    <row r="173" spans="1:176" x14ac:dyDescent="0.2">
      <c r="A173" t="s">
        <v>231</v>
      </c>
      <c r="B173" t="s">
        <v>229</v>
      </c>
      <c r="C173" t="s">
        <v>258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>
        <v>0</v>
      </c>
      <c r="CN173">
        <v>0</v>
      </c>
      <c r="CO173">
        <v>0</v>
      </c>
      <c r="CP173">
        <v>0</v>
      </c>
      <c r="CQ173">
        <v>0</v>
      </c>
      <c r="CR173">
        <v>0</v>
      </c>
      <c r="CS173">
        <v>0</v>
      </c>
      <c r="CT173">
        <v>0</v>
      </c>
      <c r="CU173">
        <v>0</v>
      </c>
      <c r="CV173">
        <v>0</v>
      </c>
      <c r="CW173">
        <v>0</v>
      </c>
      <c r="CX173">
        <v>0</v>
      </c>
      <c r="CY173">
        <v>0</v>
      </c>
      <c r="CZ173">
        <v>0</v>
      </c>
      <c r="DA173">
        <v>0</v>
      </c>
      <c r="DB173">
        <v>0</v>
      </c>
      <c r="DC173">
        <v>0</v>
      </c>
      <c r="DD173">
        <v>0</v>
      </c>
      <c r="DE173">
        <v>0</v>
      </c>
      <c r="DF173">
        <v>0</v>
      </c>
      <c r="DG173">
        <v>0</v>
      </c>
      <c r="DH173">
        <v>0</v>
      </c>
      <c r="DI173">
        <v>0</v>
      </c>
      <c r="DJ173">
        <v>0</v>
      </c>
      <c r="DK173">
        <v>0</v>
      </c>
      <c r="DL173">
        <v>0</v>
      </c>
      <c r="DM173">
        <v>0</v>
      </c>
      <c r="DN173">
        <v>0</v>
      </c>
      <c r="DO173">
        <v>0</v>
      </c>
      <c r="DP173">
        <v>0</v>
      </c>
      <c r="DQ173">
        <v>0</v>
      </c>
      <c r="DR173">
        <v>0</v>
      </c>
      <c r="DS173">
        <v>0</v>
      </c>
      <c r="DT173">
        <v>0</v>
      </c>
      <c r="DU173">
        <v>0</v>
      </c>
      <c r="DV173">
        <v>0</v>
      </c>
      <c r="DW173">
        <v>0</v>
      </c>
      <c r="DX173">
        <v>0</v>
      </c>
      <c r="DY173">
        <v>0</v>
      </c>
      <c r="DZ173">
        <v>0</v>
      </c>
      <c r="EA173">
        <v>0</v>
      </c>
      <c r="EB173">
        <v>0</v>
      </c>
      <c r="EC173">
        <v>0</v>
      </c>
      <c r="ED173">
        <v>0</v>
      </c>
      <c r="EE173">
        <v>0</v>
      </c>
      <c r="EF173">
        <v>0</v>
      </c>
      <c r="EG173">
        <v>0</v>
      </c>
      <c r="EH173">
        <v>0</v>
      </c>
      <c r="EI173">
        <v>0</v>
      </c>
      <c r="EJ173">
        <v>0</v>
      </c>
      <c r="EK173">
        <v>0</v>
      </c>
      <c r="EL173">
        <v>0</v>
      </c>
      <c r="EM173">
        <v>0</v>
      </c>
      <c r="EN173">
        <v>0</v>
      </c>
      <c r="EO173">
        <v>0</v>
      </c>
      <c r="EP173">
        <v>0</v>
      </c>
      <c r="EQ173">
        <v>0</v>
      </c>
      <c r="ER173">
        <v>0</v>
      </c>
      <c r="ES173">
        <v>0</v>
      </c>
      <c r="ET173">
        <v>0</v>
      </c>
      <c r="EU173">
        <v>0</v>
      </c>
      <c r="EV173">
        <v>0</v>
      </c>
      <c r="EW173">
        <v>0</v>
      </c>
      <c r="EX173">
        <v>0</v>
      </c>
      <c r="EY173">
        <v>0</v>
      </c>
      <c r="EZ173">
        <v>0</v>
      </c>
      <c r="FA173">
        <v>0</v>
      </c>
      <c r="FB173">
        <v>0</v>
      </c>
      <c r="FC173">
        <v>0</v>
      </c>
      <c r="FD173">
        <v>0</v>
      </c>
      <c r="FE173">
        <v>0</v>
      </c>
      <c r="FF173">
        <v>0</v>
      </c>
      <c r="FG173">
        <v>0</v>
      </c>
      <c r="FH173">
        <v>0</v>
      </c>
      <c r="FI173">
        <v>0</v>
      </c>
      <c r="FJ173">
        <v>0</v>
      </c>
      <c r="FK173">
        <v>0</v>
      </c>
      <c r="FL173">
        <v>0</v>
      </c>
      <c r="FM173">
        <v>0</v>
      </c>
      <c r="FN173">
        <v>0</v>
      </c>
      <c r="FO173">
        <v>0</v>
      </c>
      <c r="FP173">
        <v>0</v>
      </c>
      <c r="FQ173">
        <v>0</v>
      </c>
      <c r="FR173">
        <v>0</v>
      </c>
      <c r="FS173">
        <v>0</v>
      </c>
      <c r="FT173">
        <v>0</v>
      </c>
    </row>
    <row r="174" spans="1:176" x14ac:dyDescent="0.2">
      <c r="A174" t="s">
        <v>231</v>
      </c>
      <c r="B174" t="s">
        <v>229</v>
      </c>
      <c r="C174" t="s">
        <v>259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v>0</v>
      </c>
      <c r="BZ174">
        <v>0</v>
      </c>
      <c r="CA174">
        <v>0</v>
      </c>
      <c r="CB174">
        <v>0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0</v>
      </c>
      <c r="CO174">
        <v>0</v>
      </c>
      <c r="CP174">
        <v>0</v>
      </c>
      <c r="CQ174">
        <v>0</v>
      </c>
      <c r="CR174">
        <v>0</v>
      </c>
      <c r="CS174">
        <v>0</v>
      </c>
      <c r="CT174">
        <v>0</v>
      </c>
      <c r="CU174">
        <v>0</v>
      </c>
      <c r="CV174">
        <v>0</v>
      </c>
      <c r="CW174">
        <v>0</v>
      </c>
      <c r="CX174">
        <v>0</v>
      </c>
      <c r="CY174">
        <v>0</v>
      </c>
      <c r="CZ174">
        <v>0</v>
      </c>
      <c r="DA174">
        <v>0</v>
      </c>
      <c r="DB174">
        <v>0</v>
      </c>
      <c r="DC174">
        <v>0</v>
      </c>
      <c r="DD174">
        <v>0</v>
      </c>
      <c r="DE174">
        <v>0</v>
      </c>
      <c r="DF174">
        <v>0</v>
      </c>
      <c r="DG174">
        <v>0</v>
      </c>
      <c r="DH174">
        <v>0</v>
      </c>
      <c r="DI174">
        <v>0</v>
      </c>
      <c r="DJ174">
        <v>0</v>
      </c>
      <c r="DK174">
        <v>0</v>
      </c>
      <c r="DL174">
        <v>0</v>
      </c>
      <c r="DM174">
        <v>0</v>
      </c>
      <c r="DN174">
        <v>0</v>
      </c>
      <c r="DO174">
        <v>0</v>
      </c>
      <c r="DP174">
        <v>0</v>
      </c>
      <c r="DQ174">
        <v>0</v>
      </c>
      <c r="DR174">
        <v>0</v>
      </c>
      <c r="DS174">
        <v>0</v>
      </c>
      <c r="DT174">
        <v>0</v>
      </c>
      <c r="DU174">
        <v>0</v>
      </c>
      <c r="DV174">
        <v>0</v>
      </c>
      <c r="DW174">
        <v>0</v>
      </c>
      <c r="DX174">
        <v>0</v>
      </c>
      <c r="DY174">
        <v>0</v>
      </c>
      <c r="DZ174">
        <v>0</v>
      </c>
      <c r="EA174">
        <v>0</v>
      </c>
      <c r="EB174">
        <v>0</v>
      </c>
      <c r="EC174">
        <v>0</v>
      </c>
      <c r="ED174">
        <v>0</v>
      </c>
      <c r="EE174">
        <v>0</v>
      </c>
      <c r="EF174">
        <v>0</v>
      </c>
      <c r="EG174">
        <v>0</v>
      </c>
      <c r="EH174">
        <v>0</v>
      </c>
      <c r="EI174">
        <v>0</v>
      </c>
      <c r="EJ174">
        <v>0</v>
      </c>
      <c r="EK174">
        <v>0</v>
      </c>
      <c r="EL174">
        <v>0</v>
      </c>
      <c r="EM174">
        <v>0</v>
      </c>
      <c r="EN174">
        <v>0</v>
      </c>
      <c r="EO174">
        <v>0</v>
      </c>
      <c r="EP174">
        <v>0</v>
      </c>
      <c r="EQ174">
        <v>0</v>
      </c>
      <c r="ER174">
        <v>0</v>
      </c>
      <c r="ES174">
        <v>0</v>
      </c>
      <c r="ET174">
        <v>0</v>
      </c>
      <c r="EU174">
        <v>0</v>
      </c>
      <c r="EV174">
        <v>0</v>
      </c>
      <c r="EW174">
        <v>0</v>
      </c>
      <c r="EX174">
        <v>0</v>
      </c>
      <c r="EY174">
        <v>0</v>
      </c>
      <c r="EZ174">
        <v>0</v>
      </c>
      <c r="FA174">
        <v>0</v>
      </c>
      <c r="FB174">
        <v>0</v>
      </c>
      <c r="FC174">
        <v>0</v>
      </c>
      <c r="FD174">
        <v>0</v>
      </c>
      <c r="FE174">
        <v>0</v>
      </c>
      <c r="FF174">
        <v>0</v>
      </c>
      <c r="FG174">
        <v>0</v>
      </c>
      <c r="FH174">
        <v>0</v>
      </c>
      <c r="FI174">
        <v>0</v>
      </c>
      <c r="FJ174">
        <v>0</v>
      </c>
      <c r="FK174">
        <v>0</v>
      </c>
      <c r="FL174">
        <v>0</v>
      </c>
      <c r="FM174">
        <v>0</v>
      </c>
      <c r="FN174">
        <v>0</v>
      </c>
      <c r="FO174">
        <v>0</v>
      </c>
      <c r="FP174">
        <v>0</v>
      </c>
      <c r="FQ174">
        <v>0</v>
      </c>
      <c r="FR174">
        <v>0</v>
      </c>
      <c r="FS174">
        <v>0</v>
      </c>
      <c r="FT174">
        <v>0</v>
      </c>
    </row>
    <row r="175" spans="1:176" x14ac:dyDescent="0.2">
      <c r="A175" t="s">
        <v>231</v>
      </c>
      <c r="B175" t="s">
        <v>229</v>
      </c>
      <c r="C175" t="s">
        <v>260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BX175">
        <v>0</v>
      </c>
      <c r="BY175">
        <v>0</v>
      </c>
      <c r="BZ175">
        <v>0</v>
      </c>
      <c r="CA175">
        <v>0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0</v>
      </c>
      <c r="CN175">
        <v>0</v>
      </c>
      <c r="CO175">
        <v>0</v>
      </c>
      <c r="CP175">
        <v>0</v>
      </c>
      <c r="CQ175">
        <v>0</v>
      </c>
      <c r="CR175">
        <v>0</v>
      </c>
      <c r="CS175">
        <v>0</v>
      </c>
      <c r="CT175">
        <v>0</v>
      </c>
      <c r="CU175">
        <v>0</v>
      </c>
      <c r="CV175">
        <v>0</v>
      </c>
      <c r="CW175">
        <v>0</v>
      </c>
      <c r="CX175">
        <v>0</v>
      </c>
      <c r="CY175">
        <v>0</v>
      </c>
      <c r="CZ175">
        <v>0</v>
      </c>
      <c r="DA175">
        <v>0</v>
      </c>
      <c r="DB175">
        <v>0</v>
      </c>
      <c r="DC175">
        <v>0</v>
      </c>
      <c r="DD175">
        <v>0</v>
      </c>
      <c r="DE175">
        <v>0</v>
      </c>
      <c r="DF175">
        <v>0</v>
      </c>
      <c r="DG175">
        <v>0</v>
      </c>
      <c r="DH175">
        <v>0</v>
      </c>
      <c r="DI175">
        <v>0</v>
      </c>
      <c r="DJ175">
        <v>0</v>
      </c>
      <c r="DK175">
        <v>0</v>
      </c>
      <c r="DL175">
        <v>0</v>
      </c>
      <c r="DM175">
        <v>0</v>
      </c>
      <c r="DN175">
        <v>0</v>
      </c>
      <c r="DO175">
        <v>0</v>
      </c>
      <c r="DP175">
        <v>0</v>
      </c>
      <c r="DQ175">
        <v>0</v>
      </c>
      <c r="DR175">
        <v>0</v>
      </c>
      <c r="DS175">
        <v>0</v>
      </c>
      <c r="DT175">
        <v>0</v>
      </c>
      <c r="DU175">
        <v>0</v>
      </c>
      <c r="DV175">
        <v>0</v>
      </c>
      <c r="DW175">
        <v>0</v>
      </c>
      <c r="DX175">
        <v>0</v>
      </c>
      <c r="DY175">
        <v>0</v>
      </c>
      <c r="DZ175">
        <v>0</v>
      </c>
      <c r="EA175">
        <v>0</v>
      </c>
      <c r="EB175">
        <v>0</v>
      </c>
      <c r="EC175">
        <v>0</v>
      </c>
      <c r="ED175">
        <v>0</v>
      </c>
      <c r="EE175">
        <v>0</v>
      </c>
      <c r="EF175">
        <v>0</v>
      </c>
      <c r="EG175">
        <v>0</v>
      </c>
      <c r="EH175">
        <v>0</v>
      </c>
      <c r="EI175">
        <v>0</v>
      </c>
      <c r="EJ175">
        <v>0</v>
      </c>
      <c r="EK175">
        <v>0</v>
      </c>
      <c r="EL175">
        <v>0</v>
      </c>
      <c r="EM175">
        <v>0</v>
      </c>
      <c r="EN175">
        <v>0</v>
      </c>
      <c r="EO175">
        <v>0</v>
      </c>
      <c r="EP175">
        <v>0</v>
      </c>
      <c r="EQ175">
        <v>0</v>
      </c>
      <c r="ER175">
        <v>0</v>
      </c>
      <c r="ES175">
        <v>0</v>
      </c>
      <c r="ET175">
        <v>0</v>
      </c>
      <c r="EU175">
        <v>0</v>
      </c>
      <c r="EV175">
        <v>0</v>
      </c>
      <c r="EW175">
        <v>0</v>
      </c>
      <c r="EX175">
        <v>0</v>
      </c>
      <c r="EY175">
        <v>0</v>
      </c>
      <c r="EZ175">
        <v>0</v>
      </c>
      <c r="FA175">
        <v>0</v>
      </c>
      <c r="FB175">
        <v>0</v>
      </c>
      <c r="FC175">
        <v>0</v>
      </c>
      <c r="FD175">
        <v>0</v>
      </c>
      <c r="FE175">
        <v>0</v>
      </c>
      <c r="FF175">
        <v>0</v>
      </c>
      <c r="FG175">
        <v>0</v>
      </c>
      <c r="FH175">
        <v>0</v>
      </c>
      <c r="FI175">
        <v>0</v>
      </c>
      <c r="FJ175">
        <v>0</v>
      </c>
      <c r="FK175">
        <v>0</v>
      </c>
      <c r="FL175">
        <v>0</v>
      </c>
      <c r="FM175">
        <v>0</v>
      </c>
      <c r="FN175">
        <v>0</v>
      </c>
      <c r="FO175">
        <v>0</v>
      </c>
      <c r="FP175">
        <v>0</v>
      </c>
      <c r="FQ175">
        <v>0</v>
      </c>
      <c r="FR175">
        <v>0</v>
      </c>
      <c r="FS175">
        <v>0</v>
      </c>
      <c r="FT175">
        <v>0</v>
      </c>
    </row>
    <row r="176" spans="1:176" x14ac:dyDescent="0.2">
      <c r="A176" t="s">
        <v>231</v>
      </c>
      <c r="B176" t="s">
        <v>229</v>
      </c>
      <c r="C176" t="s">
        <v>2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BX176">
        <v>0</v>
      </c>
      <c r="BY176">
        <v>0</v>
      </c>
      <c r="BZ176">
        <v>0</v>
      </c>
      <c r="CA176">
        <v>0</v>
      </c>
      <c r="CB176">
        <v>0</v>
      </c>
      <c r="CC176">
        <v>0</v>
      </c>
      <c r="CD176">
        <v>0</v>
      </c>
      <c r="CE176">
        <v>0</v>
      </c>
      <c r="CF176">
        <v>0</v>
      </c>
      <c r="CG176">
        <v>0</v>
      </c>
      <c r="CH176">
        <v>0</v>
      </c>
      <c r="CI176">
        <v>0</v>
      </c>
      <c r="CJ176">
        <v>0</v>
      </c>
      <c r="CK176">
        <v>0</v>
      </c>
      <c r="CL176">
        <v>0</v>
      </c>
      <c r="CM176">
        <v>0</v>
      </c>
      <c r="CN176">
        <v>0</v>
      </c>
      <c r="CO176">
        <v>0</v>
      </c>
      <c r="CP176">
        <v>0</v>
      </c>
      <c r="CQ176">
        <v>0</v>
      </c>
      <c r="CR176">
        <v>0</v>
      </c>
      <c r="CS176">
        <v>0</v>
      </c>
      <c r="CT176">
        <v>0</v>
      </c>
      <c r="CU176">
        <v>0</v>
      </c>
      <c r="CV176">
        <v>0</v>
      </c>
      <c r="CW176">
        <v>0</v>
      </c>
      <c r="CX176">
        <v>0</v>
      </c>
      <c r="CY176">
        <v>0</v>
      </c>
      <c r="CZ176">
        <v>0</v>
      </c>
      <c r="DA176">
        <v>0</v>
      </c>
      <c r="DB176">
        <v>0</v>
      </c>
      <c r="DC176">
        <v>0</v>
      </c>
      <c r="DD176">
        <v>0</v>
      </c>
      <c r="DE176">
        <v>0</v>
      </c>
      <c r="DF176">
        <v>0</v>
      </c>
      <c r="DG176">
        <v>0</v>
      </c>
      <c r="DH176">
        <v>0</v>
      </c>
      <c r="DI176">
        <v>0</v>
      </c>
      <c r="DJ176">
        <v>0</v>
      </c>
      <c r="DK176">
        <v>0</v>
      </c>
      <c r="DL176">
        <v>0</v>
      </c>
      <c r="DM176">
        <v>0</v>
      </c>
      <c r="DN176">
        <v>0</v>
      </c>
      <c r="DO176">
        <v>0</v>
      </c>
      <c r="DP176">
        <v>0</v>
      </c>
      <c r="DQ176">
        <v>0</v>
      </c>
      <c r="DR176">
        <v>0</v>
      </c>
      <c r="DS176">
        <v>0</v>
      </c>
      <c r="DT176">
        <v>0</v>
      </c>
      <c r="DU176">
        <v>0</v>
      </c>
      <c r="DV176">
        <v>0</v>
      </c>
      <c r="DW176">
        <v>0</v>
      </c>
      <c r="DX176">
        <v>0</v>
      </c>
      <c r="DY176">
        <v>0</v>
      </c>
      <c r="DZ176">
        <v>0</v>
      </c>
      <c r="EA176">
        <v>0</v>
      </c>
      <c r="EB176">
        <v>0</v>
      </c>
      <c r="EC176">
        <v>0</v>
      </c>
      <c r="ED176">
        <v>0</v>
      </c>
      <c r="EE176">
        <v>0</v>
      </c>
      <c r="EF176">
        <v>0</v>
      </c>
      <c r="EG176">
        <v>0</v>
      </c>
      <c r="EH176">
        <v>0</v>
      </c>
      <c r="EI176">
        <v>0</v>
      </c>
      <c r="EJ176">
        <v>0</v>
      </c>
      <c r="EK176">
        <v>0</v>
      </c>
      <c r="EL176">
        <v>0</v>
      </c>
      <c r="EM176">
        <v>0</v>
      </c>
      <c r="EN176">
        <v>0</v>
      </c>
      <c r="EO176">
        <v>0</v>
      </c>
      <c r="EP176">
        <v>0</v>
      </c>
      <c r="EQ176">
        <v>0</v>
      </c>
      <c r="ER176">
        <v>0</v>
      </c>
      <c r="ES176">
        <v>0</v>
      </c>
      <c r="ET176">
        <v>0</v>
      </c>
      <c r="EU176">
        <v>0</v>
      </c>
      <c r="EV176">
        <v>0</v>
      </c>
      <c r="EW176">
        <v>0</v>
      </c>
      <c r="EX176">
        <v>0</v>
      </c>
      <c r="EY176">
        <v>0</v>
      </c>
      <c r="EZ176">
        <v>0</v>
      </c>
      <c r="FA176">
        <v>0</v>
      </c>
      <c r="FB176">
        <v>0</v>
      </c>
      <c r="FC176">
        <v>0</v>
      </c>
      <c r="FD176">
        <v>0</v>
      </c>
      <c r="FE176">
        <v>0</v>
      </c>
      <c r="FF176">
        <v>0</v>
      </c>
      <c r="FG176">
        <v>0</v>
      </c>
      <c r="FH176">
        <v>0</v>
      </c>
      <c r="FI176">
        <v>0</v>
      </c>
      <c r="FJ176">
        <v>0</v>
      </c>
      <c r="FK176">
        <v>0</v>
      </c>
      <c r="FL176">
        <v>0</v>
      </c>
      <c r="FM176">
        <v>0</v>
      </c>
      <c r="FN176">
        <v>0</v>
      </c>
      <c r="FO176">
        <v>0</v>
      </c>
      <c r="FP176">
        <v>0</v>
      </c>
      <c r="FQ176">
        <v>0</v>
      </c>
      <c r="FR176">
        <v>0</v>
      </c>
      <c r="FS176">
        <v>0</v>
      </c>
      <c r="FT176">
        <v>0</v>
      </c>
    </row>
    <row r="177" spans="1:176" x14ac:dyDescent="0.2">
      <c r="A177" t="s">
        <v>231</v>
      </c>
      <c r="B177" t="s">
        <v>230</v>
      </c>
      <c r="C177" t="s">
        <v>237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BX177">
        <v>0</v>
      </c>
      <c r="BY177">
        <v>0</v>
      </c>
      <c r="BZ177">
        <v>0</v>
      </c>
      <c r="CA177">
        <v>0</v>
      </c>
      <c r="CB177">
        <v>0</v>
      </c>
      <c r="CC177">
        <v>0</v>
      </c>
      <c r="CD177">
        <v>0</v>
      </c>
      <c r="CE177">
        <v>0</v>
      </c>
      <c r="CF177">
        <v>0</v>
      </c>
      <c r="CG177">
        <v>0</v>
      </c>
      <c r="CH177">
        <v>0</v>
      </c>
      <c r="CI177">
        <v>0</v>
      </c>
      <c r="CJ177">
        <v>0</v>
      </c>
      <c r="CK177">
        <v>0</v>
      </c>
      <c r="CL177">
        <v>0</v>
      </c>
      <c r="CM177">
        <v>0</v>
      </c>
      <c r="CN177">
        <v>0</v>
      </c>
      <c r="CO177">
        <v>0</v>
      </c>
      <c r="CP177">
        <v>0</v>
      </c>
      <c r="CQ177">
        <v>0</v>
      </c>
      <c r="CR177">
        <v>0</v>
      </c>
      <c r="CS177">
        <v>0</v>
      </c>
      <c r="CT177">
        <v>0</v>
      </c>
      <c r="CU177">
        <v>0</v>
      </c>
      <c r="CV177">
        <v>0</v>
      </c>
      <c r="CW177">
        <v>0</v>
      </c>
      <c r="CX177">
        <v>0</v>
      </c>
      <c r="CY177">
        <v>0</v>
      </c>
      <c r="CZ177">
        <v>0</v>
      </c>
      <c r="DA177">
        <v>0</v>
      </c>
      <c r="DB177">
        <v>0</v>
      </c>
      <c r="DC177">
        <v>0</v>
      </c>
      <c r="DD177">
        <v>0</v>
      </c>
      <c r="DE177">
        <v>0</v>
      </c>
      <c r="DF177">
        <v>0</v>
      </c>
      <c r="DG177">
        <v>0</v>
      </c>
      <c r="DH177">
        <v>0</v>
      </c>
      <c r="DI177">
        <v>0</v>
      </c>
      <c r="DJ177">
        <v>0</v>
      </c>
      <c r="DK177">
        <v>0</v>
      </c>
      <c r="DL177">
        <v>0</v>
      </c>
      <c r="DM177">
        <v>0</v>
      </c>
      <c r="DN177">
        <v>0</v>
      </c>
      <c r="DO177">
        <v>0</v>
      </c>
      <c r="DP177">
        <v>0</v>
      </c>
      <c r="DQ177">
        <v>0</v>
      </c>
      <c r="DR177">
        <v>0</v>
      </c>
      <c r="DS177">
        <v>0</v>
      </c>
      <c r="DT177">
        <v>0</v>
      </c>
      <c r="DU177">
        <v>0</v>
      </c>
      <c r="DV177">
        <v>0</v>
      </c>
      <c r="DW177">
        <v>0</v>
      </c>
      <c r="DX177">
        <v>0</v>
      </c>
      <c r="DY177">
        <v>0</v>
      </c>
      <c r="DZ177">
        <v>0</v>
      </c>
      <c r="EA177">
        <v>0</v>
      </c>
      <c r="EB177">
        <v>0</v>
      </c>
      <c r="EC177">
        <v>0</v>
      </c>
      <c r="ED177">
        <v>0</v>
      </c>
      <c r="EE177">
        <v>0</v>
      </c>
      <c r="EF177">
        <v>0</v>
      </c>
      <c r="EG177">
        <v>0</v>
      </c>
      <c r="EH177">
        <v>0</v>
      </c>
      <c r="EI177">
        <v>0</v>
      </c>
      <c r="EJ177">
        <v>0</v>
      </c>
      <c r="EK177">
        <v>0</v>
      </c>
      <c r="EL177">
        <v>0</v>
      </c>
      <c r="EM177">
        <v>0</v>
      </c>
      <c r="EN177">
        <v>0</v>
      </c>
      <c r="EO177">
        <v>0</v>
      </c>
      <c r="EP177">
        <v>0</v>
      </c>
      <c r="EQ177">
        <v>0</v>
      </c>
      <c r="ER177">
        <v>0</v>
      </c>
      <c r="ES177">
        <v>0</v>
      </c>
      <c r="ET177">
        <v>0</v>
      </c>
      <c r="EU177">
        <v>0</v>
      </c>
      <c r="EV177">
        <v>0</v>
      </c>
      <c r="EW177">
        <v>0</v>
      </c>
      <c r="EX177">
        <v>0</v>
      </c>
      <c r="EY177">
        <v>0</v>
      </c>
      <c r="EZ177">
        <v>0</v>
      </c>
      <c r="FA177">
        <v>0</v>
      </c>
      <c r="FB177">
        <v>0</v>
      </c>
      <c r="FC177">
        <v>0</v>
      </c>
      <c r="FD177">
        <v>0</v>
      </c>
      <c r="FE177">
        <v>0</v>
      </c>
      <c r="FF177">
        <v>0</v>
      </c>
      <c r="FG177">
        <v>0</v>
      </c>
      <c r="FH177">
        <v>0</v>
      </c>
      <c r="FI177">
        <v>0</v>
      </c>
      <c r="FJ177">
        <v>0</v>
      </c>
      <c r="FK177">
        <v>0</v>
      </c>
      <c r="FL177">
        <v>0</v>
      </c>
      <c r="FM177">
        <v>0</v>
      </c>
      <c r="FN177">
        <v>0</v>
      </c>
      <c r="FO177">
        <v>0</v>
      </c>
      <c r="FP177">
        <v>0</v>
      </c>
      <c r="FQ177">
        <v>0</v>
      </c>
      <c r="FR177">
        <v>0</v>
      </c>
      <c r="FT177">
        <v>0</v>
      </c>
    </row>
    <row r="178" spans="1:176" x14ac:dyDescent="0.2">
      <c r="A178" t="s">
        <v>231</v>
      </c>
      <c r="B178" t="s">
        <v>230</v>
      </c>
      <c r="C178" t="s">
        <v>238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0</v>
      </c>
      <c r="CP178">
        <v>0</v>
      </c>
      <c r="CQ178">
        <v>0</v>
      </c>
      <c r="CR178">
        <v>0</v>
      </c>
      <c r="CS178">
        <v>0</v>
      </c>
      <c r="CT178">
        <v>0</v>
      </c>
      <c r="CU178">
        <v>0</v>
      </c>
      <c r="CV178">
        <v>0</v>
      </c>
      <c r="CW178">
        <v>0</v>
      </c>
      <c r="CX178">
        <v>0</v>
      </c>
      <c r="CY178">
        <v>0</v>
      </c>
      <c r="CZ178">
        <v>0</v>
      </c>
      <c r="DA178">
        <v>0</v>
      </c>
      <c r="DB178">
        <v>0</v>
      </c>
      <c r="DC178">
        <v>0</v>
      </c>
      <c r="DD178">
        <v>0</v>
      </c>
      <c r="DE178">
        <v>0</v>
      </c>
      <c r="DF178">
        <v>0</v>
      </c>
      <c r="DG178">
        <v>0</v>
      </c>
      <c r="DH178">
        <v>0</v>
      </c>
      <c r="DI178">
        <v>0</v>
      </c>
      <c r="DJ178">
        <v>0</v>
      </c>
      <c r="DK178">
        <v>0</v>
      </c>
      <c r="DL178">
        <v>0</v>
      </c>
      <c r="DM178">
        <v>0</v>
      </c>
      <c r="DN178">
        <v>0</v>
      </c>
      <c r="DO178">
        <v>0</v>
      </c>
      <c r="DP178">
        <v>0</v>
      </c>
      <c r="DQ178">
        <v>0</v>
      </c>
      <c r="DR178">
        <v>0</v>
      </c>
      <c r="DS178">
        <v>0</v>
      </c>
      <c r="DT178">
        <v>0</v>
      </c>
      <c r="DU178">
        <v>0</v>
      </c>
      <c r="DV178">
        <v>0</v>
      </c>
      <c r="DW178">
        <v>0</v>
      </c>
      <c r="DX178">
        <v>0</v>
      </c>
      <c r="DY178">
        <v>0</v>
      </c>
      <c r="DZ178">
        <v>0</v>
      </c>
      <c r="EA178">
        <v>0</v>
      </c>
      <c r="EB178">
        <v>0</v>
      </c>
      <c r="EC178">
        <v>0</v>
      </c>
      <c r="ED178">
        <v>0</v>
      </c>
      <c r="EE178">
        <v>0</v>
      </c>
      <c r="EF178">
        <v>0</v>
      </c>
      <c r="EG178">
        <v>0</v>
      </c>
      <c r="EH178">
        <v>0</v>
      </c>
      <c r="EI178">
        <v>0</v>
      </c>
      <c r="EJ178">
        <v>0</v>
      </c>
      <c r="EK178">
        <v>0</v>
      </c>
      <c r="EL178">
        <v>0</v>
      </c>
      <c r="EM178">
        <v>0</v>
      </c>
      <c r="EN178">
        <v>0</v>
      </c>
      <c r="EO178">
        <v>0</v>
      </c>
      <c r="EP178">
        <v>0</v>
      </c>
      <c r="EQ178">
        <v>0</v>
      </c>
      <c r="ER178">
        <v>0</v>
      </c>
      <c r="ES178">
        <v>0</v>
      </c>
      <c r="ET178">
        <v>0</v>
      </c>
      <c r="EU178">
        <v>0</v>
      </c>
      <c r="EV178">
        <v>0</v>
      </c>
      <c r="EW178">
        <v>0</v>
      </c>
      <c r="EX178">
        <v>0</v>
      </c>
      <c r="EY178">
        <v>0</v>
      </c>
      <c r="EZ178">
        <v>0</v>
      </c>
      <c r="FA178">
        <v>0</v>
      </c>
      <c r="FB178">
        <v>0</v>
      </c>
      <c r="FC178">
        <v>0</v>
      </c>
      <c r="FD178">
        <v>0</v>
      </c>
      <c r="FE178">
        <v>0</v>
      </c>
      <c r="FF178">
        <v>0</v>
      </c>
      <c r="FG178">
        <v>0</v>
      </c>
      <c r="FH178">
        <v>0</v>
      </c>
      <c r="FI178">
        <v>0</v>
      </c>
      <c r="FJ178">
        <v>0</v>
      </c>
      <c r="FK178">
        <v>0</v>
      </c>
      <c r="FL178">
        <v>0</v>
      </c>
      <c r="FM178">
        <v>0</v>
      </c>
      <c r="FN178">
        <v>0</v>
      </c>
      <c r="FO178">
        <v>0</v>
      </c>
      <c r="FP178">
        <v>0</v>
      </c>
      <c r="FQ178">
        <v>0</v>
      </c>
      <c r="FR178">
        <v>0</v>
      </c>
      <c r="FT178">
        <v>0</v>
      </c>
    </row>
    <row r="179" spans="1:176" x14ac:dyDescent="0.2">
      <c r="A179" t="s">
        <v>231</v>
      </c>
      <c r="B179" t="s">
        <v>230</v>
      </c>
      <c r="C179" t="s">
        <v>239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0</v>
      </c>
      <c r="BY179">
        <v>0</v>
      </c>
      <c r="BZ179">
        <v>0</v>
      </c>
      <c r="CA179">
        <v>0</v>
      </c>
      <c r="CB179">
        <v>0</v>
      </c>
      <c r="CC179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0</v>
      </c>
      <c r="CP179">
        <v>0</v>
      </c>
      <c r="CQ179">
        <v>0</v>
      </c>
      <c r="CR179">
        <v>0</v>
      </c>
      <c r="CS179">
        <v>0</v>
      </c>
      <c r="CT179">
        <v>0</v>
      </c>
      <c r="CU179">
        <v>0</v>
      </c>
      <c r="CV179">
        <v>0</v>
      </c>
      <c r="CW179">
        <v>0</v>
      </c>
      <c r="CX179">
        <v>0</v>
      </c>
      <c r="CY179">
        <v>0</v>
      </c>
      <c r="CZ179">
        <v>0</v>
      </c>
      <c r="DA179">
        <v>0</v>
      </c>
      <c r="DB179">
        <v>0</v>
      </c>
      <c r="DC179">
        <v>0</v>
      </c>
      <c r="DD179">
        <v>0</v>
      </c>
      <c r="DE179">
        <v>0</v>
      </c>
      <c r="DF179">
        <v>0</v>
      </c>
      <c r="DG179">
        <v>0</v>
      </c>
      <c r="DH179">
        <v>0</v>
      </c>
      <c r="DI179">
        <v>0</v>
      </c>
      <c r="DJ179">
        <v>0</v>
      </c>
      <c r="DK179">
        <v>0</v>
      </c>
      <c r="DL179">
        <v>0</v>
      </c>
      <c r="DM179">
        <v>0</v>
      </c>
      <c r="DN179">
        <v>0</v>
      </c>
      <c r="DO179">
        <v>0</v>
      </c>
      <c r="DP179">
        <v>0</v>
      </c>
      <c r="DQ179">
        <v>0</v>
      </c>
      <c r="DR179">
        <v>0</v>
      </c>
      <c r="DS179">
        <v>0</v>
      </c>
      <c r="DT179">
        <v>0</v>
      </c>
      <c r="DU179">
        <v>0</v>
      </c>
      <c r="DV179">
        <v>0</v>
      </c>
      <c r="DW179">
        <v>0</v>
      </c>
      <c r="DX179">
        <v>0</v>
      </c>
      <c r="DY179">
        <v>0</v>
      </c>
      <c r="DZ179">
        <v>0</v>
      </c>
      <c r="EA179">
        <v>0</v>
      </c>
      <c r="EB179">
        <v>0</v>
      </c>
      <c r="EC179">
        <v>0</v>
      </c>
      <c r="ED179">
        <v>0</v>
      </c>
      <c r="EE179">
        <v>0</v>
      </c>
      <c r="EF179">
        <v>0</v>
      </c>
      <c r="EG179">
        <v>0</v>
      </c>
      <c r="EH179">
        <v>0</v>
      </c>
      <c r="EI179">
        <v>0</v>
      </c>
      <c r="EJ179">
        <v>0</v>
      </c>
      <c r="EK179">
        <v>0</v>
      </c>
      <c r="EL179">
        <v>0</v>
      </c>
      <c r="EM179">
        <v>0</v>
      </c>
      <c r="EN179">
        <v>0</v>
      </c>
      <c r="EO179">
        <v>0</v>
      </c>
      <c r="EP179">
        <v>0</v>
      </c>
      <c r="EQ179">
        <v>0</v>
      </c>
      <c r="ER179">
        <v>0</v>
      </c>
      <c r="ES179">
        <v>0</v>
      </c>
      <c r="ET179">
        <v>0</v>
      </c>
      <c r="EU179">
        <v>0</v>
      </c>
      <c r="EV179">
        <v>0</v>
      </c>
      <c r="EW179">
        <v>0</v>
      </c>
      <c r="EX179">
        <v>0</v>
      </c>
      <c r="EY179">
        <v>0</v>
      </c>
      <c r="EZ179">
        <v>0</v>
      </c>
      <c r="FA179">
        <v>0</v>
      </c>
      <c r="FB179">
        <v>0</v>
      </c>
      <c r="FC179">
        <v>0</v>
      </c>
      <c r="FD179">
        <v>0</v>
      </c>
      <c r="FE179">
        <v>0</v>
      </c>
      <c r="FF179">
        <v>0</v>
      </c>
      <c r="FG179">
        <v>0</v>
      </c>
      <c r="FH179">
        <v>0</v>
      </c>
      <c r="FI179">
        <v>0</v>
      </c>
      <c r="FJ179">
        <v>0</v>
      </c>
      <c r="FK179">
        <v>0</v>
      </c>
      <c r="FL179">
        <v>0</v>
      </c>
      <c r="FM179">
        <v>0</v>
      </c>
      <c r="FN179">
        <v>0</v>
      </c>
      <c r="FO179">
        <v>0</v>
      </c>
      <c r="FP179">
        <v>0</v>
      </c>
      <c r="FQ179">
        <v>0</v>
      </c>
      <c r="FR179">
        <v>0</v>
      </c>
      <c r="FT179">
        <v>0</v>
      </c>
    </row>
    <row r="180" spans="1:176" x14ac:dyDescent="0.2">
      <c r="A180" t="s">
        <v>231</v>
      </c>
      <c r="B180" t="s">
        <v>230</v>
      </c>
      <c r="C180" t="s">
        <v>240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N180">
        <v>0</v>
      </c>
      <c r="EO180">
        <v>0</v>
      </c>
      <c r="EP180">
        <v>0</v>
      </c>
      <c r="EQ180">
        <v>0</v>
      </c>
      <c r="ER180">
        <v>0</v>
      </c>
      <c r="ES180">
        <v>0</v>
      </c>
      <c r="ET180">
        <v>0</v>
      </c>
      <c r="EU180">
        <v>0</v>
      </c>
      <c r="EV180">
        <v>0</v>
      </c>
      <c r="EW180">
        <v>0</v>
      </c>
      <c r="EX180">
        <v>0</v>
      </c>
      <c r="EY180">
        <v>0</v>
      </c>
      <c r="EZ180">
        <v>0</v>
      </c>
      <c r="FA180">
        <v>0</v>
      </c>
      <c r="FB180">
        <v>0</v>
      </c>
      <c r="FC180">
        <v>0</v>
      </c>
      <c r="FD180">
        <v>0</v>
      </c>
      <c r="FE180">
        <v>0</v>
      </c>
      <c r="FF180">
        <v>0</v>
      </c>
      <c r="FG180">
        <v>0</v>
      </c>
      <c r="FH180">
        <v>0</v>
      </c>
      <c r="FI180">
        <v>0</v>
      </c>
      <c r="FJ180">
        <v>0</v>
      </c>
      <c r="FK180">
        <v>0</v>
      </c>
      <c r="FL180">
        <v>0</v>
      </c>
      <c r="FM180">
        <v>0</v>
      </c>
      <c r="FN180">
        <v>0</v>
      </c>
      <c r="FO180">
        <v>0</v>
      </c>
      <c r="FP180">
        <v>0</v>
      </c>
      <c r="FQ180">
        <v>0</v>
      </c>
      <c r="FR180">
        <v>0</v>
      </c>
      <c r="FT180">
        <v>0</v>
      </c>
    </row>
    <row r="181" spans="1:176" x14ac:dyDescent="0.2">
      <c r="A181" t="s">
        <v>231</v>
      </c>
      <c r="B181" t="s">
        <v>230</v>
      </c>
      <c r="C181" t="s">
        <v>241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0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N181">
        <v>0</v>
      </c>
      <c r="EO181">
        <v>0</v>
      </c>
      <c r="EP181">
        <v>0</v>
      </c>
      <c r="EQ181">
        <v>0</v>
      </c>
      <c r="ER181">
        <v>0</v>
      </c>
      <c r="ES181">
        <v>0</v>
      </c>
      <c r="ET181">
        <v>0</v>
      </c>
      <c r="EU181">
        <v>0</v>
      </c>
      <c r="EV181">
        <v>0</v>
      </c>
      <c r="EW181">
        <v>0</v>
      </c>
      <c r="EX181">
        <v>0</v>
      </c>
      <c r="EY181">
        <v>0</v>
      </c>
      <c r="EZ181">
        <v>0</v>
      </c>
      <c r="FA181">
        <v>0</v>
      </c>
      <c r="FB181">
        <v>0</v>
      </c>
      <c r="FC181">
        <v>0</v>
      </c>
      <c r="FD181">
        <v>0</v>
      </c>
      <c r="FE181">
        <v>0</v>
      </c>
      <c r="FF181">
        <v>0</v>
      </c>
      <c r="FG181">
        <v>0</v>
      </c>
      <c r="FH181">
        <v>0</v>
      </c>
      <c r="FI181">
        <v>0</v>
      </c>
      <c r="FJ181">
        <v>0</v>
      </c>
      <c r="FK181">
        <v>0</v>
      </c>
      <c r="FL181">
        <v>0</v>
      </c>
      <c r="FM181">
        <v>0</v>
      </c>
      <c r="FN181">
        <v>0</v>
      </c>
      <c r="FO181">
        <v>0</v>
      </c>
      <c r="FP181">
        <v>0</v>
      </c>
      <c r="FQ181">
        <v>0</v>
      </c>
      <c r="FR181">
        <v>0</v>
      </c>
      <c r="FT181">
        <v>0</v>
      </c>
    </row>
    <row r="182" spans="1:176" x14ac:dyDescent="0.2">
      <c r="A182" t="s">
        <v>231</v>
      </c>
      <c r="B182" t="s">
        <v>230</v>
      </c>
      <c r="C182" t="s">
        <v>242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BX182">
        <v>0</v>
      </c>
      <c r="BY182">
        <v>0</v>
      </c>
      <c r="BZ182">
        <v>0</v>
      </c>
      <c r="CA182">
        <v>0</v>
      </c>
      <c r="CB182">
        <v>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N182">
        <v>0</v>
      </c>
      <c r="EO182">
        <v>0</v>
      </c>
      <c r="EP182">
        <v>0</v>
      </c>
      <c r="EQ182">
        <v>0</v>
      </c>
      <c r="ER182">
        <v>0</v>
      </c>
      <c r="ES182">
        <v>0</v>
      </c>
      <c r="ET182">
        <v>0</v>
      </c>
      <c r="EU182">
        <v>0</v>
      </c>
      <c r="EV182">
        <v>0</v>
      </c>
      <c r="EW182">
        <v>0</v>
      </c>
      <c r="EX182">
        <v>0</v>
      </c>
      <c r="EY182">
        <v>0</v>
      </c>
      <c r="EZ182">
        <v>0</v>
      </c>
      <c r="FA182">
        <v>0</v>
      </c>
      <c r="FB182">
        <v>0</v>
      </c>
      <c r="FC182">
        <v>0</v>
      </c>
      <c r="FD182">
        <v>0</v>
      </c>
      <c r="FE182">
        <v>0</v>
      </c>
      <c r="FF182">
        <v>0</v>
      </c>
      <c r="FG182">
        <v>0</v>
      </c>
      <c r="FH182">
        <v>0</v>
      </c>
      <c r="FI182">
        <v>0</v>
      </c>
      <c r="FJ182">
        <v>0</v>
      </c>
      <c r="FK182">
        <v>0</v>
      </c>
      <c r="FL182">
        <v>0</v>
      </c>
      <c r="FM182">
        <v>0</v>
      </c>
      <c r="FN182">
        <v>0</v>
      </c>
      <c r="FO182">
        <v>0</v>
      </c>
      <c r="FP182">
        <v>0</v>
      </c>
      <c r="FQ182">
        <v>0</v>
      </c>
      <c r="FR182">
        <v>0</v>
      </c>
      <c r="FT182">
        <v>0</v>
      </c>
    </row>
    <row r="183" spans="1:176" x14ac:dyDescent="0.2">
      <c r="A183" t="s">
        <v>231</v>
      </c>
      <c r="B183" t="s">
        <v>230</v>
      </c>
      <c r="C183" t="s">
        <v>243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>
        <v>0</v>
      </c>
      <c r="CN183">
        <v>0</v>
      </c>
      <c r="CO183">
        <v>0</v>
      </c>
      <c r="CP183">
        <v>0</v>
      </c>
      <c r="CQ183">
        <v>0</v>
      </c>
      <c r="CR183">
        <v>0</v>
      </c>
      <c r="CS183">
        <v>0</v>
      </c>
      <c r="CT183">
        <v>0</v>
      </c>
      <c r="CU183">
        <v>0</v>
      </c>
      <c r="CV183">
        <v>0</v>
      </c>
      <c r="CW183">
        <v>0</v>
      </c>
      <c r="CX183">
        <v>0</v>
      </c>
      <c r="CY183">
        <v>0</v>
      </c>
      <c r="CZ183">
        <v>0</v>
      </c>
      <c r="DA183">
        <v>0</v>
      </c>
      <c r="DB183">
        <v>0</v>
      </c>
      <c r="DC183">
        <v>0</v>
      </c>
      <c r="DD183">
        <v>0</v>
      </c>
      <c r="DE183">
        <v>0</v>
      </c>
      <c r="DF183">
        <v>0</v>
      </c>
      <c r="DG183">
        <v>0</v>
      </c>
      <c r="DH183">
        <v>0</v>
      </c>
      <c r="DI183">
        <v>0</v>
      </c>
      <c r="DJ183">
        <v>0</v>
      </c>
      <c r="DK183">
        <v>0</v>
      </c>
      <c r="DL183">
        <v>0</v>
      </c>
      <c r="DM183">
        <v>0</v>
      </c>
      <c r="DN183">
        <v>0</v>
      </c>
      <c r="DO183">
        <v>0</v>
      </c>
      <c r="DP183">
        <v>0</v>
      </c>
      <c r="DQ183">
        <v>0</v>
      </c>
      <c r="DR183">
        <v>0</v>
      </c>
      <c r="DS183">
        <v>0</v>
      </c>
      <c r="DT183">
        <v>0</v>
      </c>
      <c r="DU183">
        <v>0</v>
      </c>
      <c r="DV183">
        <v>0</v>
      </c>
      <c r="DW183">
        <v>0</v>
      </c>
      <c r="DX183">
        <v>0</v>
      </c>
      <c r="DY183">
        <v>0</v>
      </c>
      <c r="DZ183">
        <v>0</v>
      </c>
      <c r="EA183">
        <v>0</v>
      </c>
      <c r="EB183">
        <v>0</v>
      </c>
      <c r="EC183">
        <v>0</v>
      </c>
      <c r="ED183">
        <v>0</v>
      </c>
      <c r="EE183">
        <v>0</v>
      </c>
      <c r="EF183">
        <v>0</v>
      </c>
      <c r="EG183">
        <v>0</v>
      </c>
      <c r="EH183">
        <v>0</v>
      </c>
      <c r="EI183">
        <v>0</v>
      </c>
      <c r="EJ183">
        <v>0</v>
      </c>
      <c r="EK183">
        <v>0</v>
      </c>
      <c r="EL183">
        <v>0</v>
      </c>
      <c r="EM183">
        <v>0</v>
      </c>
      <c r="EN183">
        <v>0</v>
      </c>
      <c r="EO183">
        <v>0</v>
      </c>
      <c r="EP183">
        <v>0</v>
      </c>
      <c r="EQ183">
        <v>0</v>
      </c>
      <c r="ER183">
        <v>0</v>
      </c>
      <c r="ES183">
        <v>0</v>
      </c>
      <c r="ET183">
        <v>0</v>
      </c>
      <c r="EU183">
        <v>0</v>
      </c>
      <c r="EV183">
        <v>0</v>
      </c>
      <c r="EW183">
        <v>0</v>
      </c>
      <c r="EX183">
        <v>0</v>
      </c>
      <c r="EY183">
        <v>0</v>
      </c>
      <c r="EZ183">
        <v>0</v>
      </c>
      <c r="FA183">
        <v>0</v>
      </c>
      <c r="FB183">
        <v>0</v>
      </c>
      <c r="FC183">
        <v>0</v>
      </c>
      <c r="FD183">
        <v>0</v>
      </c>
      <c r="FE183">
        <v>0</v>
      </c>
      <c r="FF183">
        <v>0</v>
      </c>
      <c r="FG183">
        <v>0</v>
      </c>
      <c r="FH183">
        <v>0</v>
      </c>
      <c r="FI183">
        <v>0</v>
      </c>
      <c r="FJ183">
        <v>0</v>
      </c>
      <c r="FK183">
        <v>0</v>
      </c>
      <c r="FL183">
        <v>0</v>
      </c>
      <c r="FM183">
        <v>0</v>
      </c>
      <c r="FN183">
        <v>0</v>
      </c>
      <c r="FO183">
        <v>0</v>
      </c>
      <c r="FP183">
        <v>0</v>
      </c>
      <c r="FQ183">
        <v>0</v>
      </c>
      <c r="FR183">
        <v>0</v>
      </c>
      <c r="FT183">
        <v>0</v>
      </c>
    </row>
    <row r="184" spans="1:176" x14ac:dyDescent="0.2">
      <c r="A184" t="s">
        <v>231</v>
      </c>
      <c r="B184" t="s">
        <v>230</v>
      </c>
      <c r="C184" t="s">
        <v>244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BX184">
        <v>0</v>
      </c>
      <c r="BY184">
        <v>0</v>
      </c>
      <c r="BZ184">
        <v>0</v>
      </c>
      <c r="CA184">
        <v>0</v>
      </c>
      <c r="CB184">
        <v>0</v>
      </c>
      <c r="CC184">
        <v>0</v>
      </c>
      <c r="CD184">
        <v>0</v>
      </c>
      <c r="CE184">
        <v>0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0</v>
      </c>
      <c r="CL184">
        <v>0</v>
      </c>
      <c r="CM184">
        <v>0</v>
      </c>
      <c r="CN184">
        <v>0</v>
      </c>
      <c r="CO184">
        <v>0</v>
      </c>
      <c r="CP184">
        <v>0</v>
      </c>
      <c r="CQ184">
        <v>0</v>
      </c>
      <c r="CR184">
        <v>0</v>
      </c>
      <c r="CS184">
        <v>0</v>
      </c>
      <c r="CT184">
        <v>0</v>
      </c>
      <c r="CU184">
        <v>0</v>
      </c>
      <c r="CV184">
        <v>0</v>
      </c>
      <c r="CW184">
        <v>0</v>
      </c>
      <c r="CX184">
        <v>0</v>
      </c>
      <c r="CY184">
        <v>0</v>
      </c>
      <c r="CZ184">
        <v>0</v>
      </c>
      <c r="DA184">
        <v>0</v>
      </c>
      <c r="DB184">
        <v>0</v>
      </c>
      <c r="DC184">
        <v>0</v>
      </c>
      <c r="DD184">
        <v>0</v>
      </c>
      <c r="DE184">
        <v>0</v>
      </c>
      <c r="DF184">
        <v>0</v>
      </c>
      <c r="DG184">
        <v>0</v>
      </c>
      <c r="DH184">
        <v>0</v>
      </c>
      <c r="DI184">
        <v>0</v>
      </c>
      <c r="DJ184">
        <v>0</v>
      </c>
      <c r="DK184">
        <v>0</v>
      </c>
      <c r="DL184">
        <v>0</v>
      </c>
      <c r="DM184">
        <v>0</v>
      </c>
      <c r="DN184">
        <v>0</v>
      </c>
      <c r="DO184">
        <v>0</v>
      </c>
      <c r="DP184">
        <v>0</v>
      </c>
      <c r="DQ184">
        <v>0</v>
      </c>
      <c r="DR184">
        <v>0</v>
      </c>
      <c r="DS184">
        <v>0</v>
      </c>
      <c r="DT184">
        <v>0</v>
      </c>
      <c r="DU184">
        <v>0</v>
      </c>
      <c r="DV184">
        <v>0</v>
      </c>
      <c r="DW184">
        <v>0</v>
      </c>
      <c r="DX184">
        <v>0</v>
      </c>
      <c r="DY184">
        <v>0</v>
      </c>
      <c r="DZ184">
        <v>0</v>
      </c>
      <c r="EA184">
        <v>0</v>
      </c>
      <c r="EB184">
        <v>0</v>
      </c>
      <c r="EC184">
        <v>0</v>
      </c>
      <c r="ED184">
        <v>0</v>
      </c>
      <c r="EE184">
        <v>0</v>
      </c>
      <c r="EF184">
        <v>0</v>
      </c>
      <c r="EG184">
        <v>0</v>
      </c>
      <c r="EH184">
        <v>0</v>
      </c>
      <c r="EI184">
        <v>0</v>
      </c>
      <c r="EJ184">
        <v>0</v>
      </c>
      <c r="EK184">
        <v>0</v>
      </c>
      <c r="EL184">
        <v>0</v>
      </c>
      <c r="EM184">
        <v>0</v>
      </c>
      <c r="EN184">
        <v>0</v>
      </c>
      <c r="EO184">
        <v>0</v>
      </c>
      <c r="EP184">
        <v>0</v>
      </c>
      <c r="EQ184">
        <v>0</v>
      </c>
      <c r="ER184">
        <v>0</v>
      </c>
      <c r="ES184">
        <v>0</v>
      </c>
      <c r="ET184">
        <v>0</v>
      </c>
      <c r="EU184">
        <v>0</v>
      </c>
      <c r="EV184">
        <v>0</v>
      </c>
      <c r="EW184">
        <v>0</v>
      </c>
      <c r="EX184">
        <v>0</v>
      </c>
      <c r="EY184">
        <v>0</v>
      </c>
      <c r="EZ184">
        <v>0</v>
      </c>
      <c r="FA184">
        <v>0</v>
      </c>
      <c r="FB184">
        <v>0</v>
      </c>
      <c r="FC184">
        <v>0</v>
      </c>
      <c r="FD184">
        <v>0</v>
      </c>
      <c r="FE184">
        <v>0</v>
      </c>
      <c r="FF184">
        <v>0</v>
      </c>
      <c r="FG184">
        <v>0</v>
      </c>
      <c r="FH184">
        <v>0</v>
      </c>
      <c r="FI184">
        <v>0</v>
      </c>
      <c r="FJ184">
        <v>0</v>
      </c>
      <c r="FK184">
        <v>0</v>
      </c>
      <c r="FL184">
        <v>0</v>
      </c>
      <c r="FM184">
        <v>0</v>
      </c>
      <c r="FN184">
        <v>0</v>
      </c>
      <c r="FO184">
        <v>0</v>
      </c>
      <c r="FP184">
        <v>0</v>
      </c>
      <c r="FQ184">
        <v>0</v>
      </c>
      <c r="FR184">
        <v>0</v>
      </c>
      <c r="FT184">
        <v>0</v>
      </c>
    </row>
    <row r="185" spans="1:176" x14ac:dyDescent="0.2">
      <c r="A185" t="s">
        <v>231</v>
      </c>
      <c r="B185" t="s">
        <v>230</v>
      </c>
      <c r="C185" t="s">
        <v>245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BX185">
        <v>0</v>
      </c>
      <c r="BY185">
        <v>0</v>
      </c>
      <c r="BZ185">
        <v>0</v>
      </c>
      <c r="CA185">
        <v>0</v>
      </c>
      <c r="CB185">
        <v>0</v>
      </c>
      <c r="CC185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>
        <v>0</v>
      </c>
      <c r="CN185">
        <v>0</v>
      </c>
      <c r="CO185">
        <v>0</v>
      </c>
      <c r="CP185">
        <v>0</v>
      </c>
      <c r="CQ185">
        <v>0</v>
      </c>
      <c r="CR185">
        <v>0</v>
      </c>
      <c r="CS185">
        <v>0</v>
      </c>
      <c r="CT185">
        <v>0</v>
      </c>
      <c r="CU185">
        <v>0</v>
      </c>
      <c r="CV185">
        <v>0</v>
      </c>
      <c r="CW185">
        <v>0</v>
      </c>
      <c r="CX185">
        <v>0</v>
      </c>
      <c r="CY185">
        <v>0</v>
      </c>
      <c r="CZ185">
        <v>0</v>
      </c>
      <c r="DA185">
        <v>0</v>
      </c>
      <c r="DB185">
        <v>0</v>
      </c>
      <c r="DC185">
        <v>0</v>
      </c>
      <c r="DD185">
        <v>0</v>
      </c>
      <c r="DE185">
        <v>0</v>
      </c>
      <c r="DF185">
        <v>0</v>
      </c>
      <c r="DG185">
        <v>0</v>
      </c>
      <c r="DH185">
        <v>0</v>
      </c>
      <c r="DI185">
        <v>0</v>
      </c>
      <c r="DJ185">
        <v>0</v>
      </c>
      <c r="DK185">
        <v>0</v>
      </c>
      <c r="DL185">
        <v>0</v>
      </c>
      <c r="DM185">
        <v>0</v>
      </c>
      <c r="DN185">
        <v>0</v>
      </c>
      <c r="DO185">
        <v>0</v>
      </c>
      <c r="DP185">
        <v>0</v>
      </c>
      <c r="DQ185">
        <v>0</v>
      </c>
      <c r="DR185">
        <v>0</v>
      </c>
      <c r="DS185">
        <v>0</v>
      </c>
      <c r="DT185">
        <v>0</v>
      </c>
      <c r="DU185">
        <v>0</v>
      </c>
      <c r="DV185">
        <v>0</v>
      </c>
      <c r="DW185">
        <v>0</v>
      </c>
      <c r="DX185">
        <v>0</v>
      </c>
      <c r="DY185">
        <v>0</v>
      </c>
      <c r="DZ185">
        <v>0</v>
      </c>
      <c r="EA185">
        <v>0</v>
      </c>
      <c r="EB185">
        <v>0</v>
      </c>
      <c r="EC185">
        <v>0</v>
      </c>
      <c r="ED185">
        <v>0</v>
      </c>
      <c r="EE185">
        <v>0</v>
      </c>
      <c r="EF185">
        <v>0</v>
      </c>
      <c r="EG185">
        <v>0</v>
      </c>
      <c r="EH185">
        <v>0</v>
      </c>
      <c r="EI185">
        <v>0</v>
      </c>
      <c r="EJ185">
        <v>0</v>
      </c>
      <c r="EK185">
        <v>0</v>
      </c>
      <c r="EL185">
        <v>0</v>
      </c>
      <c r="EM185">
        <v>0</v>
      </c>
      <c r="EN185">
        <v>0</v>
      </c>
      <c r="EO185">
        <v>0</v>
      </c>
      <c r="EP185">
        <v>0</v>
      </c>
      <c r="EQ185">
        <v>0</v>
      </c>
      <c r="ER185">
        <v>0</v>
      </c>
      <c r="ES185">
        <v>0</v>
      </c>
      <c r="ET185">
        <v>0</v>
      </c>
      <c r="EU185">
        <v>0</v>
      </c>
      <c r="EV185">
        <v>0</v>
      </c>
      <c r="EW185">
        <v>0</v>
      </c>
      <c r="EX185">
        <v>0</v>
      </c>
      <c r="EY185">
        <v>0</v>
      </c>
      <c r="EZ185">
        <v>0</v>
      </c>
      <c r="FA185">
        <v>0</v>
      </c>
      <c r="FB185">
        <v>0</v>
      </c>
      <c r="FC185">
        <v>0</v>
      </c>
      <c r="FD185">
        <v>0</v>
      </c>
      <c r="FE185">
        <v>0</v>
      </c>
      <c r="FF185">
        <v>0</v>
      </c>
      <c r="FG185">
        <v>0</v>
      </c>
      <c r="FH185">
        <v>0</v>
      </c>
      <c r="FI185">
        <v>0</v>
      </c>
      <c r="FJ185">
        <v>0</v>
      </c>
      <c r="FK185">
        <v>0</v>
      </c>
      <c r="FL185">
        <v>0</v>
      </c>
      <c r="FM185">
        <v>0</v>
      </c>
      <c r="FN185">
        <v>0</v>
      </c>
      <c r="FO185">
        <v>0</v>
      </c>
      <c r="FP185">
        <v>0</v>
      </c>
      <c r="FQ185">
        <v>0</v>
      </c>
      <c r="FR185">
        <v>0</v>
      </c>
      <c r="FT185">
        <v>0</v>
      </c>
    </row>
    <row r="186" spans="1:176" x14ac:dyDescent="0.2">
      <c r="A186" t="s">
        <v>231</v>
      </c>
      <c r="B186" t="s">
        <v>230</v>
      </c>
      <c r="C186" t="s">
        <v>246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0</v>
      </c>
      <c r="BY186">
        <v>0</v>
      </c>
      <c r="BZ186">
        <v>0</v>
      </c>
      <c r="CA186">
        <v>0</v>
      </c>
      <c r="CB186">
        <v>0</v>
      </c>
      <c r="CC186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J186">
        <v>0</v>
      </c>
      <c r="CK186">
        <v>0</v>
      </c>
      <c r="CL186">
        <v>0</v>
      </c>
      <c r="CM186">
        <v>0</v>
      </c>
      <c r="CN186">
        <v>0</v>
      </c>
      <c r="CO186">
        <v>0</v>
      </c>
      <c r="CP186">
        <v>0</v>
      </c>
      <c r="CQ186">
        <v>0</v>
      </c>
      <c r="CR186">
        <v>0</v>
      </c>
      <c r="CS186">
        <v>0</v>
      </c>
      <c r="CT186">
        <v>0</v>
      </c>
      <c r="CU186">
        <v>0</v>
      </c>
      <c r="CV186">
        <v>0</v>
      </c>
      <c r="CW186">
        <v>0</v>
      </c>
      <c r="CX186">
        <v>0</v>
      </c>
      <c r="CY186">
        <v>0</v>
      </c>
      <c r="CZ186">
        <v>0</v>
      </c>
      <c r="DA186">
        <v>0</v>
      </c>
      <c r="DB186">
        <v>0</v>
      </c>
      <c r="DC186">
        <v>0</v>
      </c>
      <c r="DD186">
        <v>0</v>
      </c>
      <c r="DE186">
        <v>0</v>
      </c>
      <c r="DF186">
        <v>0</v>
      </c>
      <c r="DG186">
        <v>0</v>
      </c>
      <c r="DH186">
        <v>0</v>
      </c>
      <c r="DI186">
        <v>0</v>
      </c>
      <c r="DJ186">
        <v>0</v>
      </c>
      <c r="DK186">
        <v>0</v>
      </c>
      <c r="DL186">
        <v>0</v>
      </c>
      <c r="DM186">
        <v>0</v>
      </c>
      <c r="DN186">
        <v>0</v>
      </c>
      <c r="DO186">
        <v>0</v>
      </c>
      <c r="DP186">
        <v>0</v>
      </c>
      <c r="DQ186">
        <v>0</v>
      </c>
      <c r="DR186">
        <v>0</v>
      </c>
      <c r="DS186">
        <v>0</v>
      </c>
      <c r="DT186">
        <v>0</v>
      </c>
      <c r="DU186">
        <v>0</v>
      </c>
      <c r="DV186">
        <v>0</v>
      </c>
      <c r="DW186">
        <v>0</v>
      </c>
      <c r="DX186">
        <v>0</v>
      </c>
      <c r="DY186">
        <v>0</v>
      </c>
      <c r="DZ186">
        <v>0</v>
      </c>
      <c r="EA186">
        <v>0</v>
      </c>
      <c r="EB186">
        <v>0</v>
      </c>
      <c r="EC186">
        <v>0</v>
      </c>
      <c r="ED186">
        <v>0</v>
      </c>
      <c r="EE186">
        <v>0</v>
      </c>
      <c r="EF186">
        <v>0</v>
      </c>
      <c r="EG186">
        <v>0</v>
      </c>
      <c r="EH186">
        <v>0</v>
      </c>
      <c r="EI186">
        <v>0</v>
      </c>
      <c r="EJ186">
        <v>0</v>
      </c>
      <c r="EK186">
        <v>0</v>
      </c>
      <c r="EL186">
        <v>0</v>
      </c>
      <c r="EM186">
        <v>0</v>
      </c>
      <c r="EN186">
        <v>0</v>
      </c>
      <c r="EO186">
        <v>0</v>
      </c>
      <c r="EP186">
        <v>0</v>
      </c>
      <c r="EQ186">
        <v>0</v>
      </c>
      <c r="ER186">
        <v>0</v>
      </c>
      <c r="ES186">
        <v>0</v>
      </c>
      <c r="ET186">
        <v>0</v>
      </c>
      <c r="EU186">
        <v>0</v>
      </c>
      <c r="EV186">
        <v>0</v>
      </c>
      <c r="EW186">
        <v>0</v>
      </c>
      <c r="EX186">
        <v>0</v>
      </c>
      <c r="EY186">
        <v>0</v>
      </c>
      <c r="EZ186">
        <v>0</v>
      </c>
      <c r="FA186">
        <v>0</v>
      </c>
      <c r="FB186">
        <v>0</v>
      </c>
      <c r="FC186">
        <v>0</v>
      </c>
      <c r="FD186">
        <v>0</v>
      </c>
      <c r="FE186">
        <v>0</v>
      </c>
      <c r="FF186">
        <v>0</v>
      </c>
      <c r="FG186">
        <v>0</v>
      </c>
      <c r="FH186">
        <v>0</v>
      </c>
      <c r="FI186">
        <v>0</v>
      </c>
      <c r="FJ186">
        <v>0</v>
      </c>
      <c r="FK186">
        <v>0</v>
      </c>
      <c r="FL186">
        <v>0</v>
      </c>
      <c r="FM186">
        <v>0</v>
      </c>
      <c r="FN186">
        <v>0</v>
      </c>
      <c r="FO186">
        <v>0</v>
      </c>
      <c r="FP186">
        <v>0</v>
      </c>
      <c r="FQ186">
        <v>0</v>
      </c>
      <c r="FR186">
        <v>0</v>
      </c>
      <c r="FT186">
        <v>0</v>
      </c>
    </row>
    <row r="187" spans="1:176" x14ac:dyDescent="0.2">
      <c r="A187" t="s">
        <v>231</v>
      </c>
      <c r="B187" t="s">
        <v>230</v>
      </c>
      <c r="C187" t="s">
        <v>247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BX187">
        <v>0</v>
      </c>
      <c r="BY187">
        <v>0</v>
      </c>
      <c r="BZ187">
        <v>0</v>
      </c>
      <c r="CA187">
        <v>0</v>
      </c>
      <c r="CB187">
        <v>0</v>
      </c>
      <c r="CC187">
        <v>0</v>
      </c>
      <c r="CD187">
        <v>0</v>
      </c>
      <c r="CE187">
        <v>0</v>
      </c>
      <c r="CF187">
        <v>0</v>
      </c>
      <c r="CG187">
        <v>0</v>
      </c>
      <c r="CH187">
        <v>0</v>
      </c>
      <c r="CI187">
        <v>0</v>
      </c>
      <c r="CJ187">
        <v>0</v>
      </c>
      <c r="CK187">
        <v>0</v>
      </c>
      <c r="CL187">
        <v>0</v>
      </c>
      <c r="CM187">
        <v>0</v>
      </c>
      <c r="CN187">
        <v>0</v>
      </c>
      <c r="CO187">
        <v>0</v>
      </c>
      <c r="CP187">
        <v>0</v>
      </c>
      <c r="CQ187">
        <v>0</v>
      </c>
      <c r="CR187">
        <v>0</v>
      </c>
      <c r="CS187">
        <v>0</v>
      </c>
      <c r="CT187">
        <v>0</v>
      </c>
      <c r="CU187">
        <v>0</v>
      </c>
      <c r="CV187">
        <v>0</v>
      </c>
      <c r="CW187">
        <v>0</v>
      </c>
      <c r="CX187">
        <v>0</v>
      </c>
      <c r="CY187">
        <v>0</v>
      </c>
      <c r="CZ187">
        <v>0</v>
      </c>
      <c r="DA187">
        <v>0</v>
      </c>
      <c r="DB187">
        <v>0</v>
      </c>
      <c r="DC187">
        <v>0</v>
      </c>
      <c r="DD187">
        <v>0</v>
      </c>
      <c r="DE187">
        <v>0</v>
      </c>
      <c r="DF187">
        <v>0</v>
      </c>
      <c r="DG187">
        <v>0</v>
      </c>
      <c r="DH187">
        <v>0</v>
      </c>
      <c r="DI187">
        <v>0</v>
      </c>
      <c r="DJ187">
        <v>0</v>
      </c>
      <c r="DK187">
        <v>0</v>
      </c>
      <c r="DL187">
        <v>0</v>
      </c>
      <c r="DM187">
        <v>0</v>
      </c>
      <c r="DN187">
        <v>0</v>
      </c>
      <c r="DO187">
        <v>0</v>
      </c>
      <c r="DP187">
        <v>0</v>
      </c>
      <c r="DQ187">
        <v>0</v>
      </c>
      <c r="DR187">
        <v>0</v>
      </c>
      <c r="DS187">
        <v>0</v>
      </c>
      <c r="DT187">
        <v>0</v>
      </c>
      <c r="DU187">
        <v>0</v>
      </c>
      <c r="DV187">
        <v>0</v>
      </c>
      <c r="DW187">
        <v>0</v>
      </c>
      <c r="DX187">
        <v>0</v>
      </c>
      <c r="DY187">
        <v>0</v>
      </c>
      <c r="DZ187">
        <v>0</v>
      </c>
      <c r="EA187">
        <v>0</v>
      </c>
      <c r="EB187">
        <v>0</v>
      </c>
      <c r="EC187">
        <v>0</v>
      </c>
      <c r="ED187">
        <v>0</v>
      </c>
      <c r="EE187">
        <v>0</v>
      </c>
      <c r="EF187">
        <v>0</v>
      </c>
      <c r="EG187">
        <v>0</v>
      </c>
      <c r="EH187">
        <v>0</v>
      </c>
      <c r="EI187">
        <v>0</v>
      </c>
      <c r="EJ187">
        <v>0</v>
      </c>
      <c r="EK187">
        <v>0</v>
      </c>
      <c r="EL187">
        <v>0</v>
      </c>
      <c r="EM187">
        <v>0</v>
      </c>
      <c r="EN187">
        <v>0</v>
      </c>
      <c r="EO187">
        <v>0</v>
      </c>
      <c r="EP187">
        <v>0</v>
      </c>
      <c r="EQ187">
        <v>0</v>
      </c>
      <c r="ER187">
        <v>0</v>
      </c>
      <c r="ES187">
        <v>0</v>
      </c>
      <c r="ET187">
        <v>0</v>
      </c>
      <c r="EU187">
        <v>0</v>
      </c>
      <c r="EV187">
        <v>0</v>
      </c>
      <c r="EW187">
        <v>0</v>
      </c>
      <c r="EX187">
        <v>0</v>
      </c>
      <c r="EY187">
        <v>0</v>
      </c>
      <c r="EZ187">
        <v>0</v>
      </c>
      <c r="FA187">
        <v>0</v>
      </c>
      <c r="FB187">
        <v>0</v>
      </c>
      <c r="FC187">
        <v>0</v>
      </c>
      <c r="FD187">
        <v>0</v>
      </c>
      <c r="FE187">
        <v>0</v>
      </c>
      <c r="FF187">
        <v>0</v>
      </c>
      <c r="FG187">
        <v>0</v>
      </c>
      <c r="FH187">
        <v>0</v>
      </c>
      <c r="FI187">
        <v>0</v>
      </c>
      <c r="FJ187">
        <v>0</v>
      </c>
      <c r="FK187">
        <v>0</v>
      </c>
      <c r="FL187">
        <v>0</v>
      </c>
      <c r="FM187">
        <v>0</v>
      </c>
      <c r="FN187">
        <v>0</v>
      </c>
      <c r="FO187">
        <v>0</v>
      </c>
      <c r="FP187">
        <v>0</v>
      </c>
      <c r="FQ187">
        <v>0</v>
      </c>
      <c r="FR187">
        <v>0</v>
      </c>
      <c r="FT187">
        <v>0</v>
      </c>
    </row>
    <row r="188" spans="1:176" x14ac:dyDescent="0.2">
      <c r="A188" t="s">
        <v>231</v>
      </c>
      <c r="B188" t="s">
        <v>230</v>
      </c>
      <c r="C188" t="s">
        <v>248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BX188">
        <v>0</v>
      </c>
      <c r="BY188">
        <v>0</v>
      </c>
      <c r="BZ188">
        <v>0</v>
      </c>
      <c r="CA188">
        <v>0</v>
      </c>
      <c r="CB188">
        <v>0</v>
      </c>
      <c r="CC188">
        <v>0</v>
      </c>
      <c r="CD188">
        <v>0</v>
      </c>
      <c r="CE188">
        <v>0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M188">
        <v>0</v>
      </c>
      <c r="CN188">
        <v>0</v>
      </c>
      <c r="CO188">
        <v>0</v>
      </c>
      <c r="CP188">
        <v>0</v>
      </c>
      <c r="CQ188">
        <v>0</v>
      </c>
      <c r="CR188">
        <v>0</v>
      </c>
      <c r="CS188">
        <v>0</v>
      </c>
      <c r="CT188">
        <v>0</v>
      </c>
      <c r="CU188">
        <v>0</v>
      </c>
      <c r="CV188">
        <v>0</v>
      </c>
      <c r="CW188">
        <v>0</v>
      </c>
      <c r="CX188">
        <v>0</v>
      </c>
      <c r="CY188">
        <v>0</v>
      </c>
      <c r="CZ188">
        <v>0</v>
      </c>
      <c r="DA188">
        <v>0</v>
      </c>
      <c r="DB188">
        <v>0</v>
      </c>
      <c r="DC188">
        <v>0</v>
      </c>
      <c r="DD188">
        <v>0</v>
      </c>
      <c r="DE188">
        <v>0</v>
      </c>
      <c r="DF188">
        <v>0</v>
      </c>
      <c r="DG188">
        <v>0</v>
      </c>
      <c r="DH188">
        <v>0</v>
      </c>
      <c r="DI188">
        <v>0</v>
      </c>
      <c r="DJ188">
        <v>0</v>
      </c>
      <c r="DK188">
        <v>0</v>
      </c>
      <c r="DL188">
        <v>0</v>
      </c>
      <c r="DM188">
        <v>0</v>
      </c>
      <c r="DN188">
        <v>0</v>
      </c>
      <c r="DO188">
        <v>0</v>
      </c>
      <c r="DP188">
        <v>0</v>
      </c>
      <c r="DQ188">
        <v>0</v>
      </c>
      <c r="DR188">
        <v>0</v>
      </c>
      <c r="DS188">
        <v>0</v>
      </c>
      <c r="DT188">
        <v>0</v>
      </c>
      <c r="DU188">
        <v>0</v>
      </c>
      <c r="DV188">
        <v>0</v>
      </c>
      <c r="DW188">
        <v>0</v>
      </c>
      <c r="DX188">
        <v>0</v>
      </c>
      <c r="DY188">
        <v>0</v>
      </c>
      <c r="DZ188">
        <v>0</v>
      </c>
      <c r="EA188">
        <v>0</v>
      </c>
      <c r="EB188">
        <v>0</v>
      </c>
      <c r="EC188">
        <v>0</v>
      </c>
      <c r="ED188">
        <v>0</v>
      </c>
      <c r="EE188">
        <v>0</v>
      </c>
      <c r="EF188">
        <v>0</v>
      </c>
      <c r="EG188">
        <v>0</v>
      </c>
      <c r="EH188">
        <v>0</v>
      </c>
      <c r="EI188">
        <v>0</v>
      </c>
      <c r="EJ188">
        <v>0</v>
      </c>
      <c r="EK188">
        <v>0</v>
      </c>
      <c r="EL188">
        <v>0</v>
      </c>
      <c r="EM188">
        <v>0</v>
      </c>
      <c r="EN188">
        <v>0</v>
      </c>
      <c r="EO188">
        <v>0</v>
      </c>
      <c r="EP188">
        <v>0</v>
      </c>
      <c r="EQ188">
        <v>0</v>
      </c>
      <c r="ER188">
        <v>0</v>
      </c>
      <c r="ES188">
        <v>0</v>
      </c>
      <c r="ET188">
        <v>0</v>
      </c>
      <c r="EU188">
        <v>0</v>
      </c>
      <c r="EV188">
        <v>0</v>
      </c>
      <c r="EW188">
        <v>0</v>
      </c>
      <c r="EX188">
        <v>0</v>
      </c>
      <c r="EY188">
        <v>0</v>
      </c>
      <c r="EZ188">
        <v>0</v>
      </c>
      <c r="FA188">
        <v>0</v>
      </c>
      <c r="FB188">
        <v>0</v>
      </c>
      <c r="FC188">
        <v>0</v>
      </c>
      <c r="FD188">
        <v>0</v>
      </c>
      <c r="FE188">
        <v>0</v>
      </c>
      <c r="FF188">
        <v>0</v>
      </c>
      <c r="FG188">
        <v>0</v>
      </c>
      <c r="FH188">
        <v>0</v>
      </c>
      <c r="FI188">
        <v>0</v>
      </c>
      <c r="FJ188">
        <v>0</v>
      </c>
      <c r="FK188">
        <v>0</v>
      </c>
      <c r="FL188">
        <v>0</v>
      </c>
      <c r="FM188">
        <v>0</v>
      </c>
      <c r="FN188">
        <v>0</v>
      </c>
      <c r="FO188">
        <v>0</v>
      </c>
      <c r="FP188">
        <v>0</v>
      </c>
      <c r="FQ188">
        <v>0</v>
      </c>
      <c r="FR188">
        <v>0</v>
      </c>
      <c r="FT188">
        <v>0</v>
      </c>
    </row>
    <row r="189" spans="1:176" x14ac:dyDescent="0.2">
      <c r="A189" t="s">
        <v>231</v>
      </c>
      <c r="B189" t="s">
        <v>230</v>
      </c>
      <c r="C189" t="s">
        <v>249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BX189">
        <v>0</v>
      </c>
      <c r="BY189">
        <v>0</v>
      </c>
      <c r="BZ189">
        <v>0</v>
      </c>
      <c r="CA189">
        <v>0</v>
      </c>
      <c r="CB189">
        <v>0</v>
      </c>
      <c r="CC189">
        <v>0</v>
      </c>
      <c r="CD189">
        <v>0</v>
      </c>
      <c r="CE189">
        <v>0</v>
      </c>
      <c r="CF189">
        <v>0</v>
      </c>
      <c r="CG189">
        <v>0</v>
      </c>
      <c r="CH189">
        <v>0</v>
      </c>
      <c r="CI189">
        <v>0</v>
      </c>
      <c r="CJ189">
        <v>0</v>
      </c>
      <c r="CK189">
        <v>0</v>
      </c>
      <c r="CL189">
        <v>0</v>
      </c>
      <c r="CM189">
        <v>0</v>
      </c>
      <c r="CN189">
        <v>0</v>
      </c>
      <c r="CO189">
        <v>0</v>
      </c>
      <c r="CP189">
        <v>0</v>
      </c>
      <c r="CQ189">
        <v>0</v>
      </c>
      <c r="CR189">
        <v>0</v>
      </c>
      <c r="CS189">
        <v>0</v>
      </c>
      <c r="CT189">
        <v>0</v>
      </c>
      <c r="CU189">
        <v>0</v>
      </c>
      <c r="CV189">
        <v>0</v>
      </c>
      <c r="CW189">
        <v>0</v>
      </c>
      <c r="CX189">
        <v>0</v>
      </c>
      <c r="CY189">
        <v>0</v>
      </c>
      <c r="CZ189">
        <v>0</v>
      </c>
      <c r="DA189">
        <v>0</v>
      </c>
      <c r="DB189">
        <v>0</v>
      </c>
      <c r="DC189">
        <v>0</v>
      </c>
      <c r="DD189">
        <v>0</v>
      </c>
      <c r="DE189">
        <v>0</v>
      </c>
      <c r="DF189">
        <v>0</v>
      </c>
      <c r="DG189">
        <v>0</v>
      </c>
      <c r="DH189">
        <v>0</v>
      </c>
      <c r="DI189">
        <v>0</v>
      </c>
      <c r="DJ189">
        <v>0</v>
      </c>
      <c r="DK189">
        <v>0</v>
      </c>
      <c r="DL189">
        <v>0</v>
      </c>
      <c r="DM189">
        <v>0</v>
      </c>
      <c r="DN189">
        <v>0</v>
      </c>
      <c r="DO189">
        <v>0</v>
      </c>
      <c r="DP189">
        <v>0</v>
      </c>
      <c r="DQ189">
        <v>0</v>
      </c>
      <c r="DR189">
        <v>0</v>
      </c>
      <c r="DS189">
        <v>0</v>
      </c>
      <c r="DT189">
        <v>0</v>
      </c>
      <c r="DU189">
        <v>0</v>
      </c>
      <c r="DV189">
        <v>0</v>
      </c>
      <c r="DW189">
        <v>0</v>
      </c>
      <c r="DX189">
        <v>0</v>
      </c>
      <c r="DY189">
        <v>0</v>
      </c>
      <c r="DZ189">
        <v>0</v>
      </c>
      <c r="EA189">
        <v>0</v>
      </c>
      <c r="EB189">
        <v>0</v>
      </c>
      <c r="EC189">
        <v>0</v>
      </c>
      <c r="ED189">
        <v>0</v>
      </c>
      <c r="EE189">
        <v>0</v>
      </c>
      <c r="EF189">
        <v>0</v>
      </c>
      <c r="EG189">
        <v>0</v>
      </c>
      <c r="EH189">
        <v>0</v>
      </c>
      <c r="EI189">
        <v>0</v>
      </c>
      <c r="EJ189">
        <v>0</v>
      </c>
      <c r="EK189">
        <v>0</v>
      </c>
      <c r="EL189">
        <v>0</v>
      </c>
      <c r="EM189">
        <v>0</v>
      </c>
      <c r="EN189">
        <v>0</v>
      </c>
      <c r="EO189">
        <v>0</v>
      </c>
      <c r="EP189">
        <v>0</v>
      </c>
      <c r="EQ189">
        <v>0</v>
      </c>
      <c r="ER189">
        <v>0</v>
      </c>
      <c r="ES189">
        <v>0</v>
      </c>
      <c r="ET189">
        <v>0</v>
      </c>
      <c r="EU189">
        <v>0</v>
      </c>
      <c r="EV189">
        <v>0</v>
      </c>
      <c r="EW189">
        <v>0</v>
      </c>
      <c r="EX189">
        <v>0</v>
      </c>
      <c r="EY189">
        <v>0</v>
      </c>
      <c r="EZ189">
        <v>0</v>
      </c>
      <c r="FA189">
        <v>0</v>
      </c>
      <c r="FB189">
        <v>0</v>
      </c>
      <c r="FC189">
        <v>0</v>
      </c>
      <c r="FD189">
        <v>0</v>
      </c>
      <c r="FE189">
        <v>0</v>
      </c>
      <c r="FF189">
        <v>0</v>
      </c>
      <c r="FG189">
        <v>0</v>
      </c>
      <c r="FH189">
        <v>0</v>
      </c>
      <c r="FI189">
        <v>0</v>
      </c>
      <c r="FJ189">
        <v>0</v>
      </c>
      <c r="FK189">
        <v>0</v>
      </c>
      <c r="FL189">
        <v>0</v>
      </c>
      <c r="FM189">
        <v>0</v>
      </c>
      <c r="FN189">
        <v>0</v>
      </c>
      <c r="FO189">
        <v>0</v>
      </c>
      <c r="FP189">
        <v>0</v>
      </c>
      <c r="FQ189">
        <v>0</v>
      </c>
      <c r="FR189">
        <v>0</v>
      </c>
      <c r="FT189">
        <v>0</v>
      </c>
    </row>
    <row r="190" spans="1:176" x14ac:dyDescent="0.2">
      <c r="A190" t="s">
        <v>231</v>
      </c>
      <c r="B190" t="s">
        <v>230</v>
      </c>
      <c r="C190" t="s">
        <v>250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BX190">
        <v>0</v>
      </c>
      <c r="BY190">
        <v>0</v>
      </c>
      <c r="BZ190">
        <v>0</v>
      </c>
      <c r="CA190">
        <v>0</v>
      </c>
      <c r="CB190">
        <v>0</v>
      </c>
      <c r="CC190">
        <v>0</v>
      </c>
      <c r="CD190">
        <v>0</v>
      </c>
      <c r="CE190">
        <v>0</v>
      </c>
      <c r="CF190">
        <v>0</v>
      </c>
      <c r="CG190">
        <v>0</v>
      </c>
      <c r="CH190">
        <v>0</v>
      </c>
      <c r="CI190">
        <v>0</v>
      </c>
      <c r="CJ190">
        <v>0</v>
      </c>
      <c r="CK190">
        <v>0</v>
      </c>
      <c r="CL190">
        <v>0</v>
      </c>
      <c r="CM190">
        <v>0</v>
      </c>
      <c r="CN190">
        <v>0</v>
      </c>
      <c r="CO190">
        <v>0</v>
      </c>
      <c r="CP190">
        <v>0</v>
      </c>
      <c r="CQ190">
        <v>0</v>
      </c>
      <c r="CR190">
        <v>0</v>
      </c>
      <c r="CS190">
        <v>0</v>
      </c>
      <c r="CT190">
        <v>0</v>
      </c>
      <c r="CU190">
        <v>0</v>
      </c>
      <c r="CV190">
        <v>0</v>
      </c>
      <c r="CW190">
        <v>0</v>
      </c>
      <c r="CX190">
        <v>0</v>
      </c>
      <c r="CY190">
        <v>0</v>
      </c>
      <c r="CZ190">
        <v>0</v>
      </c>
      <c r="DA190">
        <v>0</v>
      </c>
      <c r="DB190">
        <v>0</v>
      </c>
      <c r="DC190">
        <v>0</v>
      </c>
      <c r="DD190">
        <v>0</v>
      </c>
      <c r="DE190">
        <v>0</v>
      </c>
      <c r="DF190">
        <v>0</v>
      </c>
      <c r="DG190">
        <v>0</v>
      </c>
      <c r="DH190">
        <v>0</v>
      </c>
      <c r="DI190">
        <v>0</v>
      </c>
      <c r="DJ190">
        <v>0</v>
      </c>
      <c r="DK190">
        <v>0</v>
      </c>
      <c r="DL190">
        <v>0</v>
      </c>
      <c r="DM190">
        <v>0</v>
      </c>
      <c r="DN190">
        <v>0</v>
      </c>
      <c r="DO190">
        <v>0</v>
      </c>
      <c r="DP190">
        <v>0</v>
      </c>
      <c r="DQ190">
        <v>0</v>
      </c>
      <c r="DR190">
        <v>0</v>
      </c>
      <c r="DS190">
        <v>0</v>
      </c>
      <c r="DT190">
        <v>0</v>
      </c>
      <c r="DU190">
        <v>0</v>
      </c>
      <c r="DV190">
        <v>0</v>
      </c>
      <c r="DW190">
        <v>0</v>
      </c>
      <c r="DX190">
        <v>0</v>
      </c>
      <c r="DY190">
        <v>0</v>
      </c>
      <c r="DZ190">
        <v>0</v>
      </c>
      <c r="EA190">
        <v>0</v>
      </c>
      <c r="EB190">
        <v>0</v>
      </c>
      <c r="EC190">
        <v>0</v>
      </c>
      <c r="ED190">
        <v>0</v>
      </c>
      <c r="EE190">
        <v>0</v>
      </c>
      <c r="EF190">
        <v>0</v>
      </c>
      <c r="EG190">
        <v>0</v>
      </c>
      <c r="EH190">
        <v>0</v>
      </c>
      <c r="EI190">
        <v>0</v>
      </c>
      <c r="EJ190">
        <v>0</v>
      </c>
      <c r="EK190">
        <v>0</v>
      </c>
      <c r="EL190">
        <v>0</v>
      </c>
      <c r="EM190">
        <v>0</v>
      </c>
      <c r="EN190">
        <v>0</v>
      </c>
      <c r="EO190">
        <v>0</v>
      </c>
      <c r="EP190">
        <v>0</v>
      </c>
      <c r="EQ190">
        <v>0</v>
      </c>
      <c r="ER190">
        <v>0</v>
      </c>
      <c r="ES190">
        <v>0</v>
      </c>
      <c r="ET190">
        <v>0</v>
      </c>
      <c r="EU190">
        <v>0</v>
      </c>
      <c r="EV190">
        <v>0</v>
      </c>
      <c r="EW190">
        <v>0</v>
      </c>
      <c r="EX190">
        <v>0</v>
      </c>
      <c r="EY190">
        <v>0</v>
      </c>
      <c r="EZ190">
        <v>0</v>
      </c>
      <c r="FA190">
        <v>0</v>
      </c>
      <c r="FB190">
        <v>0</v>
      </c>
      <c r="FC190">
        <v>0</v>
      </c>
      <c r="FD190">
        <v>0</v>
      </c>
      <c r="FE190">
        <v>0</v>
      </c>
      <c r="FF190">
        <v>0</v>
      </c>
      <c r="FG190">
        <v>0</v>
      </c>
      <c r="FH190">
        <v>0</v>
      </c>
      <c r="FI190">
        <v>0</v>
      </c>
      <c r="FJ190">
        <v>0</v>
      </c>
      <c r="FK190">
        <v>0</v>
      </c>
      <c r="FL190">
        <v>0</v>
      </c>
      <c r="FM190">
        <v>0</v>
      </c>
      <c r="FN190">
        <v>0</v>
      </c>
      <c r="FO190">
        <v>0</v>
      </c>
      <c r="FP190">
        <v>0</v>
      </c>
      <c r="FQ190">
        <v>0</v>
      </c>
      <c r="FR190">
        <v>0</v>
      </c>
      <c r="FT190">
        <v>0</v>
      </c>
    </row>
    <row r="191" spans="1:176" x14ac:dyDescent="0.2">
      <c r="A191" t="s">
        <v>231</v>
      </c>
      <c r="B191" t="s">
        <v>230</v>
      </c>
      <c r="C191" t="s">
        <v>251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BX191">
        <v>0</v>
      </c>
      <c r="BY191">
        <v>0</v>
      </c>
      <c r="BZ191">
        <v>0</v>
      </c>
      <c r="CA191">
        <v>0</v>
      </c>
      <c r="CB191">
        <v>0</v>
      </c>
      <c r="CC191">
        <v>0</v>
      </c>
      <c r="CD191">
        <v>0</v>
      </c>
      <c r="CE191">
        <v>0</v>
      </c>
      <c r="CF191">
        <v>0</v>
      </c>
      <c r="CG191">
        <v>0</v>
      </c>
      <c r="CH191">
        <v>0</v>
      </c>
      <c r="CI191">
        <v>0</v>
      </c>
      <c r="CJ191">
        <v>0</v>
      </c>
      <c r="CK191">
        <v>0</v>
      </c>
      <c r="CL191">
        <v>0</v>
      </c>
      <c r="CM191">
        <v>0</v>
      </c>
      <c r="CN191">
        <v>0</v>
      </c>
      <c r="CO191">
        <v>0</v>
      </c>
      <c r="CP191">
        <v>0</v>
      </c>
      <c r="CQ191">
        <v>0</v>
      </c>
      <c r="CR191">
        <v>0</v>
      </c>
      <c r="CS191">
        <v>0</v>
      </c>
      <c r="CT191">
        <v>0</v>
      </c>
      <c r="CU191">
        <v>0</v>
      </c>
      <c r="CV191">
        <v>0</v>
      </c>
      <c r="CW191">
        <v>0</v>
      </c>
      <c r="CX191">
        <v>0</v>
      </c>
      <c r="CY191">
        <v>0</v>
      </c>
      <c r="CZ191">
        <v>0</v>
      </c>
      <c r="DA191">
        <v>0</v>
      </c>
      <c r="DB191">
        <v>0</v>
      </c>
      <c r="DC191">
        <v>0</v>
      </c>
      <c r="DD191">
        <v>0</v>
      </c>
      <c r="DE191">
        <v>0</v>
      </c>
      <c r="DF191">
        <v>0</v>
      </c>
      <c r="DG191">
        <v>0</v>
      </c>
      <c r="DH191">
        <v>0</v>
      </c>
      <c r="DI191">
        <v>0</v>
      </c>
      <c r="DJ191">
        <v>0</v>
      </c>
      <c r="DK191">
        <v>0</v>
      </c>
      <c r="DL191">
        <v>0</v>
      </c>
      <c r="DM191">
        <v>0</v>
      </c>
      <c r="DN191">
        <v>0</v>
      </c>
      <c r="DO191">
        <v>0</v>
      </c>
      <c r="DP191">
        <v>0</v>
      </c>
      <c r="DQ191">
        <v>0</v>
      </c>
      <c r="DR191">
        <v>0</v>
      </c>
      <c r="DS191">
        <v>0</v>
      </c>
      <c r="DT191">
        <v>0</v>
      </c>
      <c r="DU191">
        <v>0</v>
      </c>
      <c r="DV191">
        <v>0</v>
      </c>
      <c r="DW191">
        <v>0</v>
      </c>
      <c r="DX191">
        <v>0</v>
      </c>
      <c r="DY191">
        <v>0</v>
      </c>
      <c r="DZ191">
        <v>0</v>
      </c>
      <c r="EA191">
        <v>0</v>
      </c>
      <c r="EB191">
        <v>0</v>
      </c>
      <c r="EC191">
        <v>0</v>
      </c>
      <c r="ED191">
        <v>0</v>
      </c>
      <c r="EE191">
        <v>0</v>
      </c>
      <c r="EF191">
        <v>0</v>
      </c>
      <c r="EG191">
        <v>0</v>
      </c>
      <c r="EH191">
        <v>0</v>
      </c>
      <c r="EI191">
        <v>0</v>
      </c>
      <c r="EJ191">
        <v>0</v>
      </c>
      <c r="EK191">
        <v>0</v>
      </c>
      <c r="EL191">
        <v>0</v>
      </c>
      <c r="EM191">
        <v>0</v>
      </c>
      <c r="EN191">
        <v>0</v>
      </c>
      <c r="EO191">
        <v>0</v>
      </c>
      <c r="EP191">
        <v>0</v>
      </c>
      <c r="EQ191">
        <v>0</v>
      </c>
      <c r="ER191">
        <v>0</v>
      </c>
      <c r="ES191">
        <v>0</v>
      </c>
      <c r="ET191">
        <v>0</v>
      </c>
      <c r="EU191">
        <v>0</v>
      </c>
      <c r="EV191">
        <v>0</v>
      </c>
      <c r="EW191">
        <v>0</v>
      </c>
      <c r="EX191">
        <v>0</v>
      </c>
      <c r="EY191">
        <v>0</v>
      </c>
      <c r="EZ191">
        <v>0</v>
      </c>
      <c r="FA191">
        <v>0</v>
      </c>
      <c r="FB191">
        <v>0</v>
      </c>
      <c r="FC191">
        <v>0</v>
      </c>
      <c r="FD191">
        <v>0</v>
      </c>
      <c r="FE191">
        <v>0</v>
      </c>
      <c r="FF191">
        <v>0</v>
      </c>
      <c r="FG191">
        <v>0</v>
      </c>
      <c r="FH191">
        <v>0</v>
      </c>
      <c r="FI191">
        <v>0</v>
      </c>
      <c r="FJ191">
        <v>0</v>
      </c>
      <c r="FK191">
        <v>0</v>
      </c>
      <c r="FL191">
        <v>0</v>
      </c>
      <c r="FM191">
        <v>0</v>
      </c>
      <c r="FN191">
        <v>0</v>
      </c>
      <c r="FO191">
        <v>0</v>
      </c>
      <c r="FP191">
        <v>0</v>
      </c>
      <c r="FQ191">
        <v>0</v>
      </c>
      <c r="FR191">
        <v>0</v>
      </c>
      <c r="FT191">
        <v>0</v>
      </c>
    </row>
    <row r="192" spans="1:176" x14ac:dyDescent="0.2">
      <c r="A192" t="s">
        <v>231</v>
      </c>
      <c r="B192" t="s">
        <v>230</v>
      </c>
      <c r="C192" t="s">
        <v>252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v>0</v>
      </c>
      <c r="BZ192">
        <v>0</v>
      </c>
      <c r="CA192">
        <v>0</v>
      </c>
      <c r="CB192">
        <v>0</v>
      </c>
      <c r="CC192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0</v>
      </c>
      <c r="CL192">
        <v>0</v>
      </c>
      <c r="CM192">
        <v>0</v>
      </c>
      <c r="CN192">
        <v>0</v>
      </c>
      <c r="CO192">
        <v>0</v>
      </c>
      <c r="CP192">
        <v>0</v>
      </c>
      <c r="CQ192">
        <v>0</v>
      </c>
      <c r="CR192">
        <v>0</v>
      </c>
      <c r="CS192">
        <v>0</v>
      </c>
      <c r="CT192">
        <v>0</v>
      </c>
      <c r="CU192">
        <v>0</v>
      </c>
      <c r="CV192">
        <v>0</v>
      </c>
      <c r="CW192">
        <v>0</v>
      </c>
      <c r="CX192">
        <v>0</v>
      </c>
      <c r="CY192">
        <v>0</v>
      </c>
      <c r="CZ192">
        <v>0</v>
      </c>
      <c r="DA192">
        <v>0</v>
      </c>
      <c r="DB192">
        <v>0</v>
      </c>
      <c r="DC192">
        <v>0</v>
      </c>
      <c r="DD192">
        <v>0</v>
      </c>
      <c r="DE192">
        <v>0</v>
      </c>
      <c r="DF192">
        <v>0</v>
      </c>
      <c r="DG192">
        <v>0</v>
      </c>
      <c r="DH192">
        <v>0</v>
      </c>
      <c r="DI192">
        <v>0</v>
      </c>
      <c r="DJ192">
        <v>0</v>
      </c>
      <c r="DK192">
        <v>0</v>
      </c>
      <c r="DL192">
        <v>0</v>
      </c>
      <c r="DM192">
        <v>0</v>
      </c>
      <c r="DN192">
        <v>0</v>
      </c>
      <c r="DO192">
        <v>0</v>
      </c>
      <c r="DP192">
        <v>0</v>
      </c>
      <c r="DQ192">
        <v>0</v>
      </c>
      <c r="DR192">
        <v>0</v>
      </c>
      <c r="DS192">
        <v>0</v>
      </c>
      <c r="DT192">
        <v>0</v>
      </c>
      <c r="DU192">
        <v>0</v>
      </c>
      <c r="DV192">
        <v>0</v>
      </c>
      <c r="DW192">
        <v>0</v>
      </c>
      <c r="DX192">
        <v>0</v>
      </c>
      <c r="DY192">
        <v>0</v>
      </c>
      <c r="DZ192">
        <v>0</v>
      </c>
      <c r="EA192">
        <v>0</v>
      </c>
      <c r="EB192">
        <v>0</v>
      </c>
      <c r="EC192">
        <v>0</v>
      </c>
      <c r="ED192">
        <v>0</v>
      </c>
      <c r="EE192">
        <v>0</v>
      </c>
      <c r="EF192">
        <v>0</v>
      </c>
      <c r="EG192">
        <v>0</v>
      </c>
      <c r="EH192">
        <v>0</v>
      </c>
      <c r="EI192">
        <v>0</v>
      </c>
      <c r="EJ192">
        <v>0</v>
      </c>
      <c r="EK192">
        <v>0</v>
      </c>
      <c r="EL192">
        <v>0</v>
      </c>
      <c r="EM192">
        <v>0</v>
      </c>
      <c r="EN192">
        <v>0</v>
      </c>
      <c r="EO192">
        <v>0</v>
      </c>
      <c r="EP192">
        <v>0</v>
      </c>
      <c r="EQ192">
        <v>0</v>
      </c>
      <c r="ER192">
        <v>0</v>
      </c>
      <c r="ES192">
        <v>0</v>
      </c>
      <c r="ET192">
        <v>0</v>
      </c>
      <c r="EU192">
        <v>0</v>
      </c>
      <c r="EV192">
        <v>0</v>
      </c>
      <c r="EW192">
        <v>0</v>
      </c>
      <c r="EX192">
        <v>0</v>
      </c>
      <c r="EY192">
        <v>0</v>
      </c>
      <c r="EZ192">
        <v>0</v>
      </c>
      <c r="FA192">
        <v>0</v>
      </c>
      <c r="FB192">
        <v>0</v>
      </c>
      <c r="FC192">
        <v>0</v>
      </c>
      <c r="FD192">
        <v>0</v>
      </c>
      <c r="FE192">
        <v>0</v>
      </c>
      <c r="FF192">
        <v>0</v>
      </c>
      <c r="FG192">
        <v>0</v>
      </c>
      <c r="FH192">
        <v>0</v>
      </c>
      <c r="FI192">
        <v>0</v>
      </c>
      <c r="FJ192">
        <v>0</v>
      </c>
      <c r="FK192">
        <v>0</v>
      </c>
      <c r="FL192">
        <v>0</v>
      </c>
      <c r="FM192">
        <v>0</v>
      </c>
      <c r="FN192">
        <v>0</v>
      </c>
      <c r="FO192">
        <v>0</v>
      </c>
      <c r="FP192">
        <v>0</v>
      </c>
      <c r="FQ192">
        <v>0</v>
      </c>
      <c r="FR192">
        <v>0</v>
      </c>
      <c r="FT192">
        <v>0</v>
      </c>
    </row>
    <row r="193" spans="1:176" x14ac:dyDescent="0.2">
      <c r="A193" t="s">
        <v>231</v>
      </c>
      <c r="B193" t="s">
        <v>230</v>
      </c>
      <c r="C193" t="s">
        <v>253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BX193">
        <v>0</v>
      </c>
      <c r="BY193">
        <v>0</v>
      </c>
      <c r="BZ193">
        <v>0</v>
      </c>
      <c r="CA193">
        <v>0</v>
      </c>
      <c r="CB193">
        <v>0</v>
      </c>
      <c r="CC193">
        <v>0</v>
      </c>
      <c r="CD193">
        <v>0</v>
      </c>
      <c r="CE193">
        <v>0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0</v>
      </c>
      <c r="CL193">
        <v>0</v>
      </c>
      <c r="CM193">
        <v>0</v>
      </c>
      <c r="CN193">
        <v>0</v>
      </c>
      <c r="CO193">
        <v>0</v>
      </c>
      <c r="CP193">
        <v>0</v>
      </c>
      <c r="CQ193">
        <v>0</v>
      </c>
      <c r="CR193">
        <v>0</v>
      </c>
      <c r="CS193">
        <v>0</v>
      </c>
      <c r="CT193">
        <v>0</v>
      </c>
      <c r="CU193">
        <v>0</v>
      </c>
      <c r="CV193">
        <v>0</v>
      </c>
      <c r="CW193">
        <v>0</v>
      </c>
      <c r="CX193">
        <v>0</v>
      </c>
      <c r="CY193">
        <v>0</v>
      </c>
      <c r="CZ193">
        <v>0</v>
      </c>
      <c r="DA193">
        <v>0</v>
      </c>
      <c r="DB193">
        <v>0</v>
      </c>
      <c r="DC193">
        <v>0</v>
      </c>
      <c r="DD193">
        <v>0</v>
      </c>
      <c r="DE193">
        <v>0</v>
      </c>
      <c r="DF193">
        <v>0</v>
      </c>
      <c r="DG193">
        <v>0</v>
      </c>
      <c r="DH193">
        <v>0</v>
      </c>
      <c r="DI193">
        <v>0</v>
      </c>
      <c r="DJ193">
        <v>0</v>
      </c>
      <c r="DK193">
        <v>0</v>
      </c>
      <c r="DL193">
        <v>0</v>
      </c>
      <c r="DM193">
        <v>0</v>
      </c>
      <c r="DN193">
        <v>0</v>
      </c>
      <c r="DO193">
        <v>0</v>
      </c>
      <c r="DP193">
        <v>0</v>
      </c>
      <c r="DQ193">
        <v>0</v>
      </c>
      <c r="DR193">
        <v>0</v>
      </c>
      <c r="DS193">
        <v>0</v>
      </c>
      <c r="DT193">
        <v>0</v>
      </c>
      <c r="DU193">
        <v>0</v>
      </c>
      <c r="DV193">
        <v>0</v>
      </c>
      <c r="DW193">
        <v>0</v>
      </c>
      <c r="DX193">
        <v>0</v>
      </c>
      <c r="DY193">
        <v>0</v>
      </c>
      <c r="DZ193">
        <v>0</v>
      </c>
      <c r="EA193">
        <v>0</v>
      </c>
      <c r="EB193">
        <v>0</v>
      </c>
      <c r="EC193">
        <v>0</v>
      </c>
      <c r="ED193">
        <v>0</v>
      </c>
      <c r="EE193">
        <v>0</v>
      </c>
      <c r="EF193">
        <v>0</v>
      </c>
      <c r="EG193">
        <v>0</v>
      </c>
      <c r="EH193">
        <v>0</v>
      </c>
      <c r="EI193">
        <v>0</v>
      </c>
      <c r="EJ193">
        <v>0</v>
      </c>
      <c r="EK193">
        <v>0</v>
      </c>
      <c r="EL193">
        <v>0</v>
      </c>
      <c r="EM193">
        <v>0</v>
      </c>
      <c r="EN193">
        <v>0</v>
      </c>
      <c r="EO193">
        <v>0</v>
      </c>
      <c r="EP193">
        <v>0</v>
      </c>
      <c r="EQ193">
        <v>0</v>
      </c>
      <c r="ER193">
        <v>0</v>
      </c>
      <c r="ES193">
        <v>0</v>
      </c>
      <c r="ET193">
        <v>0</v>
      </c>
      <c r="EU193">
        <v>0</v>
      </c>
      <c r="EV193">
        <v>0</v>
      </c>
      <c r="EW193">
        <v>0</v>
      </c>
      <c r="EX193">
        <v>0</v>
      </c>
      <c r="EY193">
        <v>0</v>
      </c>
      <c r="EZ193">
        <v>0</v>
      </c>
      <c r="FA193">
        <v>0</v>
      </c>
      <c r="FB193">
        <v>0</v>
      </c>
      <c r="FC193">
        <v>0</v>
      </c>
      <c r="FD193">
        <v>0</v>
      </c>
      <c r="FE193">
        <v>0</v>
      </c>
      <c r="FF193">
        <v>0</v>
      </c>
      <c r="FG193">
        <v>0</v>
      </c>
      <c r="FH193">
        <v>0</v>
      </c>
      <c r="FI193">
        <v>0</v>
      </c>
      <c r="FJ193">
        <v>0</v>
      </c>
      <c r="FK193">
        <v>0</v>
      </c>
      <c r="FL193">
        <v>0</v>
      </c>
      <c r="FM193">
        <v>0</v>
      </c>
      <c r="FN193">
        <v>0</v>
      </c>
      <c r="FO193">
        <v>0</v>
      </c>
      <c r="FP193">
        <v>0</v>
      </c>
      <c r="FQ193">
        <v>0</v>
      </c>
      <c r="FR193">
        <v>0</v>
      </c>
      <c r="FT193">
        <v>0</v>
      </c>
    </row>
    <row r="194" spans="1:176" x14ac:dyDescent="0.2">
      <c r="A194" t="s">
        <v>231</v>
      </c>
      <c r="B194" t="s">
        <v>230</v>
      </c>
      <c r="C194" t="s">
        <v>254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BX194">
        <v>0</v>
      </c>
      <c r="BY194">
        <v>0</v>
      </c>
      <c r="BZ194">
        <v>0</v>
      </c>
      <c r="CA194">
        <v>0</v>
      </c>
      <c r="CB194">
        <v>0</v>
      </c>
      <c r="CC194">
        <v>0</v>
      </c>
      <c r="CD194">
        <v>0</v>
      </c>
      <c r="CE194">
        <v>0</v>
      </c>
      <c r="CF194">
        <v>0</v>
      </c>
      <c r="CG194">
        <v>0</v>
      </c>
      <c r="CH194">
        <v>0</v>
      </c>
      <c r="CI194">
        <v>0</v>
      </c>
      <c r="CJ194">
        <v>0</v>
      </c>
      <c r="CK194">
        <v>0</v>
      </c>
      <c r="CL194">
        <v>0</v>
      </c>
      <c r="CM194">
        <v>0</v>
      </c>
      <c r="CN194">
        <v>0</v>
      </c>
      <c r="CO194">
        <v>0</v>
      </c>
      <c r="CP194">
        <v>0</v>
      </c>
      <c r="CQ194">
        <v>0</v>
      </c>
      <c r="CR194">
        <v>0</v>
      </c>
      <c r="CS194">
        <v>0</v>
      </c>
      <c r="CT194">
        <v>0</v>
      </c>
      <c r="CU194">
        <v>0</v>
      </c>
      <c r="CV194">
        <v>0</v>
      </c>
      <c r="CW194">
        <v>0</v>
      </c>
      <c r="CX194">
        <v>0</v>
      </c>
      <c r="CY194">
        <v>0</v>
      </c>
      <c r="CZ194">
        <v>0</v>
      </c>
      <c r="DA194">
        <v>0</v>
      </c>
      <c r="DB194">
        <v>0</v>
      </c>
      <c r="DC194">
        <v>0</v>
      </c>
      <c r="DD194">
        <v>0</v>
      </c>
      <c r="DE194">
        <v>0</v>
      </c>
      <c r="DF194">
        <v>0</v>
      </c>
      <c r="DG194">
        <v>0</v>
      </c>
      <c r="DH194">
        <v>0</v>
      </c>
      <c r="DI194">
        <v>0</v>
      </c>
      <c r="DJ194">
        <v>0</v>
      </c>
      <c r="DK194">
        <v>0</v>
      </c>
      <c r="DL194">
        <v>0</v>
      </c>
      <c r="DM194">
        <v>0</v>
      </c>
      <c r="DN194">
        <v>0</v>
      </c>
      <c r="DO194">
        <v>0</v>
      </c>
      <c r="DP194">
        <v>0</v>
      </c>
      <c r="DQ194">
        <v>0</v>
      </c>
      <c r="DR194">
        <v>0</v>
      </c>
      <c r="DS194">
        <v>0</v>
      </c>
      <c r="DT194">
        <v>0</v>
      </c>
      <c r="DU194">
        <v>0</v>
      </c>
      <c r="DV194">
        <v>0</v>
      </c>
      <c r="DW194">
        <v>0</v>
      </c>
      <c r="DX194">
        <v>0</v>
      </c>
      <c r="DY194">
        <v>0</v>
      </c>
      <c r="DZ194">
        <v>0</v>
      </c>
      <c r="EA194">
        <v>0</v>
      </c>
      <c r="EB194">
        <v>0</v>
      </c>
      <c r="EC194">
        <v>0</v>
      </c>
      <c r="ED194">
        <v>0</v>
      </c>
      <c r="EE194">
        <v>0</v>
      </c>
      <c r="EF194">
        <v>0</v>
      </c>
      <c r="EG194">
        <v>0</v>
      </c>
      <c r="EH194">
        <v>0</v>
      </c>
      <c r="EI194">
        <v>0</v>
      </c>
      <c r="EJ194">
        <v>0</v>
      </c>
      <c r="EK194">
        <v>0</v>
      </c>
      <c r="EL194">
        <v>0</v>
      </c>
      <c r="EM194">
        <v>0</v>
      </c>
      <c r="EN194">
        <v>0</v>
      </c>
      <c r="EO194">
        <v>0</v>
      </c>
      <c r="EP194">
        <v>0</v>
      </c>
      <c r="EQ194">
        <v>0</v>
      </c>
      <c r="ER194">
        <v>0</v>
      </c>
      <c r="ES194">
        <v>0</v>
      </c>
      <c r="ET194">
        <v>0</v>
      </c>
      <c r="EU194">
        <v>0</v>
      </c>
      <c r="EV194">
        <v>0</v>
      </c>
      <c r="EW194">
        <v>0</v>
      </c>
      <c r="EX194">
        <v>0</v>
      </c>
      <c r="EY194">
        <v>0</v>
      </c>
      <c r="EZ194">
        <v>0</v>
      </c>
      <c r="FA194">
        <v>0</v>
      </c>
      <c r="FB194">
        <v>0</v>
      </c>
      <c r="FC194">
        <v>0</v>
      </c>
      <c r="FD194">
        <v>0</v>
      </c>
      <c r="FE194">
        <v>0</v>
      </c>
      <c r="FF194">
        <v>0</v>
      </c>
      <c r="FG194">
        <v>0</v>
      </c>
      <c r="FH194">
        <v>0</v>
      </c>
      <c r="FI194">
        <v>0</v>
      </c>
      <c r="FJ194">
        <v>0</v>
      </c>
      <c r="FK194">
        <v>0</v>
      </c>
      <c r="FL194">
        <v>0</v>
      </c>
      <c r="FM194">
        <v>0</v>
      </c>
      <c r="FN194">
        <v>0</v>
      </c>
      <c r="FO194">
        <v>0</v>
      </c>
      <c r="FP194">
        <v>0</v>
      </c>
      <c r="FQ194">
        <v>0</v>
      </c>
      <c r="FR194">
        <v>0</v>
      </c>
      <c r="FT194">
        <v>0</v>
      </c>
    </row>
    <row r="195" spans="1:176" x14ac:dyDescent="0.2">
      <c r="A195" t="s">
        <v>231</v>
      </c>
      <c r="B195" t="s">
        <v>230</v>
      </c>
      <c r="C195" t="s">
        <v>255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BX195">
        <v>0</v>
      </c>
      <c r="BY195">
        <v>0</v>
      </c>
      <c r="BZ195">
        <v>0</v>
      </c>
      <c r="CA195">
        <v>0</v>
      </c>
      <c r="CB195">
        <v>0</v>
      </c>
      <c r="CC195">
        <v>0</v>
      </c>
      <c r="CD195">
        <v>0</v>
      </c>
      <c r="CE195">
        <v>0</v>
      </c>
      <c r="CF195">
        <v>0</v>
      </c>
      <c r="CG195">
        <v>0</v>
      </c>
      <c r="CH195">
        <v>0</v>
      </c>
      <c r="CI195">
        <v>0</v>
      </c>
      <c r="CJ195">
        <v>0</v>
      </c>
      <c r="CK195">
        <v>0</v>
      </c>
      <c r="CL195">
        <v>0</v>
      </c>
      <c r="CM195">
        <v>0</v>
      </c>
      <c r="CN195">
        <v>0</v>
      </c>
      <c r="CO195">
        <v>0</v>
      </c>
      <c r="CP195">
        <v>0</v>
      </c>
      <c r="CQ195">
        <v>0</v>
      </c>
      <c r="CR195">
        <v>0</v>
      </c>
      <c r="CS195">
        <v>0</v>
      </c>
      <c r="CT195">
        <v>0</v>
      </c>
      <c r="CU195">
        <v>0</v>
      </c>
      <c r="CV195">
        <v>0</v>
      </c>
      <c r="CW195">
        <v>0</v>
      </c>
      <c r="CX195">
        <v>0</v>
      </c>
      <c r="CY195">
        <v>0</v>
      </c>
      <c r="CZ195">
        <v>0</v>
      </c>
      <c r="DA195">
        <v>0</v>
      </c>
      <c r="DB195">
        <v>0</v>
      </c>
      <c r="DC195">
        <v>0</v>
      </c>
      <c r="DD195">
        <v>0</v>
      </c>
      <c r="DE195">
        <v>0</v>
      </c>
      <c r="DF195">
        <v>0</v>
      </c>
      <c r="DG195">
        <v>0</v>
      </c>
      <c r="DH195">
        <v>0</v>
      </c>
      <c r="DI195">
        <v>0</v>
      </c>
      <c r="DJ195">
        <v>0</v>
      </c>
      <c r="DK195">
        <v>0</v>
      </c>
      <c r="DL195">
        <v>0</v>
      </c>
      <c r="DM195">
        <v>0</v>
      </c>
      <c r="DN195">
        <v>0</v>
      </c>
      <c r="DO195">
        <v>0</v>
      </c>
      <c r="DP195">
        <v>0</v>
      </c>
      <c r="DQ195">
        <v>0</v>
      </c>
      <c r="DR195">
        <v>0</v>
      </c>
      <c r="DS195">
        <v>0</v>
      </c>
      <c r="DT195">
        <v>0</v>
      </c>
      <c r="DU195">
        <v>0</v>
      </c>
      <c r="DV195">
        <v>0</v>
      </c>
      <c r="DW195">
        <v>0</v>
      </c>
      <c r="DX195">
        <v>0</v>
      </c>
      <c r="DY195">
        <v>0</v>
      </c>
      <c r="DZ195">
        <v>0</v>
      </c>
      <c r="EA195">
        <v>0</v>
      </c>
      <c r="EB195">
        <v>0</v>
      </c>
      <c r="EC195">
        <v>0</v>
      </c>
      <c r="ED195">
        <v>0</v>
      </c>
      <c r="EE195">
        <v>0</v>
      </c>
      <c r="EF195">
        <v>0</v>
      </c>
      <c r="EG195">
        <v>0</v>
      </c>
      <c r="EH195">
        <v>0</v>
      </c>
      <c r="EI195">
        <v>0</v>
      </c>
      <c r="EJ195">
        <v>0</v>
      </c>
      <c r="EK195">
        <v>0</v>
      </c>
      <c r="EL195">
        <v>0</v>
      </c>
      <c r="EM195">
        <v>0</v>
      </c>
      <c r="EN195">
        <v>0</v>
      </c>
      <c r="EO195">
        <v>0</v>
      </c>
      <c r="EP195">
        <v>0</v>
      </c>
      <c r="EQ195">
        <v>0</v>
      </c>
      <c r="ER195">
        <v>0</v>
      </c>
      <c r="ES195">
        <v>0</v>
      </c>
      <c r="ET195">
        <v>0</v>
      </c>
      <c r="EU195">
        <v>0</v>
      </c>
      <c r="EV195">
        <v>0</v>
      </c>
      <c r="EW195">
        <v>0</v>
      </c>
      <c r="EX195">
        <v>0</v>
      </c>
      <c r="EY195">
        <v>0</v>
      </c>
      <c r="EZ195">
        <v>0</v>
      </c>
      <c r="FA195">
        <v>0</v>
      </c>
      <c r="FB195">
        <v>0</v>
      </c>
      <c r="FC195">
        <v>0</v>
      </c>
      <c r="FD195">
        <v>0</v>
      </c>
      <c r="FE195">
        <v>0</v>
      </c>
      <c r="FF195">
        <v>0</v>
      </c>
      <c r="FG195">
        <v>0</v>
      </c>
      <c r="FH195">
        <v>0</v>
      </c>
      <c r="FI195">
        <v>0</v>
      </c>
      <c r="FJ195">
        <v>0</v>
      </c>
      <c r="FK195">
        <v>0</v>
      </c>
      <c r="FL195">
        <v>0</v>
      </c>
      <c r="FM195">
        <v>0</v>
      </c>
      <c r="FN195">
        <v>0</v>
      </c>
      <c r="FO195">
        <v>0</v>
      </c>
      <c r="FP195">
        <v>0</v>
      </c>
      <c r="FQ195">
        <v>0</v>
      </c>
      <c r="FR195">
        <v>0</v>
      </c>
      <c r="FT195">
        <v>0</v>
      </c>
    </row>
    <row r="196" spans="1:176" x14ac:dyDescent="0.2">
      <c r="A196" t="s">
        <v>231</v>
      </c>
      <c r="B196" t="s">
        <v>230</v>
      </c>
      <c r="C196" t="s">
        <v>256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BX196">
        <v>0</v>
      </c>
      <c r="BY196">
        <v>0</v>
      </c>
      <c r="BZ196">
        <v>0</v>
      </c>
      <c r="CA196">
        <v>0</v>
      </c>
      <c r="CB196">
        <v>0</v>
      </c>
      <c r="CC196">
        <v>0</v>
      </c>
      <c r="CD196">
        <v>0</v>
      </c>
      <c r="CE196">
        <v>0</v>
      </c>
      <c r="CF196">
        <v>0</v>
      </c>
      <c r="CG196">
        <v>0</v>
      </c>
      <c r="CH196">
        <v>0</v>
      </c>
      <c r="CI196">
        <v>0</v>
      </c>
      <c r="CJ196">
        <v>0</v>
      </c>
      <c r="CK196">
        <v>0</v>
      </c>
      <c r="CL196">
        <v>0</v>
      </c>
      <c r="CM196">
        <v>0</v>
      </c>
      <c r="CN196">
        <v>0</v>
      </c>
      <c r="CO196">
        <v>0</v>
      </c>
      <c r="CP196">
        <v>0</v>
      </c>
      <c r="CQ196">
        <v>0</v>
      </c>
      <c r="CR196">
        <v>0</v>
      </c>
      <c r="CS196">
        <v>0</v>
      </c>
      <c r="CT196">
        <v>0</v>
      </c>
      <c r="CU196">
        <v>0</v>
      </c>
      <c r="CV196">
        <v>0</v>
      </c>
      <c r="CW196">
        <v>0</v>
      </c>
      <c r="CX196">
        <v>0</v>
      </c>
      <c r="CY196">
        <v>0</v>
      </c>
      <c r="CZ196">
        <v>0</v>
      </c>
      <c r="DA196">
        <v>0</v>
      </c>
      <c r="DB196">
        <v>0</v>
      </c>
      <c r="DC196">
        <v>0</v>
      </c>
      <c r="DD196">
        <v>0</v>
      </c>
      <c r="DE196">
        <v>0</v>
      </c>
      <c r="DF196">
        <v>0</v>
      </c>
      <c r="DG196">
        <v>0</v>
      </c>
      <c r="DH196">
        <v>0</v>
      </c>
      <c r="DI196">
        <v>0</v>
      </c>
      <c r="DJ196">
        <v>0</v>
      </c>
      <c r="DK196">
        <v>0</v>
      </c>
      <c r="DL196">
        <v>0</v>
      </c>
      <c r="DM196">
        <v>0</v>
      </c>
      <c r="DN196">
        <v>0</v>
      </c>
      <c r="DO196">
        <v>0</v>
      </c>
      <c r="DP196">
        <v>0</v>
      </c>
      <c r="DQ196">
        <v>0</v>
      </c>
      <c r="DR196">
        <v>0</v>
      </c>
      <c r="DS196">
        <v>0</v>
      </c>
      <c r="DT196">
        <v>0</v>
      </c>
      <c r="DU196">
        <v>0</v>
      </c>
      <c r="DV196">
        <v>0</v>
      </c>
      <c r="DW196">
        <v>0</v>
      </c>
      <c r="DX196">
        <v>0</v>
      </c>
      <c r="DY196">
        <v>0</v>
      </c>
      <c r="DZ196">
        <v>0</v>
      </c>
      <c r="EA196">
        <v>0</v>
      </c>
      <c r="EB196">
        <v>0</v>
      </c>
      <c r="EC196">
        <v>0</v>
      </c>
      <c r="ED196">
        <v>0</v>
      </c>
      <c r="EE196">
        <v>0</v>
      </c>
      <c r="EF196">
        <v>0</v>
      </c>
      <c r="EG196">
        <v>0</v>
      </c>
      <c r="EH196">
        <v>0</v>
      </c>
      <c r="EI196">
        <v>0</v>
      </c>
      <c r="EJ196">
        <v>0</v>
      </c>
      <c r="EK196">
        <v>0</v>
      </c>
      <c r="EL196">
        <v>0</v>
      </c>
      <c r="EM196">
        <v>0</v>
      </c>
      <c r="EN196">
        <v>0</v>
      </c>
      <c r="EO196">
        <v>0</v>
      </c>
      <c r="EP196">
        <v>0</v>
      </c>
      <c r="EQ196">
        <v>0</v>
      </c>
      <c r="ER196">
        <v>0</v>
      </c>
      <c r="ES196">
        <v>0</v>
      </c>
      <c r="ET196">
        <v>0</v>
      </c>
      <c r="EU196">
        <v>0</v>
      </c>
      <c r="EV196">
        <v>0</v>
      </c>
      <c r="EW196">
        <v>0</v>
      </c>
      <c r="EX196">
        <v>0</v>
      </c>
      <c r="EY196">
        <v>0</v>
      </c>
      <c r="EZ196">
        <v>0</v>
      </c>
      <c r="FA196">
        <v>0</v>
      </c>
      <c r="FB196">
        <v>0</v>
      </c>
      <c r="FC196">
        <v>0</v>
      </c>
      <c r="FD196">
        <v>0</v>
      </c>
      <c r="FE196">
        <v>0</v>
      </c>
      <c r="FF196">
        <v>0</v>
      </c>
      <c r="FG196">
        <v>0</v>
      </c>
      <c r="FH196">
        <v>0</v>
      </c>
      <c r="FI196">
        <v>0</v>
      </c>
      <c r="FJ196">
        <v>0</v>
      </c>
      <c r="FK196">
        <v>0</v>
      </c>
      <c r="FL196">
        <v>0</v>
      </c>
      <c r="FM196">
        <v>0</v>
      </c>
      <c r="FN196">
        <v>0</v>
      </c>
      <c r="FO196">
        <v>0</v>
      </c>
      <c r="FP196">
        <v>0</v>
      </c>
      <c r="FQ196">
        <v>0</v>
      </c>
      <c r="FR196">
        <v>0</v>
      </c>
      <c r="FT196">
        <v>0</v>
      </c>
    </row>
    <row r="197" spans="1:176" x14ac:dyDescent="0.2">
      <c r="A197" t="s">
        <v>231</v>
      </c>
      <c r="B197" t="s">
        <v>230</v>
      </c>
      <c r="C197" t="s">
        <v>257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BX197">
        <v>0</v>
      </c>
      <c r="BY197">
        <v>0</v>
      </c>
      <c r="BZ197">
        <v>0</v>
      </c>
      <c r="CA197">
        <v>0</v>
      </c>
      <c r="CB197">
        <v>0</v>
      </c>
      <c r="CC197">
        <v>0</v>
      </c>
      <c r="CD197">
        <v>0</v>
      </c>
      <c r="CE197">
        <v>0</v>
      </c>
      <c r="CF197">
        <v>0</v>
      </c>
      <c r="CG197">
        <v>0</v>
      </c>
      <c r="CH197">
        <v>0</v>
      </c>
      <c r="CI197">
        <v>0</v>
      </c>
      <c r="CJ197">
        <v>0</v>
      </c>
      <c r="CK197">
        <v>0</v>
      </c>
      <c r="CL197">
        <v>0</v>
      </c>
      <c r="CM197">
        <v>0</v>
      </c>
      <c r="CN197">
        <v>0</v>
      </c>
      <c r="CO197">
        <v>0</v>
      </c>
      <c r="CP197">
        <v>0</v>
      </c>
      <c r="CQ197">
        <v>0</v>
      </c>
      <c r="CR197">
        <v>0</v>
      </c>
      <c r="CS197">
        <v>0</v>
      </c>
      <c r="CT197">
        <v>0</v>
      </c>
      <c r="CU197">
        <v>0</v>
      </c>
      <c r="CV197">
        <v>0</v>
      </c>
      <c r="CW197">
        <v>0</v>
      </c>
      <c r="CX197">
        <v>0</v>
      </c>
      <c r="CY197">
        <v>0</v>
      </c>
      <c r="CZ197">
        <v>0</v>
      </c>
      <c r="DA197">
        <v>0</v>
      </c>
      <c r="DB197">
        <v>0</v>
      </c>
      <c r="DC197">
        <v>0</v>
      </c>
      <c r="DD197">
        <v>0</v>
      </c>
      <c r="DE197">
        <v>0</v>
      </c>
      <c r="DF197">
        <v>0</v>
      </c>
      <c r="DG197">
        <v>0</v>
      </c>
      <c r="DH197">
        <v>0</v>
      </c>
      <c r="DI197">
        <v>0</v>
      </c>
      <c r="DJ197">
        <v>0</v>
      </c>
      <c r="DK197">
        <v>0</v>
      </c>
      <c r="DL197">
        <v>0</v>
      </c>
      <c r="DM197">
        <v>0</v>
      </c>
      <c r="DN197">
        <v>0</v>
      </c>
      <c r="DO197">
        <v>0</v>
      </c>
      <c r="DP197">
        <v>0</v>
      </c>
      <c r="DQ197">
        <v>0</v>
      </c>
      <c r="DR197">
        <v>0</v>
      </c>
      <c r="DS197">
        <v>0</v>
      </c>
      <c r="DT197">
        <v>0</v>
      </c>
      <c r="DU197">
        <v>0</v>
      </c>
      <c r="DV197">
        <v>0</v>
      </c>
      <c r="DW197">
        <v>0</v>
      </c>
      <c r="DX197">
        <v>0</v>
      </c>
      <c r="DY197">
        <v>0</v>
      </c>
      <c r="DZ197">
        <v>0</v>
      </c>
      <c r="EA197">
        <v>0</v>
      </c>
      <c r="EB197">
        <v>0</v>
      </c>
      <c r="EC197">
        <v>0</v>
      </c>
      <c r="ED197">
        <v>0</v>
      </c>
      <c r="EE197">
        <v>0</v>
      </c>
      <c r="EF197">
        <v>0</v>
      </c>
      <c r="EG197">
        <v>0</v>
      </c>
      <c r="EH197">
        <v>0</v>
      </c>
      <c r="EI197">
        <v>0</v>
      </c>
      <c r="EJ197">
        <v>0</v>
      </c>
      <c r="EK197">
        <v>0</v>
      </c>
      <c r="EL197">
        <v>0</v>
      </c>
      <c r="EM197">
        <v>0</v>
      </c>
      <c r="EN197">
        <v>0</v>
      </c>
      <c r="EO197">
        <v>0</v>
      </c>
      <c r="EP197">
        <v>0</v>
      </c>
      <c r="EQ197">
        <v>0</v>
      </c>
      <c r="ER197">
        <v>0</v>
      </c>
      <c r="ES197">
        <v>0</v>
      </c>
      <c r="ET197">
        <v>0</v>
      </c>
      <c r="EU197">
        <v>0</v>
      </c>
      <c r="EV197">
        <v>0</v>
      </c>
      <c r="EW197">
        <v>0</v>
      </c>
      <c r="EX197">
        <v>0</v>
      </c>
      <c r="EY197">
        <v>0</v>
      </c>
      <c r="EZ197">
        <v>0</v>
      </c>
      <c r="FA197">
        <v>0</v>
      </c>
      <c r="FB197">
        <v>0</v>
      </c>
      <c r="FC197">
        <v>0</v>
      </c>
      <c r="FD197">
        <v>0</v>
      </c>
      <c r="FE197">
        <v>0</v>
      </c>
      <c r="FF197">
        <v>0</v>
      </c>
      <c r="FG197">
        <v>0</v>
      </c>
      <c r="FH197">
        <v>0</v>
      </c>
      <c r="FI197">
        <v>0</v>
      </c>
      <c r="FJ197">
        <v>0</v>
      </c>
      <c r="FK197">
        <v>0</v>
      </c>
      <c r="FL197">
        <v>0</v>
      </c>
      <c r="FM197">
        <v>0</v>
      </c>
      <c r="FN197">
        <v>0</v>
      </c>
      <c r="FO197">
        <v>0</v>
      </c>
      <c r="FP197">
        <v>0</v>
      </c>
      <c r="FQ197">
        <v>0</v>
      </c>
      <c r="FR197">
        <v>0</v>
      </c>
      <c r="FT197">
        <v>0</v>
      </c>
    </row>
    <row r="198" spans="1:176" x14ac:dyDescent="0.2">
      <c r="A198" t="s">
        <v>231</v>
      </c>
      <c r="B198" t="s">
        <v>230</v>
      </c>
      <c r="C198" t="s">
        <v>258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BX198">
        <v>0</v>
      </c>
      <c r="BY198">
        <v>0</v>
      </c>
      <c r="BZ198">
        <v>0</v>
      </c>
      <c r="CA198">
        <v>0</v>
      </c>
      <c r="CB198">
        <v>0</v>
      </c>
      <c r="CC198">
        <v>0</v>
      </c>
      <c r="CD198">
        <v>0</v>
      </c>
      <c r="CE198">
        <v>0</v>
      </c>
      <c r="CF198">
        <v>0</v>
      </c>
      <c r="CG198">
        <v>0</v>
      </c>
      <c r="CH198">
        <v>0</v>
      </c>
      <c r="CI198">
        <v>0</v>
      </c>
      <c r="CJ198">
        <v>0</v>
      </c>
      <c r="CK198">
        <v>0</v>
      </c>
      <c r="CL198">
        <v>0</v>
      </c>
      <c r="CM198">
        <v>0</v>
      </c>
      <c r="CN198">
        <v>0</v>
      </c>
      <c r="CO198">
        <v>0</v>
      </c>
      <c r="CP198">
        <v>0</v>
      </c>
      <c r="CQ198">
        <v>0</v>
      </c>
      <c r="CR198">
        <v>0</v>
      </c>
      <c r="CS198">
        <v>0</v>
      </c>
      <c r="CT198">
        <v>0</v>
      </c>
      <c r="CU198">
        <v>0</v>
      </c>
      <c r="CV198">
        <v>0</v>
      </c>
      <c r="CW198">
        <v>0</v>
      </c>
      <c r="CX198">
        <v>0</v>
      </c>
      <c r="CY198">
        <v>0</v>
      </c>
      <c r="CZ198">
        <v>0</v>
      </c>
      <c r="DA198">
        <v>0</v>
      </c>
      <c r="DB198">
        <v>0</v>
      </c>
      <c r="DC198">
        <v>0</v>
      </c>
      <c r="DD198">
        <v>0</v>
      </c>
      <c r="DE198">
        <v>0</v>
      </c>
      <c r="DF198">
        <v>0</v>
      </c>
      <c r="DG198">
        <v>0</v>
      </c>
      <c r="DH198">
        <v>0</v>
      </c>
      <c r="DI198">
        <v>0</v>
      </c>
      <c r="DJ198">
        <v>0</v>
      </c>
      <c r="DK198">
        <v>0</v>
      </c>
      <c r="DL198">
        <v>0</v>
      </c>
      <c r="DM198">
        <v>0</v>
      </c>
      <c r="DN198">
        <v>0</v>
      </c>
      <c r="DO198">
        <v>0</v>
      </c>
      <c r="DP198">
        <v>0</v>
      </c>
      <c r="DQ198">
        <v>0</v>
      </c>
      <c r="DR198">
        <v>0</v>
      </c>
      <c r="DS198">
        <v>0</v>
      </c>
      <c r="DT198">
        <v>0</v>
      </c>
      <c r="DU198">
        <v>0</v>
      </c>
      <c r="DV198">
        <v>0</v>
      </c>
      <c r="DW198">
        <v>0</v>
      </c>
      <c r="DX198">
        <v>0</v>
      </c>
      <c r="DY198">
        <v>0</v>
      </c>
      <c r="DZ198">
        <v>0</v>
      </c>
      <c r="EA198">
        <v>0</v>
      </c>
      <c r="EB198">
        <v>0</v>
      </c>
      <c r="EC198">
        <v>0</v>
      </c>
      <c r="ED198">
        <v>0</v>
      </c>
      <c r="EE198">
        <v>0</v>
      </c>
      <c r="EF198">
        <v>0</v>
      </c>
      <c r="EG198">
        <v>0</v>
      </c>
      <c r="EH198">
        <v>0</v>
      </c>
      <c r="EI198">
        <v>0</v>
      </c>
      <c r="EJ198">
        <v>0</v>
      </c>
      <c r="EK198">
        <v>0</v>
      </c>
      <c r="EL198">
        <v>0</v>
      </c>
      <c r="EM198">
        <v>0</v>
      </c>
      <c r="EN198">
        <v>0</v>
      </c>
      <c r="EO198">
        <v>0</v>
      </c>
      <c r="EP198">
        <v>0</v>
      </c>
      <c r="EQ198">
        <v>0</v>
      </c>
      <c r="ER198">
        <v>0</v>
      </c>
      <c r="ES198">
        <v>0</v>
      </c>
      <c r="ET198">
        <v>0</v>
      </c>
      <c r="EU198">
        <v>0</v>
      </c>
      <c r="EV198">
        <v>0</v>
      </c>
      <c r="EW198">
        <v>0</v>
      </c>
      <c r="EX198">
        <v>0</v>
      </c>
      <c r="EY198">
        <v>0</v>
      </c>
      <c r="EZ198">
        <v>0</v>
      </c>
      <c r="FA198">
        <v>0</v>
      </c>
      <c r="FB198">
        <v>0</v>
      </c>
      <c r="FC198">
        <v>0</v>
      </c>
      <c r="FD198">
        <v>0</v>
      </c>
      <c r="FE198">
        <v>0</v>
      </c>
      <c r="FF198">
        <v>0</v>
      </c>
      <c r="FG198">
        <v>0</v>
      </c>
      <c r="FH198">
        <v>0</v>
      </c>
      <c r="FI198">
        <v>0</v>
      </c>
      <c r="FJ198">
        <v>0</v>
      </c>
      <c r="FK198">
        <v>0</v>
      </c>
      <c r="FL198">
        <v>0</v>
      </c>
      <c r="FM198">
        <v>0</v>
      </c>
      <c r="FN198">
        <v>0</v>
      </c>
      <c r="FO198">
        <v>0</v>
      </c>
      <c r="FP198">
        <v>0</v>
      </c>
      <c r="FQ198">
        <v>0</v>
      </c>
      <c r="FR198">
        <v>0</v>
      </c>
      <c r="FT198">
        <v>0</v>
      </c>
    </row>
    <row r="199" spans="1:176" x14ac:dyDescent="0.2">
      <c r="A199" t="s">
        <v>231</v>
      </c>
      <c r="B199" t="s">
        <v>230</v>
      </c>
      <c r="C199" t="s">
        <v>259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BX199">
        <v>0</v>
      </c>
      <c r="BY199">
        <v>0</v>
      </c>
      <c r="BZ199">
        <v>0</v>
      </c>
      <c r="CA199">
        <v>0</v>
      </c>
      <c r="CB199">
        <v>0</v>
      </c>
      <c r="CC199">
        <v>0</v>
      </c>
      <c r="CD199">
        <v>0</v>
      </c>
      <c r="CE199">
        <v>0</v>
      </c>
      <c r="CF199">
        <v>0</v>
      </c>
      <c r="CG199">
        <v>0</v>
      </c>
      <c r="CH199">
        <v>0</v>
      </c>
      <c r="CI199">
        <v>0</v>
      </c>
      <c r="CJ199">
        <v>0</v>
      </c>
      <c r="CK199">
        <v>0</v>
      </c>
      <c r="CL199">
        <v>0</v>
      </c>
      <c r="CM199">
        <v>0</v>
      </c>
      <c r="CN199">
        <v>0</v>
      </c>
      <c r="CO199">
        <v>0</v>
      </c>
      <c r="CP199">
        <v>0</v>
      </c>
      <c r="CQ199">
        <v>0</v>
      </c>
      <c r="CR199">
        <v>0</v>
      </c>
      <c r="CS199">
        <v>0</v>
      </c>
      <c r="CT199">
        <v>0</v>
      </c>
      <c r="CU199">
        <v>0</v>
      </c>
      <c r="CV199">
        <v>0</v>
      </c>
      <c r="CW199">
        <v>0</v>
      </c>
      <c r="CX199">
        <v>0</v>
      </c>
      <c r="CY199">
        <v>0</v>
      </c>
      <c r="CZ199">
        <v>0</v>
      </c>
      <c r="DA199">
        <v>0</v>
      </c>
      <c r="DB199">
        <v>0</v>
      </c>
      <c r="DC199">
        <v>0</v>
      </c>
      <c r="DD199">
        <v>0</v>
      </c>
      <c r="DE199">
        <v>0</v>
      </c>
      <c r="DF199">
        <v>0</v>
      </c>
      <c r="DG199">
        <v>0</v>
      </c>
      <c r="DH199">
        <v>0</v>
      </c>
      <c r="DI199">
        <v>0</v>
      </c>
      <c r="DJ199">
        <v>0</v>
      </c>
      <c r="DK199">
        <v>0</v>
      </c>
      <c r="DL199">
        <v>0</v>
      </c>
      <c r="DM199">
        <v>0</v>
      </c>
      <c r="DN199">
        <v>0</v>
      </c>
      <c r="DO199">
        <v>0</v>
      </c>
      <c r="DP199">
        <v>0</v>
      </c>
      <c r="DQ199">
        <v>0</v>
      </c>
      <c r="DR199">
        <v>0</v>
      </c>
      <c r="DS199">
        <v>0</v>
      </c>
      <c r="DT199">
        <v>0</v>
      </c>
      <c r="DU199">
        <v>0</v>
      </c>
      <c r="DV199">
        <v>0</v>
      </c>
      <c r="DW199">
        <v>0</v>
      </c>
      <c r="DX199">
        <v>0</v>
      </c>
      <c r="DY199">
        <v>0</v>
      </c>
      <c r="DZ199">
        <v>0</v>
      </c>
      <c r="EA199">
        <v>0</v>
      </c>
      <c r="EB199">
        <v>0</v>
      </c>
      <c r="EC199">
        <v>0</v>
      </c>
      <c r="ED199">
        <v>0</v>
      </c>
      <c r="EE199">
        <v>0</v>
      </c>
      <c r="EF199">
        <v>0</v>
      </c>
      <c r="EG199">
        <v>0</v>
      </c>
      <c r="EH199">
        <v>0</v>
      </c>
      <c r="EI199">
        <v>0</v>
      </c>
      <c r="EJ199">
        <v>0</v>
      </c>
      <c r="EK199">
        <v>0</v>
      </c>
      <c r="EL199">
        <v>0</v>
      </c>
      <c r="EM199">
        <v>0</v>
      </c>
      <c r="EN199">
        <v>0</v>
      </c>
      <c r="EO199">
        <v>0</v>
      </c>
      <c r="EP199">
        <v>0</v>
      </c>
      <c r="EQ199">
        <v>0</v>
      </c>
      <c r="ER199">
        <v>0</v>
      </c>
      <c r="ES199">
        <v>0</v>
      </c>
      <c r="ET199">
        <v>0</v>
      </c>
      <c r="EU199">
        <v>0</v>
      </c>
      <c r="EV199">
        <v>0</v>
      </c>
      <c r="EW199">
        <v>0</v>
      </c>
      <c r="EX199">
        <v>0</v>
      </c>
      <c r="EY199">
        <v>0</v>
      </c>
      <c r="EZ199">
        <v>0</v>
      </c>
      <c r="FA199">
        <v>0</v>
      </c>
      <c r="FB199">
        <v>0</v>
      </c>
      <c r="FC199">
        <v>0</v>
      </c>
      <c r="FD199">
        <v>0</v>
      </c>
      <c r="FE199">
        <v>0</v>
      </c>
      <c r="FF199">
        <v>0</v>
      </c>
      <c r="FG199">
        <v>0</v>
      </c>
      <c r="FH199">
        <v>0</v>
      </c>
      <c r="FI199">
        <v>0</v>
      </c>
      <c r="FJ199">
        <v>0</v>
      </c>
      <c r="FK199">
        <v>0</v>
      </c>
      <c r="FL199">
        <v>0</v>
      </c>
      <c r="FM199">
        <v>0</v>
      </c>
      <c r="FN199">
        <v>0</v>
      </c>
      <c r="FO199">
        <v>0</v>
      </c>
      <c r="FP199">
        <v>0</v>
      </c>
      <c r="FQ199">
        <v>0</v>
      </c>
      <c r="FR199">
        <v>0</v>
      </c>
      <c r="FT199">
        <v>0</v>
      </c>
    </row>
    <row r="200" spans="1:176" x14ac:dyDescent="0.2">
      <c r="A200" t="s">
        <v>231</v>
      </c>
      <c r="B200" t="s">
        <v>230</v>
      </c>
      <c r="C200" t="s">
        <v>260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BX200">
        <v>0</v>
      </c>
      <c r="BY200">
        <v>0</v>
      </c>
      <c r="BZ200">
        <v>0</v>
      </c>
      <c r="CA200">
        <v>0</v>
      </c>
      <c r="CB200">
        <v>0</v>
      </c>
      <c r="CC200">
        <v>0</v>
      </c>
      <c r="CD200">
        <v>0</v>
      </c>
      <c r="CE200">
        <v>0</v>
      </c>
      <c r="CF200">
        <v>0</v>
      </c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N200">
        <v>0</v>
      </c>
      <c r="EO200">
        <v>0</v>
      </c>
      <c r="EP200">
        <v>0</v>
      </c>
      <c r="EQ200">
        <v>0</v>
      </c>
      <c r="ER200">
        <v>0</v>
      </c>
      <c r="ES200">
        <v>0</v>
      </c>
      <c r="ET200">
        <v>0</v>
      </c>
      <c r="EU200">
        <v>0</v>
      </c>
      <c r="EV200">
        <v>0</v>
      </c>
      <c r="EW200">
        <v>0</v>
      </c>
      <c r="EX200">
        <v>0</v>
      </c>
      <c r="EY200">
        <v>0</v>
      </c>
      <c r="EZ200">
        <v>0</v>
      </c>
      <c r="FA200">
        <v>0</v>
      </c>
      <c r="FB200">
        <v>0</v>
      </c>
      <c r="FC200">
        <v>0</v>
      </c>
      <c r="FD200">
        <v>0</v>
      </c>
      <c r="FE200">
        <v>0</v>
      </c>
      <c r="FF200">
        <v>0</v>
      </c>
      <c r="FG200">
        <v>0</v>
      </c>
      <c r="FH200">
        <v>0</v>
      </c>
      <c r="FI200">
        <v>0</v>
      </c>
      <c r="FJ200">
        <v>0</v>
      </c>
      <c r="FK200">
        <v>0</v>
      </c>
      <c r="FL200">
        <v>0</v>
      </c>
      <c r="FM200">
        <v>0</v>
      </c>
      <c r="FN200">
        <v>0</v>
      </c>
      <c r="FO200">
        <v>0</v>
      </c>
      <c r="FP200">
        <v>0</v>
      </c>
      <c r="FQ200">
        <v>0</v>
      </c>
      <c r="FR200">
        <v>0</v>
      </c>
      <c r="FT200">
        <v>0</v>
      </c>
    </row>
    <row r="201" spans="1:176" x14ac:dyDescent="0.2">
      <c r="A201" t="s">
        <v>231</v>
      </c>
      <c r="B201" t="s">
        <v>230</v>
      </c>
      <c r="C201" t="s">
        <v>2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BX201">
        <v>0</v>
      </c>
      <c r="BY201">
        <v>0</v>
      </c>
      <c r="BZ201">
        <v>0</v>
      </c>
      <c r="CA201">
        <v>0</v>
      </c>
      <c r="CB201">
        <v>0</v>
      </c>
      <c r="CC201">
        <v>0</v>
      </c>
      <c r="CD201">
        <v>0</v>
      </c>
      <c r="CE201">
        <v>0</v>
      </c>
      <c r="CF201">
        <v>0</v>
      </c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N201">
        <v>0</v>
      </c>
      <c r="EO201">
        <v>0</v>
      </c>
      <c r="EP201">
        <v>0</v>
      </c>
      <c r="EQ201">
        <v>0</v>
      </c>
      <c r="ER201">
        <v>0</v>
      </c>
      <c r="ES201">
        <v>0</v>
      </c>
      <c r="ET201">
        <v>0</v>
      </c>
      <c r="EU201">
        <v>0</v>
      </c>
      <c r="EV201">
        <v>0</v>
      </c>
      <c r="EW201">
        <v>0</v>
      </c>
      <c r="EX201">
        <v>0</v>
      </c>
      <c r="EY201">
        <v>0</v>
      </c>
      <c r="EZ201">
        <v>0</v>
      </c>
      <c r="FA201">
        <v>0</v>
      </c>
      <c r="FB201">
        <v>0</v>
      </c>
      <c r="FC201">
        <v>0</v>
      </c>
      <c r="FD201">
        <v>0</v>
      </c>
      <c r="FE201">
        <v>0</v>
      </c>
      <c r="FF201">
        <v>0</v>
      </c>
      <c r="FG201">
        <v>0</v>
      </c>
      <c r="FH201">
        <v>0</v>
      </c>
      <c r="FI201">
        <v>0</v>
      </c>
      <c r="FJ201">
        <v>0</v>
      </c>
      <c r="FK201">
        <v>0</v>
      </c>
      <c r="FL201">
        <v>0</v>
      </c>
      <c r="FM201">
        <v>0</v>
      </c>
      <c r="FN201">
        <v>0</v>
      </c>
      <c r="FO201">
        <v>0</v>
      </c>
      <c r="FP201">
        <v>0</v>
      </c>
      <c r="FQ201">
        <v>0</v>
      </c>
      <c r="FR201">
        <v>0</v>
      </c>
      <c r="FT201">
        <v>0</v>
      </c>
    </row>
    <row r="202" spans="1:176" x14ac:dyDescent="0.2">
      <c r="A202" t="s">
        <v>231</v>
      </c>
      <c r="B202" t="s">
        <v>227</v>
      </c>
      <c r="C202" t="s">
        <v>237</v>
      </c>
      <c r="D202">
        <v>100</v>
      </c>
      <c r="E202">
        <v>100</v>
      </c>
      <c r="F202">
        <v>2.6143643856048584</v>
      </c>
      <c r="G202">
        <v>2.2962851524353027</v>
      </c>
      <c r="H202">
        <v>2.2213044166564941</v>
      </c>
      <c r="I202">
        <v>2.2335026264190674</v>
      </c>
      <c r="J202">
        <v>2.4825413227081299</v>
      </c>
      <c r="K202">
        <v>2.8122124671936035</v>
      </c>
      <c r="L202">
        <v>3.4982216358184814</v>
      </c>
      <c r="M202">
        <v>3.9922983646392822</v>
      </c>
      <c r="N202">
        <v>4.177980899810791</v>
      </c>
      <c r="O202">
        <v>4.4297785758972168</v>
      </c>
      <c r="P202">
        <v>4.2518835067749023</v>
      </c>
      <c r="Q202">
        <v>4.3176326751708984</v>
      </c>
      <c r="R202">
        <v>4.6906981468200684</v>
      </c>
      <c r="S202">
        <v>5.0716142654418945</v>
      </c>
      <c r="T202">
        <v>5.2633223533630371</v>
      </c>
      <c r="U202">
        <v>5.5650382041931152</v>
      </c>
      <c r="V202">
        <v>6.3702707290649414</v>
      </c>
      <c r="W202">
        <v>6.8985247611999512</v>
      </c>
      <c r="X202">
        <v>7.1689505577087402</v>
      </c>
      <c r="Y202">
        <v>7.2451777458190918</v>
      </c>
      <c r="Z202">
        <v>7.3077993392944336</v>
      </c>
      <c r="AA202">
        <v>6.8899741172790527</v>
      </c>
      <c r="AB202">
        <v>5.0618166923522949</v>
      </c>
      <c r="AC202">
        <v>3.5818676948547363</v>
      </c>
      <c r="AD202">
        <v>-0.45619884133338928</v>
      </c>
      <c r="AE202">
        <v>-0.71327406167984009</v>
      </c>
      <c r="AF202">
        <v>-0.73611485958099365</v>
      </c>
      <c r="AG202">
        <v>-0.74252879619598389</v>
      </c>
      <c r="AH202">
        <v>-0.70817601680755615</v>
      </c>
      <c r="AI202">
        <v>-0.70377779006958008</v>
      </c>
      <c r="AJ202">
        <v>-0.61846137046813965</v>
      </c>
      <c r="AK202">
        <v>-0.37414881587028503</v>
      </c>
      <c r="AL202">
        <v>-9.6853733062744141E-2</v>
      </c>
      <c r="AM202">
        <v>-0.97413939237594604</v>
      </c>
      <c r="AN202">
        <v>-1.2730542421340942</v>
      </c>
      <c r="AO202">
        <v>-1.2993807792663574</v>
      </c>
      <c r="AP202">
        <v>-1.2906403541564941</v>
      </c>
      <c r="AQ202">
        <v>-1.4272468090057373</v>
      </c>
      <c r="AR202">
        <v>-2.0436887741088867</v>
      </c>
      <c r="AS202">
        <v>-2.6621149852871895E-2</v>
      </c>
      <c r="AT202">
        <v>0.40291139483451843</v>
      </c>
      <c r="AU202">
        <v>0.23128791153430939</v>
      </c>
      <c r="AV202">
        <v>0.44407960772514343</v>
      </c>
      <c r="AW202">
        <v>-0.56249594688415527</v>
      </c>
      <c r="AX202">
        <v>-0.44345620274543762</v>
      </c>
      <c r="AY202">
        <v>-0.49375131726264954</v>
      </c>
      <c r="AZ202">
        <v>0.37397757172584534</v>
      </c>
      <c r="BA202">
        <v>0.25090992450714111</v>
      </c>
      <c r="BB202">
        <v>-0.1825813353061676</v>
      </c>
      <c r="BC202">
        <v>-0.42584326863288879</v>
      </c>
      <c r="BD202">
        <v>-0.44970771670341492</v>
      </c>
      <c r="BE202">
        <v>-0.45815503597259521</v>
      </c>
      <c r="BF202">
        <v>-0.4242757260799408</v>
      </c>
      <c r="BG202">
        <v>-0.42184501886367798</v>
      </c>
      <c r="BH202">
        <v>-0.30863356590270996</v>
      </c>
      <c r="BI202">
        <v>-5.6452855467796326E-2</v>
      </c>
      <c r="BJ202">
        <v>0.22823023796081543</v>
      </c>
      <c r="BK202">
        <v>-0.64712870121002197</v>
      </c>
      <c r="BL202">
        <v>-0.95016282796859741</v>
      </c>
      <c r="BM202">
        <v>-0.9769933819770813</v>
      </c>
      <c r="BN202">
        <v>-0.94824433326721191</v>
      </c>
      <c r="BO202">
        <v>-1.0441662073135376</v>
      </c>
      <c r="BP202">
        <v>-1.6248464584350586</v>
      </c>
      <c r="BQ202">
        <v>0.39170598983764648</v>
      </c>
      <c r="BR202">
        <v>0.80798083543777466</v>
      </c>
      <c r="BS202">
        <v>0.60238444805145264</v>
      </c>
      <c r="BT202">
        <v>0.76546198129653931</v>
      </c>
      <c r="BU202">
        <v>-0.26916345953941345</v>
      </c>
      <c r="BV202">
        <v>-0.14279650151729584</v>
      </c>
      <c r="BW202">
        <v>-0.18060788512229919</v>
      </c>
      <c r="BX202">
        <v>0.76327240467071533</v>
      </c>
      <c r="BY202">
        <v>0.63475662469863892</v>
      </c>
      <c r="BZ202">
        <v>6.9253072142601013E-3</v>
      </c>
      <c r="CA202">
        <v>-0.22676959633827209</v>
      </c>
      <c r="CB202">
        <v>-0.25134298205375671</v>
      </c>
      <c r="CC202">
        <v>-0.26119861006736755</v>
      </c>
      <c r="CD202">
        <v>-0.22764723002910614</v>
      </c>
      <c r="CE202">
        <v>-0.22657927870750427</v>
      </c>
      <c r="CF202">
        <v>-9.4047777354717255E-2</v>
      </c>
      <c r="CG202">
        <v>0.16358239948749542</v>
      </c>
      <c r="CH202">
        <v>0.45338240265846252</v>
      </c>
      <c r="CI202">
        <v>-0.42064204812049866</v>
      </c>
      <c r="CJ202">
        <v>-0.72652918100357056</v>
      </c>
      <c r="CK202">
        <v>-0.75370883941650391</v>
      </c>
      <c r="CL202">
        <v>-0.71110188961029053</v>
      </c>
      <c r="CM202">
        <v>-0.77884584665298462</v>
      </c>
      <c r="CN202">
        <v>-1.3347575664520264</v>
      </c>
      <c r="CO202">
        <v>0.68143808841705322</v>
      </c>
      <c r="CP202">
        <v>1.0885306596755981</v>
      </c>
      <c r="CQ202">
        <v>0.85940474271774292</v>
      </c>
      <c r="CR202">
        <v>0.98805040121078491</v>
      </c>
      <c r="CS202">
        <v>-6.6002249717712402E-2</v>
      </c>
      <c r="CT202">
        <v>6.5439485013484955E-2</v>
      </c>
      <c r="CU202">
        <v>3.627428412437439E-2</v>
      </c>
      <c r="CV202">
        <v>1.032896876335144</v>
      </c>
      <c r="CW202">
        <v>0.90060770511627197</v>
      </c>
      <c r="CX202">
        <v>0.19643194973468781</v>
      </c>
      <c r="CY202">
        <v>-2.7695914730429649E-2</v>
      </c>
      <c r="CZ202">
        <v>-5.2978251129388809E-2</v>
      </c>
      <c r="DA202">
        <v>-6.4242199063301086E-2</v>
      </c>
      <c r="DB202">
        <v>-3.101874515414238E-2</v>
      </c>
      <c r="DC202">
        <v>-3.1313523650169373E-2</v>
      </c>
      <c r="DD202">
        <v>0.12053801119327545</v>
      </c>
      <c r="DE202">
        <v>0.38361766934394836</v>
      </c>
      <c r="DF202">
        <v>0.67853456735610962</v>
      </c>
      <c r="DG202">
        <v>-0.19415542483329773</v>
      </c>
      <c r="DH202">
        <v>-0.5028955340385437</v>
      </c>
      <c r="DI202">
        <v>-0.53042429685592651</v>
      </c>
      <c r="DJ202">
        <v>-0.47395944595336914</v>
      </c>
      <c r="DK202">
        <v>-0.51352542638778687</v>
      </c>
      <c r="DL202">
        <v>-1.0446686744689941</v>
      </c>
      <c r="DM202">
        <v>0.97117018699645996</v>
      </c>
      <c r="DN202">
        <v>1.3690805435180664</v>
      </c>
      <c r="DO202">
        <v>1.1164250373840332</v>
      </c>
      <c r="DP202">
        <v>1.2106388807296753</v>
      </c>
      <c r="DQ202">
        <v>0.13715894520282745</v>
      </c>
      <c r="DR202">
        <v>0.27367547154426575</v>
      </c>
      <c r="DS202">
        <v>0.25315645337104797</v>
      </c>
      <c r="DT202">
        <v>1.3025213479995728</v>
      </c>
      <c r="DU202">
        <v>1.1664587259292603</v>
      </c>
      <c r="DV202">
        <v>0.47004944086074829</v>
      </c>
      <c r="DW202">
        <v>0.2597348690032959</v>
      </c>
      <c r="DX202">
        <v>0.23342892527580261</v>
      </c>
      <c r="DY202">
        <v>0.22013159096240997</v>
      </c>
      <c r="DZ202">
        <v>0.25288155674934387</v>
      </c>
      <c r="EA202">
        <v>0.25061920285224915</v>
      </c>
      <c r="EB202">
        <v>0.43036580085754395</v>
      </c>
      <c r="EC202">
        <v>0.70131361484527588</v>
      </c>
      <c r="ED202">
        <v>1.003618597984314</v>
      </c>
      <c r="EE202">
        <v>0.13285529613494873</v>
      </c>
      <c r="EF202">
        <v>-0.18000409007072449</v>
      </c>
      <c r="EG202">
        <v>-0.20803689956665039</v>
      </c>
      <c r="EH202">
        <v>-0.13156338036060333</v>
      </c>
      <c r="EI202">
        <v>-0.13044494390487671</v>
      </c>
      <c r="EJ202">
        <v>-0.62582635879516602</v>
      </c>
      <c r="EK202">
        <v>1.3894972801208496</v>
      </c>
      <c r="EL202">
        <v>1.7741498947143555</v>
      </c>
      <c r="EM202">
        <v>1.4875215291976929</v>
      </c>
      <c r="EN202">
        <v>1.532021164894104</v>
      </c>
      <c r="EO202">
        <v>0.43049144744873047</v>
      </c>
      <c r="EP202">
        <v>0.57433515787124634</v>
      </c>
      <c r="EQ202">
        <v>0.56629985570907593</v>
      </c>
      <c r="ER202">
        <v>1.6918162107467651</v>
      </c>
      <c r="ES202">
        <v>1.5503054857254028</v>
      </c>
      <c r="ET202">
        <v>51.177700042724609</v>
      </c>
      <c r="EU202">
        <v>50.912456512451172</v>
      </c>
      <c r="EV202">
        <v>50.702491760253906</v>
      </c>
      <c r="EW202">
        <v>50.736972808837891</v>
      </c>
      <c r="EX202">
        <v>50.692989349365234</v>
      </c>
      <c r="EY202">
        <v>50.650650024414063</v>
      </c>
      <c r="EZ202">
        <v>50.732528686523437</v>
      </c>
      <c r="FA202">
        <v>51.252445220947266</v>
      </c>
      <c r="FB202">
        <v>53.262401580810547</v>
      </c>
      <c r="FC202">
        <v>55.247154235839844</v>
      </c>
      <c r="FD202">
        <v>56.416225433349609</v>
      </c>
      <c r="FE202">
        <v>57.460708618164062</v>
      </c>
      <c r="FF202">
        <v>57.388820648193359</v>
      </c>
      <c r="FG202">
        <v>56.391380310058594</v>
      </c>
      <c r="FH202">
        <v>54.568099975585938</v>
      </c>
      <c r="FI202">
        <v>53.457942962646484</v>
      </c>
      <c r="FJ202">
        <v>52.923976898193359</v>
      </c>
      <c r="FK202">
        <v>52.0430908203125</v>
      </c>
      <c r="FL202">
        <v>51.466350555419922</v>
      </c>
      <c r="FM202">
        <v>51.096763610839844</v>
      </c>
      <c r="FN202">
        <v>50.515480041503906</v>
      </c>
      <c r="FO202">
        <v>50.267219543457031</v>
      </c>
      <c r="FP202">
        <v>50.628288269042969</v>
      </c>
      <c r="FQ202">
        <v>50.803726196289063</v>
      </c>
      <c r="FR202">
        <v>100</v>
      </c>
      <c r="FS202">
        <v>5.9898935258388519E-2</v>
      </c>
      <c r="FT202">
        <v>1</v>
      </c>
    </row>
    <row r="203" spans="1:176" x14ac:dyDescent="0.2">
      <c r="A203" t="s">
        <v>231</v>
      </c>
      <c r="B203" t="s">
        <v>227</v>
      </c>
      <c r="C203" t="s">
        <v>238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BX203">
        <v>0</v>
      </c>
      <c r="BY203">
        <v>0</v>
      </c>
      <c r="BZ203">
        <v>0</v>
      </c>
      <c r="CA203">
        <v>0</v>
      </c>
      <c r="CB203">
        <v>0</v>
      </c>
      <c r="CC203">
        <v>0</v>
      </c>
      <c r="CD203">
        <v>0</v>
      </c>
      <c r="CE203">
        <v>0</v>
      </c>
      <c r="CF203">
        <v>0</v>
      </c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N203">
        <v>0</v>
      </c>
      <c r="EO203">
        <v>0</v>
      </c>
      <c r="EP203">
        <v>0</v>
      </c>
      <c r="EQ203">
        <v>0</v>
      </c>
      <c r="ER203">
        <v>0</v>
      </c>
      <c r="ES203">
        <v>0</v>
      </c>
      <c r="ET203">
        <v>0</v>
      </c>
      <c r="EU203">
        <v>0</v>
      </c>
      <c r="EV203">
        <v>0</v>
      </c>
      <c r="EW203">
        <v>0</v>
      </c>
      <c r="EX203">
        <v>0</v>
      </c>
      <c r="EY203">
        <v>0</v>
      </c>
      <c r="EZ203">
        <v>0</v>
      </c>
      <c r="FA203">
        <v>0</v>
      </c>
      <c r="FB203">
        <v>0</v>
      </c>
      <c r="FC203">
        <v>0</v>
      </c>
      <c r="FD203">
        <v>0</v>
      </c>
      <c r="FE203">
        <v>0</v>
      </c>
      <c r="FF203">
        <v>0</v>
      </c>
      <c r="FG203">
        <v>0</v>
      </c>
      <c r="FH203">
        <v>0</v>
      </c>
      <c r="FI203">
        <v>0</v>
      </c>
      <c r="FJ203">
        <v>0</v>
      </c>
      <c r="FK203">
        <v>0</v>
      </c>
      <c r="FL203">
        <v>0</v>
      </c>
      <c r="FM203">
        <v>0</v>
      </c>
      <c r="FN203">
        <v>0</v>
      </c>
      <c r="FO203">
        <v>0</v>
      </c>
      <c r="FP203">
        <v>0</v>
      </c>
      <c r="FQ203">
        <v>0</v>
      </c>
      <c r="FR203">
        <v>0</v>
      </c>
      <c r="FS203">
        <v>0</v>
      </c>
      <c r="FT203">
        <v>0</v>
      </c>
    </row>
    <row r="204" spans="1:176" x14ac:dyDescent="0.2">
      <c r="A204" t="s">
        <v>231</v>
      </c>
      <c r="B204" t="s">
        <v>227</v>
      </c>
      <c r="C204" t="s">
        <v>239</v>
      </c>
      <c r="D204">
        <v>720</v>
      </c>
      <c r="E204">
        <v>720</v>
      </c>
      <c r="F204">
        <v>110.31639099121094</v>
      </c>
      <c r="G204">
        <v>107.25930023193359</v>
      </c>
      <c r="H204">
        <v>105.01876831054687</v>
      </c>
      <c r="I204">
        <v>105.49307250976562</v>
      </c>
      <c r="J204">
        <v>109.01670074462891</v>
      </c>
      <c r="K204">
        <v>114.48546600341797</v>
      </c>
      <c r="L204">
        <v>121.36565399169922</v>
      </c>
      <c r="M204">
        <v>128.62826538085937</v>
      </c>
      <c r="N204">
        <v>139.44926452636719</v>
      </c>
      <c r="O204">
        <v>147.51225280761719</v>
      </c>
      <c r="P204">
        <v>156.39590454101562</v>
      </c>
      <c r="Q204">
        <v>160.64181518554687</v>
      </c>
      <c r="R204">
        <v>163.4521484375</v>
      </c>
      <c r="S204">
        <v>167.62625122070312</v>
      </c>
      <c r="T204">
        <v>169.70997619628906</v>
      </c>
      <c r="U204">
        <v>171.50575256347656</v>
      </c>
      <c r="V204">
        <v>172.50482177734375</v>
      </c>
      <c r="W204">
        <v>173.1585693359375</v>
      </c>
      <c r="X204">
        <v>173.56625366210937</v>
      </c>
      <c r="Y204">
        <v>172.37057495117187</v>
      </c>
      <c r="Z204">
        <v>167.81532287597656</v>
      </c>
      <c r="AA204">
        <v>149.51731872558594</v>
      </c>
      <c r="AB204">
        <v>129.27940368652344</v>
      </c>
      <c r="AC204">
        <v>116.30288696289062</v>
      </c>
      <c r="AD204">
        <v>-0.87671101093292236</v>
      </c>
      <c r="AE204">
        <v>-1.0600676536560059</v>
      </c>
      <c r="AF204">
        <v>0.20261245965957642</v>
      </c>
      <c r="AG204">
        <v>0.93832707405090332</v>
      </c>
      <c r="AH204">
        <v>0.72786343097686768</v>
      </c>
      <c r="AI204">
        <v>0.7904888391494751</v>
      </c>
      <c r="AJ204">
        <v>1.2545539140701294</v>
      </c>
      <c r="AK204">
        <v>-2.4543588161468506</v>
      </c>
      <c r="AL204">
        <v>-3.7749578952789307</v>
      </c>
      <c r="AM204">
        <v>-4.0635876655578613</v>
      </c>
      <c r="AN204">
        <v>-4.5088081359863281</v>
      </c>
      <c r="AO204">
        <v>-5.6291141510009766</v>
      </c>
      <c r="AP204">
        <v>-6.8325142860412598</v>
      </c>
      <c r="AQ204">
        <v>-5.5083785057067871</v>
      </c>
      <c r="AR204">
        <v>-2.9742934703826904</v>
      </c>
      <c r="AS204">
        <v>30.55668830871582</v>
      </c>
      <c r="AT204">
        <v>29.387029647827148</v>
      </c>
      <c r="AU204">
        <v>1.168424129486084</v>
      </c>
      <c r="AV204">
        <v>-5.1268806457519531</v>
      </c>
      <c r="AW204">
        <v>-4.2723383903503418</v>
      </c>
      <c r="AX204">
        <v>-7.404576301574707</v>
      </c>
      <c r="AY204">
        <v>-7.3902277946472168</v>
      </c>
      <c r="AZ204">
        <v>-6.4844799041748047</v>
      </c>
      <c r="BA204">
        <v>-5.1652603149414062</v>
      </c>
      <c r="BB204">
        <v>0.26865905523300171</v>
      </c>
      <c r="BC204">
        <v>5.5980827659368515E-2</v>
      </c>
      <c r="BD204">
        <v>1.3012843132019043</v>
      </c>
      <c r="BE204">
        <v>2.0168693065643311</v>
      </c>
      <c r="BF204">
        <v>1.7895416021347046</v>
      </c>
      <c r="BG204">
        <v>1.8701261281967163</v>
      </c>
      <c r="BH204">
        <v>2.356482982635498</v>
      </c>
      <c r="BI204">
        <v>-1.3022247552871704</v>
      </c>
      <c r="BJ204">
        <v>-2.5871083736419678</v>
      </c>
      <c r="BK204">
        <v>-2.8190045356750488</v>
      </c>
      <c r="BL204">
        <v>-3.2236933708190918</v>
      </c>
      <c r="BM204">
        <v>-4.2941064834594727</v>
      </c>
      <c r="BN204">
        <v>-5.4521713256835938</v>
      </c>
      <c r="BO204">
        <v>-4.0835762023925781</v>
      </c>
      <c r="BP204">
        <v>-1.5413700342178345</v>
      </c>
      <c r="BQ204">
        <v>32.011131286621094</v>
      </c>
      <c r="BR204">
        <v>30.857961654663086</v>
      </c>
      <c r="BS204">
        <v>2.5936634540557861</v>
      </c>
      <c r="BT204">
        <v>-3.7403686046600342</v>
      </c>
      <c r="BU204">
        <v>-2.8963878154754639</v>
      </c>
      <c r="BV204">
        <v>-6.0328092575073242</v>
      </c>
      <c r="BW204">
        <v>-6.0704436302185059</v>
      </c>
      <c r="BX204">
        <v>-5.1957545280456543</v>
      </c>
      <c r="BY204">
        <v>-3.8773658275604248</v>
      </c>
      <c r="BZ204">
        <v>1.0619388818740845</v>
      </c>
      <c r="CA204">
        <v>0.8289526104927063</v>
      </c>
      <c r="CB204">
        <v>2.0622210502624512</v>
      </c>
      <c r="CC204">
        <v>2.763864278793335</v>
      </c>
      <c r="CD204">
        <v>2.5248565673828125</v>
      </c>
      <c r="CE204">
        <v>2.6178796291351318</v>
      </c>
      <c r="CF204">
        <v>3.119675874710083</v>
      </c>
      <c r="CG204">
        <v>-0.50426024198532104</v>
      </c>
      <c r="CH204">
        <v>-1.7644075155258179</v>
      </c>
      <c r="CI204">
        <v>-1.9570101499557495</v>
      </c>
      <c r="CJ204">
        <v>-2.3336267471313477</v>
      </c>
      <c r="CK204">
        <v>-3.3694839477539063</v>
      </c>
      <c r="CL204">
        <v>-4.496150016784668</v>
      </c>
      <c r="CM204">
        <v>-3.0967621803283691</v>
      </c>
      <c r="CN204">
        <v>-0.54893165826797485</v>
      </c>
      <c r="CO204">
        <v>33.018470764160156</v>
      </c>
      <c r="CP204">
        <v>31.876724243164063</v>
      </c>
      <c r="CQ204">
        <v>3.580780029296875</v>
      </c>
      <c r="CR204">
        <v>-2.7800745964050293</v>
      </c>
      <c r="CS204">
        <v>-1.9434083700180054</v>
      </c>
      <c r="CT204">
        <v>-5.0827274322509766</v>
      </c>
      <c r="CU204">
        <v>-5.1563653945922852</v>
      </c>
      <c r="CV204">
        <v>-4.303187370300293</v>
      </c>
      <c r="CW204">
        <v>-2.9853739738464355</v>
      </c>
      <c r="CX204">
        <v>1.855218768119812</v>
      </c>
      <c r="CY204">
        <v>1.6019244194030762</v>
      </c>
      <c r="CZ204">
        <v>2.823157787322998</v>
      </c>
      <c r="DA204">
        <v>3.5108592510223389</v>
      </c>
      <c r="DB204">
        <v>3.26017165184021</v>
      </c>
      <c r="DC204">
        <v>3.3656330108642578</v>
      </c>
      <c r="DD204">
        <v>3.882868766784668</v>
      </c>
      <c r="DE204">
        <v>0.29370427131652832</v>
      </c>
      <c r="DF204">
        <v>-0.94170653820037842</v>
      </c>
      <c r="DG204">
        <v>-1.0950157642364502</v>
      </c>
      <c r="DH204">
        <v>-1.4435602426528931</v>
      </c>
      <c r="DI204">
        <v>-2.4448614120483398</v>
      </c>
      <c r="DJ204">
        <v>-3.5401287078857422</v>
      </c>
      <c r="DK204">
        <v>-2.1099483966827393</v>
      </c>
      <c r="DL204">
        <v>0.44350671768188477</v>
      </c>
      <c r="DM204">
        <v>34.025810241699219</v>
      </c>
      <c r="DN204">
        <v>32.895484924316406</v>
      </c>
      <c r="DO204">
        <v>4.5678963661193848</v>
      </c>
      <c r="DP204">
        <v>-1.8197805881500244</v>
      </c>
      <c r="DQ204">
        <v>-0.99042904376983643</v>
      </c>
      <c r="DR204">
        <v>-4.1326456069946289</v>
      </c>
      <c r="DS204">
        <v>-4.2422871589660645</v>
      </c>
      <c r="DT204">
        <v>-3.4106199741363525</v>
      </c>
      <c r="DU204">
        <v>-2.0933821201324463</v>
      </c>
      <c r="DV204">
        <v>3.0005888938903809</v>
      </c>
      <c r="DW204">
        <v>2.717972993850708</v>
      </c>
      <c r="DX204">
        <v>3.9218297004699707</v>
      </c>
      <c r="DY204">
        <v>4.5894012451171875</v>
      </c>
      <c r="DZ204">
        <v>4.3218498229980469</v>
      </c>
      <c r="EA204">
        <v>4.4452705383300781</v>
      </c>
      <c r="EB204">
        <v>4.9847979545593262</v>
      </c>
      <c r="EC204">
        <v>1.4458383321762085</v>
      </c>
      <c r="ED204">
        <v>0.24614295363426208</v>
      </c>
      <c r="EE204">
        <v>0.1495673656463623</v>
      </c>
      <c r="EF204">
        <v>-0.15844550728797913</v>
      </c>
      <c r="EG204">
        <v>-1.1098535060882568</v>
      </c>
      <c r="EH204">
        <v>-2.1597857475280762</v>
      </c>
      <c r="EI204">
        <v>-0.6851460337638855</v>
      </c>
      <c r="EJ204">
        <v>1.8764301538467407</v>
      </c>
      <c r="EK204">
        <v>35.480251312255859</v>
      </c>
      <c r="EL204">
        <v>34.366416931152344</v>
      </c>
      <c r="EM204">
        <v>5.993135929107666</v>
      </c>
      <c r="EN204">
        <v>-0.43326848745346069</v>
      </c>
      <c r="EO204">
        <v>0.38552176952362061</v>
      </c>
      <c r="EP204">
        <v>-2.7608788013458252</v>
      </c>
      <c r="EQ204">
        <v>-2.9225029945373535</v>
      </c>
      <c r="ER204">
        <v>-2.1218945980072021</v>
      </c>
      <c r="ES204">
        <v>-0.80548781156539917</v>
      </c>
      <c r="ET204">
        <v>68.218978881835938</v>
      </c>
      <c r="EU204">
        <v>67.872634887695312</v>
      </c>
      <c r="EV204">
        <v>67.497077941894531</v>
      </c>
      <c r="EW204">
        <v>66.949272155761719</v>
      </c>
      <c r="EX204">
        <v>66.579734802246094</v>
      </c>
      <c r="EY204">
        <v>66.606819152832031</v>
      </c>
      <c r="EZ204">
        <v>68.421890258789063</v>
      </c>
      <c r="FA204">
        <v>71.262397766113281</v>
      </c>
      <c r="FB204">
        <v>74.678642272949219</v>
      </c>
      <c r="FC204">
        <v>78.592414855957031</v>
      </c>
      <c r="FD204">
        <v>82.137283325195313</v>
      </c>
      <c r="FE204">
        <v>85.229469299316406</v>
      </c>
      <c r="FF204">
        <v>87.606170654296875</v>
      </c>
      <c r="FG204">
        <v>88.266990661621094</v>
      </c>
      <c r="FH204">
        <v>88.40118408203125</v>
      </c>
      <c r="FI204">
        <v>86.544075012207031</v>
      </c>
      <c r="FJ204">
        <v>85.100265502929688</v>
      </c>
      <c r="FK204">
        <v>83.972328186035156</v>
      </c>
      <c r="FL204">
        <v>80.731094360351563</v>
      </c>
      <c r="FM204">
        <v>76.565467834472656</v>
      </c>
      <c r="FN204">
        <v>74.259552001953125</v>
      </c>
      <c r="FO204">
        <v>73.049468994140625</v>
      </c>
      <c r="FP204">
        <v>72.620819091796875</v>
      </c>
      <c r="FQ204">
        <v>72.040733337402344</v>
      </c>
      <c r="FR204">
        <v>720</v>
      </c>
      <c r="FS204">
        <v>8.4320440888404846E-2</v>
      </c>
      <c r="FT204">
        <v>1</v>
      </c>
    </row>
    <row r="205" spans="1:176" x14ac:dyDescent="0.2">
      <c r="A205" t="s">
        <v>231</v>
      </c>
      <c r="B205" t="s">
        <v>227</v>
      </c>
      <c r="C205" t="s">
        <v>240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BX205">
        <v>0</v>
      </c>
      <c r="BY205">
        <v>0</v>
      </c>
      <c r="BZ205">
        <v>0</v>
      </c>
      <c r="CA205">
        <v>0</v>
      </c>
      <c r="CB205">
        <v>0</v>
      </c>
      <c r="CC205">
        <v>0</v>
      </c>
      <c r="CD205">
        <v>0</v>
      </c>
      <c r="CE205">
        <v>0</v>
      </c>
      <c r="CF205">
        <v>0</v>
      </c>
      <c r="CG205">
        <v>0</v>
      </c>
      <c r="CH205">
        <v>0</v>
      </c>
      <c r="CI205">
        <v>0</v>
      </c>
      <c r="CJ205">
        <v>0</v>
      </c>
      <c r="CK205">
        <v>0</v>
      </c>
      <c r="CL205">
        <v>0</v>
      </c>
      <c r="CM205">
        <v>0</v>
      </c>
      <c r="CN205">
        <v>0</v>
      </c>
      <c r="CO205">
        <v>0</v>
      </c>
      <c r="CP205">
        <v>0</v>
      </c>
      <c r="CQ205">
        <v>0</v>
      </c>
      <c r="CR205">
        <v>0</v>
      </c>
      <c r="CS205">
        <v>0</v>
      </c>
      <c r="CT205">
        <v>0</v>
      </c>
      <c r="CU205">
        <v>0</v>
      </c>
      <c r="CV205">
        <v>0</v>
      </c>
      <c r="CW205">
        <v>0</v>
      </c>
      <c r="CX205">
        <v>0</v>
      </c>
      <c r="CY205">
        <v>0</v>
      </c>
      <c r="CZ205">
        <v>0</v>
      </c>
      <c r="DA205">
        <v>0</v>
      </c>
      <c r="DB205">
        <v>0</v>
      </c>
      <c r="DC205">
        <v>0</v>
      </c>
      <c r="DD205">
        <v>0</v>
      </c>
      <c r="DE205">
        <v>0</v>
      </c>
      <c r="DF205">
        <v>0</v>
      </c>
      <c r="DG205">
        <v>0</v>
      </c>
      <c r="DH205">
        <v>0</v>
      </c>
      <c r="DI205">
        <v>0</v>
      </c>
      <c r="DJ205">
        <v>0</v>
      </c>
      <c r="DK205">
        <v>0</v>
      </c>
      <c r="DL205">
        <v>0</v>
      </c>
      <c r="DM205">
        <v>0</v>
      </c>
      <c r="DN205">
        <v>0</v>
      </c>
      <c r="DO205">
        <v>0</v>
      </c>
      <c r="DP205">
        <v>0</v>
      </c>
      <c r="DQ205">
        <v>0</v>
      </c>
      <c r="DR205">
        <v>0</v>
      </c>
      <c r="DS205">
        <v>0</v>
      </c>
      <c r="DT205">
        <v>0</v>
      </c>
      <c r="DU205">
        <v>0</v>
      </c>
      <c r="DV205">
        <v>0</v>
      </c>
      <c r="DW205">
        <v>0</v>
      </c>
      <c r="DX205">
        <v>0</v>
      </c>
      <c r="DY205">
        <v>0</v>
      </c>
      <c r="DZ205">
        <v>0</v>
      </c>
      <c r="EA205">
        <v>0</v>
      </c>
      <c r="EB205">
        <v>0</v>
      </c>
      <c r="EC205">
        <v>0</v>
      </c>
      <c r="ED205">
        <v>0</v>
      </c>
      <c r="EE205">
        <v>0</v>
      </c>
      <c r="EF205">
        <v>0</v>
      </c>
      <c r="EG205">
        <v>0</v>
      </c>
      <c r="EH205">
        <v>0</v>
      </c>
      <c r="EI205">
        <v>0</v>
      </c>
      <c r="EJ205">
        <v>0</v>
      </c>
      <c r="EK205">
        <v>0</v>
      </c>
      <c r="EL205">
        <v>0</v>
      </c>
      <c r="EM205">
        <v>0</v>
      </c>
      <c r="EN205">
        <v>0</v>
      </c>
      <c r="EO205">
        <v>0</v>
      </c>
      <c r="EP205">
        <v>0</v>
      </c>
      <c r="EQ205">
        <v>0</v>
      </c>
      <c r="ER205">
        <v>0</v>
      </c>
      <c r="ES205">
        <v>0</v>
      </c>
      <c r="ET205">
        <v>0</v>
      </c>
      <c r="EU205">
        <v>0</v>
      </c>
      <c r="EV205">
        <v>0</v>
      </c>
      <c r="EW205">
        <v>0</v>
      </c>
      <c r="EX205">
        <v>0</v>
      </c>
      <c r="EY205">
        <v>0</v>
      </c>
      <c r="EZ205">
        <v>0</v>
      </c>
      <c r="FA205">
        <v>0</v>
      </c>
      <c r="FB205">
        <v>0</v>
      </c>
      <c r="FC205">
        <v>0</v>
      </c>
      <c r="FD205">
        <v>0</v>
      </c>
      <c r="FE205">
        <v>0</v>
      </c>
      <c r="FF205">
        <v>0</v>
      </c>
      <c r="FG205">
        <v>0</v>
      </c>
      <c r="FH205">
        <v>0</v>
      </c>
      <c r="FI205">
        <v>0</v>
      </c>
      <c r="FJ205">
        <v>0</v>
      </c>
      <c r="FK205">
        <v>0</v>
      </c>
      <c r="FL205">
        <v>0</v>
      </c>
      <c r="FM205">
        <v>0</v>
      </c>
      <c r="FN205">
        <v>0</v>
      </c>
      <c r="FO205">
        <v>0</v>
      </c>
      <c r="FP205">
        <v>0</v>
      </c>
      <c r="FQ205">
        <v>0</v>
      </c>
      <c r="FR205">
        <v>0</v>
      </c>
      <c r="FS205">
        <v>0</v>
      </c>
      <c r="FT205">
        <v>0</v>
      </c>
    </row>
    <row r="206" spans="1:176" x14ac:dyDescent="0.2">
      <c r="A206" t="s">
        <v>231</v>
      </c>
      <c r="B206" t="s">
        <v>227</v>
      </c>
      <c r="C206" t="s">
        <v>241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BX206">
        <v>0</v>
      </c>
      <c r="BY206">
        <v>0</v>
      </c>
      <c r="BZ206">
        <v>0</v>
      </c>
      <c r="CA206">
        <v>0</v>
      </c>
      <c r="CB206">
        <v>0</v>
      </c>
      <c r="CC206">
        <v>0</v>
      </c>
      <c r="CD206">
        <v>0</v>
      </c>
      <c r="CE206">
        <v>0</v>
      </c>
      <c r="CF206">
        <v>0</v>
      </c>
      <c r="CG206">
        <v>0</v>
      </c>
      <c r="CH206">
        <v>0</v>
      </c>
      <c r="CI206">
        <v>0</v>
      </c>
      <c r="CJ206">
        <v>0</v>
      </c>
      <c r="CK206">
        <v>0</v>
      </c>
      <c r="CL206">
        <v>0</v>
      </c>
      <c r="CM206">
        <v>0</v>
      </c>
      <c r="CN206">
        <v>0</v>
      </c>
      <c r="CO206">
        <v>0</v>
      </c>
      <c r="CP206">
        <v>0</v>
      </c>
      <c r="CQ206">
        <v>0</v>
      </c>
      <c r="CR206">
        <v>0</v>
      </c>
      <c r="CS206">
        <v>0</v>
      </c>
      <c r="CT206">
        <v>0</v>
      </c>
      <c r="CU206">
        <v>0</v>
      </c>
      <c r="CV206">
        <v>0</v>
      </c>
      <c r="CW206">
        <v>0</v>
      </c>
      <c r="CX206">
        <v>0</v>
      </c>
      <c r="CY206">
        <v>0</v>
      </c>
      <c r="CZ206">
        <v>0</v>
      </c>
      <c r="DA206">
        <v>0</v>
      </c>
      <c r="DB206">
        <v>0</v>
      </c>
      <c r="DC206">
        <v>0</v>
      </c>
      <c r="DD206">
        <v>0</v>
      </c>
      <c r="DE206">
        <v>0</v>
      </c>
      <c r="DF206">
        <v>0</v>
      </c>
      <c r="DG206">
        <v>0</v>
      </c>
      <c r="DH206">
        <v>0</v>
      </c>
      <c r="DI206">
        <v>0</v>
      </c>
      <c r="DJ206">
        <v>0</v>
      </c>
      <c r="DK206">
        <v>0</v>
      </c>
      <c r="DL206">
        <v>0</v>
      </c>
      <c r="DM206">
        <v>0</v>
      </c>
      <c r="DN206">
        <v>0</v>
      </c>
      <c r="DO206">
        <v>0</v>
      </c>
      <c r="DP206">
        <v>0</v>
      </c>
      <c r="DQ206">
        <v>0</v>
      </c>
      <c r="DR206">
        <v>0</v>
      </c>
      <c r="DS206">
        <v>0</v>
      </c>
      <c r="DT206">
        <v>0</v>
      </c>
      <c r="DU206">
        <v>0</v>
      </c>
      <c r="DV206">
        <v>0</v>
      </c>
      <c r="DW206">
        <v>0</v>
      </c>
      <c r="DX206">
        <v>0</v>
      </c>
      <c r="DY206">
        <v>0</v>
      </c>
      <c r="DZ206">
        <v>0</v>
      </c>
      <c r="EA206">
        <v>0</v>
      </c>
      <c r="EB206">
        <v>0</v>
      </c>
      <c r="EC206">
        <v>0</v>
      </c>
      <c r="ED206">
        <v>0</v>
      </c>
      <c r="EE206">
        <v>0</v>
      </c>
      <c r="EF206">
        <v>0</v>
      </c>
      <c r="EG206">
        <v>0</v>
      </c>
      <c r="EH206">
        <v>0</v>
      </c>
      <c r="EI206">
        <v>0</v>
      </c>
      <c r="EJ206">
        <v>0</v>
      </c>
      <c r="EK206">
        <v>0</v>
      </c>
      <c r="EL206">
        <v>0</v>
      </c>
      <c r="EM206">
        <v>0</v>
      </c>
      <c r="EN206">
        <v>0</v>
      </c>
      <c r="EO206">
        <v>0</v>
      </c>
      <c r="EP206">
        <v>0</v>
      </c>
      <c r="EQ206">
        <v>0</v>
      </c>
      <c r="ER206">
        <v>0</v>
      </c>
      <c r="ES206">
        <v>0</v>
      </c>
      <c r="ET206">
        <v>0</v>
      </c>
      <c r="EU206">
        <v>0</v>
      </c>
      <c r="EV206">
        <v>0</v>
      </c>
      <c r="EW206">
        <v>0</v>
      </c>
      <c r="EX206">
        <v>0</v>
      </c>
      <c r="EY206">
        <v>0</v>
      </c>
      <c r="EZ206">
        <v>0</v>
      </c>
      <c r="FA206">
        <v>0</v>
      </c>
      <c r="FB206">
        <v>0</v>
      </c>
      <c r="FC206">
        <v>0</v>
      </c>
      <c r="FD206">
        <v>0</v>
      </c>
      <c r="FE206">
        <v>0</v>
      </c>
      <c r="FF206">
        <v>0</v>
      </c>
      <c r="FG206">
        <v>0</v>
      </c>
      <c r="FH206">
        <v>0</v>
      </c>
      <c r="FI206">
        <v>0</v>
      </c>
      <c r="FJ206">
        <v>0</v>
      </c>
      <c r="FK206">
        <v>0</v>
      </c>
      <c r="FL206">
        <v>0</v>
      </c>
      <c r="FM206">
        <v>0</v>
      </c>
      <c r="FN206">
        <v>0</v>
      </c>
      <c r="FO206">
        <v>0</v>
      </c>
      <c r="FP206">
        <v>0</v>
      </c>
      <c r="FQ206">
        <v>0</v>
      </c>
      <c r="FR206">
        <v>0</v>
      </c>
      <c r="FS206">
        <v>0</v>
      </c>
      <c r="FT206">
        <v>0</v>
      </c>
    </row>
    <row r="207" spans="1:176" x14ac:dyDescent="0.2">
      <c r="A207" t="s">
        <v>231</v>
      </c>
      <c r="B207" t="s">
        <v>227</v>
      </c>
      <c r="C207" t="s">
        <v>242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BX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  <c r="CE207">
        <v>0</v>
      </c>
      <c r="CF207">
        <v>0</v>
      </c>
      <c r="CG207">
        <v>0</v>
      </c>
      <c r="CH207">
        <v>0</v>
      </c>
      <c r="CI207">
        <v>0</v>
      </c>
      <c r="CJ207">
        <v>0</v>
      </c>
      <c r="CK207">
        <v>0</v>
      </c>
      <c r="CL207">
        <v>0</v>
      </c>
      <c r="CM207">
        <v>0</v>
      </c>
      <c r="CN207">
        <v>0</v>
      </c>
      <c r="CO207">
        <v>0</v>
      </c>
      <c r="CP207">
        <v>0</v>
      </c>
      <c r="CQ207">
        <v>0</v>
      </c>
      <c r="CR207">
        <v>0</v>
      </c>
      <c r="CS207">
        <v>0</v>
      </c>
      <c r="CT207">
        <v>0</v>
      </c>
      <c r="CU207">
        <v>0</v>
      </c>
      <c r="CV207">
        <v>0</v>
      </c>
      <c r="CW207">
        <v>0</v>
      </c>
      <c r="CX207">
        <v>0</v>
      </c>
      <c r="CY207">
        <v>0</v>
      </c>
      <c r="CZ207">
        <v>0</v>
      </c>
      <c r="DA207">
        <v>0</v>
      </c>
      <c r="DB207">
        <v>0</v>
      </c>
      <c r="DC207">
        <v>0</v>
      </c>
      <c r="DD207">
        <v>0</v>
      </c>
      <c r="DE207">
        <v>0</v>
      </c>
      <c r="DF207">
        <v>0</v>
      </c>
      <c r="DG207">
        <v>0</v>
      </c>
      <c r="DH207">
        <v>0</v>
      </c>
      <c r="DI207">
        <v>0</v>
      </c>
      <c r="DJ207">
        <v>0</v>
      </c>
      <c r="DK207">
        <v>0</v>
      </c>
      <c r="DL207">
        <v>0</v>
      </c>
      <c r="DM207">
        <v>0</v>
      </c>
      <c r="DN207">
        <v>0</v>
      </c>
      <c r="DO207">
        <v>0</v>
      </c>
      <c r="DP207">
        <v>0</v>
      </c>
      <c r="DQ207">
        <v>0</v>
      </c>
      <c r="DR207">
        <v>0</v>
      </c>
      <c r="DS207">
        <v>0</v>
      </c>
      <c r="DT207">
        <v>0</v>
      </c>
      <c r="DU207">
        <v>0</v>
      </c>
      <c r="DV207">
        <v>0</v>
      </c>
      <c r="DW207">
        <v>0</v>
      </c>
      <c r="DX207">
        <v>0</v>
      </c>
      <c r="DY207">
        <v>0</v>
      </c>
      <c r="DZ207">
        <v>0</v>
      </c>
      <c r="EA207">
        <v>0</v>
      </c>
      <c r="EB207">
        <v>0</v>
      </c>
      <c r="EC207">
        <v>0</v>
      </c>
      <c r="ED207">
        <v>0</v>
      </c>
      <c r="EE207">
        <v>0</v>
      </c>
      <c r="EF207">
        <v>0</v>
      </c>
      <c r="EG207">
        <v>0</v>
      </c>
      <c r="EH207">
        <v>0</v>
      </c>
      <c r="EI207">
        <v>0</v>
      </c>
      <c r="EJ207">
        <v>0</v>
      </c>
      <c r="EK207">
        <v>0</v>
      </c>
      <c r="EL207">
        <v>0</v>
      </c>
      <c r="EM207">
        <v>0</v>
      </c>
      <c r="EN207">
        <v>0</v>
      </c>
      <c r="EO207">
        <v>0</v>
      </c>
      <c r="EP207">
        <v>0</v>
      </c>
      <c r="EQ207">
        <v>0</v>
      </c>
      <c r="ER207">
        <v>0</v>
      </c>
      <c r="ES207">
        <v>0</v>
      </c>
      <c r="ET207">
        <v>0</v>
      </c>
      <c r="EU207">
        <v>0</v>
      </c>
      <c r="EV207">
        <v>0</v>
      </c>
      <c r="EW207">
        <v>0</v>
      </c>
      <c r="EX207">
        <v>0</v>
      </c>
      <c r="EY207">
        <v>0</v>
      </c>
      <c r="EZ207">
        <v>0</v>
      </c>
      <c r="FA207">
        <v>0</v>
      </c>
      <c r="FB207">
        <v>0</v>
      </c>
      <c r="FC207">
        <v>0</v>
      </c>
      <c r="FD207">
        <v>0</v>
      </c>
      <c r="FE207">
        <v>0</v>
      </c>
      <c r="FF207">
        <v>0</v>
      </c>
      <c r="FG207">
        <v>0</v>
      </c>
      <c r="FH207">
        <v>0</v>
      </c>
      <c r="FI207">
        <v>0</v>
      </c>
      <c r="FJ207">
        <v>0</v>
      </c>
      <c r="FK207">
        <v>0</v>
      </c>
      <c r="FL207">
        <v>0</v>
      </c>
      <c r="FM207">
        <v>0</v>
      </c>
      <c r="FN207">
        <v>0</v>
      </c>
      <c r="FO207">
        <v>0</v>
      </c>
      <c r="FP207">
        <v>0</v>
      </c>
      <c r="FQ207">
        <v>0</v>
      </c>
      <c r="FR207">
        <v>0</v>
      </c>
      <c r="FS207">
        <v>0</v>
      </c>
      <c r="FT207">
        <v>0</v>
      </c>
    </row>
    <row r="208" spans="1:176" x14ac:dyDescent="0.2">
      <c r="A208" t="s">
        <v>231</v>
      </c>
      <c r="B208" t="s">
        <v>227</v>
      </c>
      <c r="C208" t="s">
        <v>243</v>
      </c>
      <c r="D208">
        <v>720</v>
      </c>
      <c r="E208">
        <v>720</v>
      </c>
      <c r="F208">
        <v>115.76743316650391</v>
      </c>
      <c r="G208">
        <v>112.58523559570312</v>
      </c>
      <c r="H208">
        <v>109.95063781738281</v>
      </c>
      <c r="I208">
        <v>110.62553405761719</v>
      </c>
      <c r="J208">
        <v>114.1507568359375</v>
      </c>
      <c r="K208">
        <v>120.038818359375</v>
      </c>
      <c r="L208">
        <v>127.35498046875</v>
      </c>
      <c r="M208">
        <v>135.57353210449219</v>
      </c>
      <c r="N208">
        <v>147.588134765625</v>
      </c>
      <c r="O208">
        <v>156.16940307617187</v>
      </c>
      <c r="P208">
        <v>164.92120361328125</v>
      </c>
      <c r="Q208">
        <v>167.98434448242187</v>
      </c>
      <c r="R208">
        <v>170.39894104003906</v>
      </c>
      <c r="S208">
        <v>172.94166564941406</v>
      </c>
      <c r="T208">
        <v>172.833984375</v>
      </c>
      <c r="U208">
        <v>174.2691650390625</v>
      </c>
      <c r="V208">
        <v>175.57853698730469</v>
      </c>
      <c r="W208">
        <v>176.87998962402344</v>
      </c>
      <c r="X208">
        <v>178.6387939453125</v>
      </c>
      <c r="Y208">
        <v>178.80751037597656</v>
      </c>
      <c r="Z208">
        <v>173.84288024902344</v>
      </c>
      <c r="AA208">
        <v>154.88127136230469</v>
      </c>
      <c r="AB208">
        <v>133.39326477050781</v>
      </c>
      <c r="AC208">
        <v>119.66518402099609</v>
      </c>
      <c r="AD208">
        <v>0.25516432523727417</v>
      </c>
      <c r="AE208">
        <v>0.74415838718414307</v>
      </c>
      <c r="AF208">
        <v>-0.11517241597175598</v>
      </c>
      <c r="AG208">
        <v>-0.63839232921600342</v>
      </c>
      <c r="AH208">
        <v>-0.5156370997428894</v>
      </c>
      <c r="AI208">
        <v>-0.90539276599884033</v>
      </c>
      <c r="AJ208">
        <v>0.4882722795009613</v>
      </c>
      <c r="AK208">
        <v>-0.4651721715927124</v>
      </c>
      <c r="AL208">
        <v>-3.486785888671875</v>
      </c>
      <c r="AM208">
        <v>-3.6613538265228271</v>
      </c>
      <c r="AN208">
        <v>-1.9340615272521973</v>
      </c>
      <c r="AO208">
        <v>-1.9852786064147949</v>
      </c>
      <c r="AP208">
        <v>-1.9346344470977783</v>
      </c>
      <c r="AQ208">
        <v>-3.0178964138031006</v>
      </c>
      <c r="AR208">
        <v>-7.5216777622699738E-2</v>
      </c>
      <c r="AS208">
        <v>33.679450988769531</v>
      </c>
      <c r="AT208">
        <v>31.517194747924805</v>
      </c>
      <c r="AU208">
        <v>28.531442642211914</v>
      </c>
      <c r="AV208">
        <v>25.481645584106445</v>
      </c>
      <c r="AW208">
        <v>-0.6385154128074646</v>
      </c>
      <c r="AX208">
        <v>-8.1316127777099609</v>
      </c>
      <c r="AY208">
        <v>-7.2668361663818359</v>
      </c>
      <c r="AZ208">
        <v>-6.0255947113037109</v>
      </c>
      <c r="BA208">
        <v>-4.9963254928588867</v>
      </c>
      <c r="BB208">
        <v>1.5119558572769165</v>
      </c>
      <c r="BC208">
        <v>1.9308927059173584</v>
      </c>
      <c r="BD208">
        <v>1.0630031824111938</v>
      </c>
      <c r="BE208">
        <v>0.53409743309020996</v>
      </c>
      <c r="BF208">
        <v>0.66573828458786011</v>
      </c>
      <c r="BG208">
        <v>0.28645160794258118</v>
      </c>
      <c r="BH208">
        <v>1.6933114528656006</v>
      </c>
      <c r="BI208">
        <v>0.80288434028625488</v>
      </c>
      <c r="BJ208">
        <v>-2.1334450244903564</v>
      </c>
      <c r="BK208">
        <v>-2.266542911529541</v>
      </c>
      <c r="BL208">
        <v>-0.5057680606842041</v>
      </c>
      <c r="BM208">
        <v>-0.53252601623535156</v>
      </c>
      <c r="BN208">
        <v>-0.47141939401626587</v>
      </c>
      <c r="BO208">
        <v>-1.5137450695037842</v>
      </c>
      <c r="BP208">
        <v>1.4529358148574829</v>
      </c>
      <c r="BQ208">
        <v>35.189472198486328</v>
      </c>
      <c r="BR208">
        <v>33.021404266357422</v>
      </c>
      <c r="BS208">
        <v>30.016887664794922</v>
      </c>
      <c r="BT208">
        <v>26.911272048950195</v>
      </c>
      <c r="BU208">
        <v>0.77865976095199585</v>
      </c>
      <c r="BV208">
        <v>-6.7224907875061035</v>
      </c>
      <c r="BW208">
        <v>-5.8443365097045898</v>
      </c>
      <c r="BX208">
        <v>-4.6039204597473145</v>
      </c>
      <c r="BY208">
        <v>-3.586228609085083</v>
      </c>
      <c r="BZ208">
        <v>2.3824057579040527</v>
      </c>
      <c r="CA208">
        <v>2.7528212070465088</v>
      </c>
      <c r="CB208">
        <v>1.8790040016174316</v>
      </c>
      <c r="CC208">
        <v>1.3461602926254272</v>
      </c>
      <c r="CD208">
        <v>1.4839552640914917</v>
      </c>
      <c r="CE208">
        <v>1.1119194030761719</v>
      </c>
      <c r="CF208">
        <v>2.5279178619384766</v>
      </c>
      <c r="CG208">
        <v>1.6811363697052002</v>
      </c>
      <c r="CH208">
        <v>-1.1961252689361572</v>
      </c>
      <c r="CI208">
        <v>-1.3005011081695557</v>
      </c>
      <c r="CJ208">
        <v>0.48346361517906189</v>
      </c>
      <c r="CK208">
        <v>0.47364598512649536</v>
      </c>
      <c r="CL208">
        <v>0.54199892282485962</v>
      </c>
      <c r="CM208">
        <v>-0.47197446227073669</v>
      </c>
      <c r="CN208">
        <v>2.5113296508789063</v>
      </c>
      <c r="CO208">
        <v>36.235305786132812</v>
      </c>
      <c r="CP208">
        <v>34.063217163085937</v>
      </c>
      <c r="CQ208">
        <v>31.045703887939453</v>
      </c>
      <c r="CR208">
        <v>27.90142822265625</v>
      </c>
      <c r="CS208">
        <v>1.7601909637451172</v>
      </c>
      <c r="CT208">
        <v>-5.7465372085571289</v>
      </c>
      <c r="CU208">
        <v>-4.8591179847717285</v>
      </c>
      <c r="CV208">
        <v>-3.6192734241485596</v>
      </c>
      <c r="CW208">
        <v>-2.6095998287200928</v>
      </c>
      <c r="CX208">
        <v>3.2528557777404785</v>
      </c>
      <c r="CY208">
        <v>3.5747497081756592</v>
      </c>
      <c r="CZ208">
        <v>2.695004940032959</v>
      </c>
      <c r="DA208">
        <v>2.1582231521606445</v>
      </c>
      <c r="DB208">
        <v>2.3021721839904785</v>
      </c>
      <c r="DC208">
        <v>1.937387228012085</v>
      </c>
      <c r="DD208">
        <v>3.3625242710113525</v>
      </c>
      <c r="DE208">
        <v>2.5593883991241455</v>
      </c>
      <c r="DF208">
        <v>-0.2588055431842804</v>
      </c>
      <c r="DG208">
        <v>-0.3344593346118927</v>
      </c>
      <c r="DH208">
        <v>1.4726953506469727</v>
      </c>
      <c r="DI208">
        <v>1.4798179864883423</v>
      </c>
      <c r="DJ208">
        <v>1.5554171800613403</v>
      </c>
      <c r="DK208">
        <v>0.56979620456695557</v>
      </c>
      <c r="DL208">
        <v>3.56972336769104</v>
      </c>
      <c r="DM208">
        <v>37.281139373779297</v>
      </c>
      <c r="DN208">
        <v>35.105030059814453</v>
      </c>
      <c r="DO208">
        <v>32.074520111083984</v>
      </c>
      <c r="DP208">
        <v>28.891584396362305</v>
      </c>
      <c r="DQ208">
        <v>2.7417221069335938</v>
      </c>
      <c r="DR208">
        <v>-4.7705836296081543</v>
      </c>
      <c r="DS208">
        <v>-3.8738992214202881</v>
      </c>
      <c r="DT208">
        <v>-2.6346261501312256</v>
      </c>
      <c r="DU208">
        <v>-1.632970929145813</v>
      </c>
      <c r="DV208">
        <v>4.5096473693847656</v>
      </c>
      <c r="DW208">
        <v>4.7614841461181641</v>
      </c>
      <c r="DX208">
        <v>3.8731803894042969</v>
      </c>
      <c r="DY208">
        <v>3.3307130336761475</v>
      </c>
      <c r="DZ208">
        <v>3.4835476875305176</v>
      </c>
      <c r="EA208">
        <v>3.1292316913604736</v>
      </c>
      <c r="EB208">
        <v>4.567563533782959</v>
      </c>
      <c r="EC208">
        <v>3.8274450302124023</v>
      </c>
      <c r="ED208">
        <v>1.094535231590271</v>
      </c>
      <c r="EE208">
        <v>1.0603514909744263</v>
      </c>
      <c r="EF208">
        <v>2.9009888172149658</v>
      </c>
      <c r="EG208">
        <v>2.9325704574584961</v>
      </c>
      <c r="EH208">
        <v>3.0186324119567871</v>
      </c>
      <c r="EI208">
        <v>2.0739474296569824</v>
      </c>
      <c r="EJ208">
        <v>5.0978760719299316</v>
      </c>
      <c r="EK208">
        <v>38.791160583496094</v>
      </c>
      <c r="EL208">
        <v>36.609237670898437</v>
      </c>
      <c r="EM208">
        <v>33.559967041015625</v>
      </c>
      <c r="EN208">
        <v>30.321210861206055</v>
      </c>
      <c r="EO208">
        <v>4.1588973999023437</v>
      </c>
      <c r="EP208">
        <v>-3.361461877822876</v>
      </c>
      <c r="EQ208">
        <v>-2.4513998031616211</v>
      </c>
      <c r="ER208">
        <v>-1.2129520177841187</v>
      </c>
      <c r="ES208">
        <v>-0.22287403047084808</v>
      </c>
      <c r="ET208">
        <v>73.042015075683594</v>
      </c>
      <c r="EU208">
        <v>72.579750061035156</v>
      </c>
      <c r="EV208">
        <v>72.08135986328125</v>
      </c>
      <c r="EW208">
        <v>71.172187805175781</v>
      </c>
      <c r="EX208">
        <v>70.298507690429687</v>
      </c>
      <c r="EY208">
        <v>70.609275817871094</v>
      </c>
      <c r="EZ208">
        <v>73.491447448730469</v>
      </c>
      <c r="FA208">
        <v>76.800033569335938</v>
      </c>
      <c r="FB208">
        <v>80.226341247558594</v>
      </c>
      <c r="FC208">
        <v>83.67822265625</v>
      </c>
      <c r="FD208">
        <v>85.8416748046875</v>
      </c>
      <c r="FE208">
        <v>87.931571960449219</v>
      </c>
      <c r="FF208">
        <v>89.40716552734375</v>
      </c>
      <c r="FG208">
        <v>89.829681396484375</v>
      </c>
      <c r="FH208">
        <v>90.699623107910156</v>
      </c>
      <c r="FI208">
        <v>89.009780883789063</v>
      </c>
      <c r="FJ208">
        <v>88.030738830566406</v>
      </c>
      <c r="FK208">
        <v>85.334526062011719</v>
      </c>
      <c r="FL208">
        <v>81.23681640625</v>
      </c>
      <c r="FM208">
        <v>78.827407836914062</v>
      </c>
      <c r="FN208">
        <v>77.197074890136719</v>
      </c>
      <c r="FO208">
        <v>76.480506896972656</v>
      </c>
      <c r="FP208">
        <v>75.925979614257813</v>
      </c>
      <c r="FQ208">
        <v>75.163345336914063</v>
      </c>
      <c r="FR208">
        <v>720</v>
      </c>
      <c r="FS208">
        <v>8.8085398077964783E-2</v>
      </c>
      <c r="FT208">
        <v>1</v>
      </c>
    </row>
    <row r="209" spans="1:176" x14ac:dyDescent="0.2">
      <c r="A209" t="s">
        <v>231</v>
      </c>
      <c r="B209" t="s">
        <v>227</v>
      </c>
      <c r="C209" t="s">
        <v>244</v>
      </c>
      <c r="D209">
        <v>720</v>
      </c>
      <c r="E209">
        <v>720</v>
      </c>
      <c r="F209">
        <v>117.08998870849609</v>
      </c>
      <c r="G209">
        <v>113.4075927734375</v>
      </c>
      <c r="H209">
        <v>110.41128540039062</v>
      </c>
      <c r="I209">
        <v>111.17594909667969</v>
      </c>
      <c r="J209">
        <v>114.67336273193359</v>
      </c>
      <c r="K209">
        <v>120.63303375244141</v>
      </c>
      <c r="L209">
        <v>128.19294738769531</v>
      </c>
      <c r="M209">
        <v>136.611328125</v>
      </c>
      <c r="N209">
        <v>148.89973449707031</v>
      </c>
      <c r="O209">
        <v>157.12287902832031</v>
      </c>
      <c r="P209">
        <v>165.47453308105469</v>
      </c>
      <c r="Q209">
        <v>168.6324462890625</v>
      </c>
      <c r="R209">
        <v>170.66748046875</v>
      </c>
      <c r="S209">
        <v>173.91468811035156</v>
      </c>
      <c r="T209">
        <v>175.12506103515625</v>
      </c>
      <c r="U209">
        <v>176.12388610839844</v>
      </c>
      <c r="V209">
        <v>177.18560791015625</v>
      </c>
      <c r="W209">
        <v>178.69830322265625</v>
      </c>
      <c r="X209">
        <v>178.87423706054687</v>
      </c>
      <c r="Y209">
        <v>178.41018676757812</v>
      </c>
      <c r="Z209">
        <v>173.85853576660156</v>
      </c>
      <c r="AA209">
        <v>154.89927673339844</v>
      </c>
      <c r="AB209">
        <v>133.78892517089844</v>
      </c>
      <c r="AC209">
        <v>120.48011016845703</v>
      </c>
      <c r="AD209">
        <v>-0.944679856300354</v>
      </c>
      <c r="AE209">
        <v>-0.90444368124008179</v>
      </c>
      <c r="AF209">
        <v>-2.1919779777526855</v>
      </c>
      <c r="AG209">
        <v>-1.7040678262710571</v>
      </c>
      <c r="AH209">
        <v>-1.3418183326721191</v>
      </c>
      <c r="AI209">
        <v>-0.68979471921920776</v>
      </c>
      <c r="AJ209">
        <v>-0.84943073987960815</v>
      </c>
      <c r="AK209">
        <v>-2.1602280139923096</v>
      </c>
      <c r="AL209">
        <v>-1.588103175163269</v>
      </c>
      <c r="AM209">
        <v>-1.6699553728103638</v>
      </c>
      <c r="AN209">
        <v>-3.2975258827209473</v>
      </c>
      <c r="AO209">
        <v>-4.4299163818359375</v>
      </c>
      <c r="AP209">
        <v>-4.9968395233154297</v>
      </c>
      <c r="AQ209">
        <v>-5.1876368522644043</v>
      </c>
      <c r="AR209">
        <v>-2.3159289360046387</v>
      </c>
      <c r="AS209">
        <v>32.587673187255859</v>
      </c>
      <c r="AT209">
        <v>30.10047721862793</v>
      </c>
      <c r="AU209">
        <v>29.427167892456055</v>
      </c>
      <c r="AV209">
        <v>26.021196365356445</v>
      </c>
      <c r="AW209">
        <v>-5.5272789001464844</v>
      </c>
      <c r="AX209">
        <v>-7.3311624526977539</v>
      </c>
      <c r="AY209">
        <v>-5.491546630859375</v>
      </c>
      <c r="AZ209">
        <v>-2.4270079135894775</v>
      </c>
      <c r="BA209">
        <v>-1.1332672834396362</v>
      </c>
      <c r="BB209">
        <v>0.32665133476257324</v>
      </c>
      <c r="BC209">
        <v>0.33861842751502991</v>
      </c>
      <c r="BD209">
        <v>-0.96971231698989868</v>
      </c>
      <c r="BE209">
        <v>-0.49768334627151489</v>
      </c>
      <c r="BF209">
        <v>-0.13747145235538483</v>
      </c>
      <c r="BG209">
        <v>0.54494708776473999</v>
      </c>
      <c r="BH209">
        <v>0.40258094668388367</v>
      </c>
      <c r="BI209">
        <v>-0.86616784334182739</v>
      </c>
      <c r="BJ209">
        <v>-0.25447162985801697</v>
      </c>
      <c r="BK209">
        <v>-0.28707560896873474</v>
      </c>
      <c r="BL209">
        <v>-1.8745445013046265</v>
      </c>
      <c r="BM209">
        <v>-2.9763777256011963</v>
      </c>
      <c r="BN209">
        <v>-3.5228512287139893</v>
      </c>
      <c r="BO209">
        <v>-3.6700162887573242</v>
      </c>
      <c r="BP209">
        <v>-0.79980719089508057</v>
      </c>
      <c r="BQ209">
        <v>34.097759246826172</v>
      </c>
      <c r="BR209">
        <v>31.618133544921875</v>
      </c>
      <c r="BS209">
        <v>30.911245346069336</v>
      </c>
      <c r="BT209">
        <v>27.475469589233398</v>
      </c>
      <c r="BU209">
        <v>-4.0926480293273926</v>
      </c>
      <c r="BV209">
        <v>-5.9157142639160156</v>
      </c>
      <c r="BW209">
        <v>-4.0789980888366699</v>
      </c>
      <c r="BX209">
        <v>-1.0129281282424927</v>
      </c>
      <c r="BY209">
        <v>0.28125011920928955</v>
      </c>
      <c r="BZ209">
        <v>1.2071714401245117</v>
      </c>
      <c r="CA209">
        <v>1.1995594501495361</v>
      </c>
      <c r="CB209">
        <v>-0.12317484617233276</v>
      </c>
      <c r="CC209">
        <v>0.33785486221313477</v>
      </c>
      <c r="CD209">
        <v>0.6966555118560791</v>
      </c>
      <c r="CE209">
        <v>1.4001255035400391</v>
      </c>
      <c r="CF209">
        <v>1.2697204351425171</v>
      </c>
      <c r="CG209">
        <v>3.0094319954514503E-2</v>
      </c>
      <c r="CH209">
        <v>0.66919755935668945</v>
      </c>
      <c r="CI209">
        <v>0.67070269584655762</v>
      </c>
      <c r="CJ209">
        <v>-0.88899189233779907</v>
      </c>
      <c r="CK209">
        <v>-1.9696612358093262</v>
      </c>
      <c r="CL209">
        <v>-2.5019714832305908</v>
      </c>
      <c r="CM209">
        <v>-2.6189169883728027</v>
      </c>
      <c r="CN209">
        <v>0.25025412440299988</v>
      </c>
      <c r="CO209">
        <v>35.143642425537109</v>
      </c>
      <c r="CP209">
        <v>32.669258117675781</v>
      </c>
      <c r="CQ209">
        <v>31.939111709594727</v>
      </c>
      <c r="CR209">
        <v>28.482694625854492</v>
      </c>
      <c r="CS209">
        <v>-3.0990269184112549</v>
      </c>
      <c r="CT209">
        <v>-4.9353790283203125</v>
      </c>
      <c r="CU209">
        <v>-3.1006715297698975</v>
      </c>
      <c r="CV209">
        <v>-3.3540662378072739E-2</v>
      </c>
      <c r="CW209">
        <v>1.2609405517578125</v>
      </c>
      <c r="CX209">
        <v>2.0876915454864502</v>
      </c>
      <c r="CY209">
        <v>2.0605003833770752</v>
      </c>
      <c r="CZ209">
        <v>0.72336262464523315</v>
      </c>
      <c r="DA209">
        <v>1.1733930110931396</v>
      </c>
      <c r="DB209">
        <v>1.5307824611663818</v>
      </c>
      <c r="DC209">
        <v>2.2553038597106934</v>
      </c>
      <c r="DD209">
        <v>2.1368598937988281</v>
      </c>
      <c r="DE209">
        <v>0.92635649442672729</v>
      </c>
      <c r="DF209">
        <v>1.5928667783737183</v>
      </c>
      <c r="DG209">
        <v>1.6284810304641724</v>
      </c>
      <c r="DH209">
        <v>9.6560686826705933E-2</v>
      </c>
      <c r="DI209">
        <v>-0.96294468641281128</v>
      </c>
      <c r="DJ209">
        <v>-1.4810917377471924</v>
      </c>
      <c r="DK209">
        <v>-1.5678176879882812</v>
      </c>
      <c r="DL209">
        <v>1.3003153800964355</v>
      </c>
      <c r="DM209">
        <v>36.189525604248047</v>
      </c>
      <c r="DN209">
        <v>33.720382690429688</v>
      </c>
      <c r="DO209">
        <v>32.96697998046875</v>
      </c>
      <c r="DP209">
        <v>29.489919662475586</v>
      </c>
      <c r="DQ209">
        <v>-2.1054058074951172</v>
      </c>
      <c r="DR209">
        <v>-3.9550440311431885</v>
      </c>
      <c r="DS209">
        <v>-2.1223447322845459</v>
      </c>
      <c r="DT209">
        <v>0.9458467960357666</v>
      </c>
      <c r="DU209">
        <v>2.240631103515625</v>
      </c>
      <c r="DV209">
        <v>3.3590226173400879</v>
      </c>
      <c r="DW209">
        <v>3.3035626411437988</v>
      </c>
      <c r="DX209">
        <v>1.9456281661987305</v>
      </c>
      <c r="DY209">
        <v>2.3797774314880371</v>
      </c>
      <c r="DZ209">
        <v>2.7351293563842773</v>
      </c>
      <c r="EA209">
        <v>3.4900457859039307</v>
      </c>
      <c r="EB209">
        <v>3.3888716697692871</v>
      </c>
      <c r="EC209">
        <v>2.220416784286499</v>
      </c>
      <c r="ED209">
        <v>2.9264984130859375</v>
      </c>
      <c r="EE209">
        <v>3.0113606452941895</v>
      </c>
      <c r="EF209">
        <v>1.5195420980453491</v>
      </c>
      <c r="EG209">
        <v>0.49059414863586426</v>
      </c>
      <c r="EH209">
        <v>-7.1035823784768581E-3</v>
      </c>
      <c r="EI209">
        <v>-5.0197314471006393E-2</v>
      </c>
      <c r="EJ209">
        <v>2.8164372444152832</v>
      </c>
      <c r="EK209">
        <v>37.699611663818359</v>
      </c>
      <c r="EL209">
        <v>35.238037109375</v>
      </c>
      <c r="EM209">
        <v>34.451057434082031</v>
      </c>
      <c r="EN209">
        <v>30.944192886352539</v>
      </c>
      <c r="EO209">
        <v>-0.67077499628067017</v>
      </c>
      <c r="EP209">
        <v>-2.5395958423614502</v>
      </c>
      <c r="EQ209">
        <v>-0.70979642868041992</v>
      </c>
      <c r="ER209">
        <v>2.359926700592041</v>
      </c>
      <c r="ES209">
        <v>3.6551485061645508</v>
      </c>
      <c r="ET209">
        <v>74.204757690429687</v>
      </c>
      <c r="EU209">
        <v>73.53302001953125</v>
      </c>
      <c r="EV209">
        <v>72.654289245605469</v>
      </c>
      <c r="EW209">
        <v>71.600013732910156</v>
      </c>
      <c r="EX209">
        <v>71.170944213867188</v>
      </c>
      <c r="EY209">
        <v>71.019065856933594</v>
      </c>
      <c r="EZ209">
        <v>73.650115966796875</v>
      </c>
      <c r="FA209">
        <v>76.967788696289063</v>
      </c>
      <c r="FB209">
        <v>79.992103576660156</v>
      </c>
      <c r="FC209">
        <v>83.045845031738281</v>
      </c>
      <c r="FD209">
        <v>85.5357666015625</v>
      </c>
      <c r="FE209">
        <v>87.288360595703125</v>
      </c>
      <c r="FF209">
        <v>89.074859619140625</v>
      </c>
      <c r="FG209">
        <v>89.532730102539063</v>
      </c>
      <c r="FH209">
        <v>89.795692443847656</v>
      </c>
      <c r="FI209">
        <v>88.271202087402344</v>
      </c>
      <c r="FJ209">
        <v>87.28375244140625</v>
      </c>
      <c r="FK209">
        <v>84.967697143554688</v>
      </c>
      <c r="FL209">
        <v>80.946540832519531</v>
      </c>
      <c r="FM209">
        <v>77.871604919433594</v>
      </c>
      <c r="FN209">
        <v>75.957855224609375</v>
      </c>
      <c r="FO209">
        <v>74.747993469238281</v>
      </c>
      <c r="FP209">
        <v>73.720245361328125</v>
      </c>
      <c r="FQ209">
        <v>72.663352966308594</v>
      </c>
      <c r="FR209">
        <v>720</v>
      </c>
      <c r="FS209">
        <v>8.8537067174911499E-2</v>
      </c>
      <c r="FT209">
        <v>1</v>
      </c>
    </row>
    <row r="210" spans="1:176" x14ac:dyDescent="0.2">
      <c r="A210" t="s">
        <v>231</v>
      </c>
      <c r="B210" t="s">
        <v>227</v>
      </c>
      <c r="C210" t="s">
        <v>245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BX210">
        <v>0</v>
      </c>
      <c r="BY210">
        <v>0</v>
      </c>
      <c r="BZ210">
        <v>0</v>
      </c>
      <c r="CA210">
        <v>0</v>
      </c>
      <c r="CB210">
        <v>0</v>
      </c>
      <c r="CC210">
        <v>0</v>
      </c>
      <c r="CD210">
        <v>0</v>
      </c>
      <c r="CE210">
        <v>0</v>
      </c>
      <c r="CF210">
        <v>0</v>
      </c>
      <c r="CG210">
        <v>0</v>
      </c>
      <c r="CH210">
        <v>0</v>
      </c>
      <c r="CI210">
        <v>0</v>
      </c>
      <c r="CJ210">
        <v>0</v>
      </c>
      <c r="CK210">
        <v>0</v>
      </c>
      <c r="CL210">
        <v>0</v>
      </c>
      <c r="CM210">
        <v>0</v>
      </c>
      <c r="CN210">
        <v>0</v>
      </c>
      <c r="CO210">
        <v>0</v>
      </c>
      <c r="CP210">
        <v>0</v>
      </c>
      <c r="CQ210">
        <v>0</v>
      </c>
      <c r="CR210">
        <v>0</v>
      </c>
      <c r="CS210">
        <v>0</v>
      </c>
      <c r="CT210">
        <v>0</v>
      </c>
      <c r="CU210">
        <v>0</v>
      </c>
      <c r="CV210">
        <v>0</v>
      </c>
      <c r="CW210">
        <v>0</v>
      </c>
      <c r="CX210">
        <v>0</v>
      </c>
      <c r="CY210">
        <v>0</v>
      </c>
      <c r="CZ210">
        <v>0</v>
      </c>
      <c r="DA210">
        <v>0</v>
      </c>
      <c r="DB210">
        <v>0</v>
      </c>
      <c r="DC210">
        <v>0</v>
      </c>
      <c r="DD210">
        <v>0</v>
      </c>
      <c r="DE210">
        <v>0</v>
      </c>
      <c r="DF210">
        <v>0</v>
      </c>
      <c r="DG210">
        <v>0</v>
      </c>
      <c r="DH210">
        <v>0</v>
      </c>
      <c r="DI210">
        <v>0</v>
      </c>
      <c r="DJ210">
        <v>0</v>
      </c>
      <c r="DK210">
        <v>0</v>
      </c>
      <c r="DL210">
        <v>0</v>
      </c>
      <c r="DM210">
        <v>0</v>
      </c>
      <c r="DN210">
        <v>0</v>
      </c>
      <c r="DO210">
        <v>0</v>
      </c>
      <c r="DP210">
        <v>0</v>
      </c>
      <c r="DQ210">
        <v>0</v>
      </c>
      <c r="DR210">
        <v>0</v>
      </c>
      <c r="DS210">
        <v>0</v>
      </c>
      <c r="DT210">
        <v>0</v>
      </c>
      <c r="DU210">
        <v>0</v>
      </c>
      <c r="DV210">
        <v>0</v>
      </c>
      <c r="DW210">
        <v>0</v>
      </c>
      <c r="DX210">
        <v>0</v>
      </c>
      <c r="DY210">
        <v>0</v>
      </c>
      <c r="DZ210">
        <v>0</v>
      </c>
      <c r="EA210">
        <v>0</v>
      </c>
      <c r="EB210">
        <v>0</v>
      </c>
      <c r="EC210">
        <v>0</v>
      </c>
      <c r="ED210">
        <v>0</v>
      </c>
      <c r="EE210">
        <v>0</v>
      </c>
      <c r="EF210">
        <v>0</v>
      </c>
      <c r="EG210">
        <v>0</v>
      </c>
      <c r="EH210">
        <v>0</v>
      </c>
      <c r="EI210">
        <v>0</v>
      </c>
      <c r="EJ210">
        <v>0</v>
      </c>
      <c r="EK210">
        <v>0</v>
      </c>
      <c r="EL210">
        <v>0</v>
      </c>
      <c r="EM210">
        <v>0</v>
      </c>
      <c r="EN210">
        <v>0</v>
      </c>
      <c r="EO210">
        <v>0</v>
      </c>
      <c r="EP210">
        <v>0</v>
      </c>
      <c r="EQ210">
        <v>0</v>
      </c>
      <c r="ER210">
        <v>0</v>
      </c>
      <c r="ES210">
        <v>0</v>
      </c>
      <c r="ET210">
        <v>0</v>
      </c>
      <c r="EU210">
        <v>0</v>
      </c>
      <c r="EV210">
        <v>0</v>
      </c>
      <c r="EW210">
        <v>0</v>
      </c>
      <c r="EX210">
        <v>0</v>
      </c>
      <c r="EY210">
        <v>0</v>
      </c>
      <c r="EZ210">
        <v>0</v>
      </c>
      <c r="FA210">
        <v>0</v>
      </c>
      <c r="FB210">
        <v>0</v>
      </c>
      <c r="FC210">
        <v>0</v>
      </c>
      <c r="FD210">
        <v>0</v>
      </c>
      <c r="FE210">
        <v>0</v>
      </c>
      <c r="FF210">
        <v>0</v>
      </c>
      <c r="FG210">
        <v>0</v>
      </c>
      <c r="FH210">
        <v>0</v>
      </c>
      <c r="FI210">
        <v>0</v>
      </c>
      <c r="FJ210">
        <v>0</v>
      </c>
      <c r="FK210">
        <v>0</v>
      </c>
      <c r="FL210">
        <v>0</v>
      </c>
      <c r="FM210">
        <v>0</v>
      </c>
      <c r="FN210">
        <v>0</v>
      </c>
      <c r="FO210">
        <v>0</v>
      </c>
      <c r="FP210">
        <v>0</v>
      </c>
      <c r="FQ210">
        <v>0</v>
      </c>
      <c r="FR210">
        <v>0</v>
      </c>
      <c r="FS210">
        <v>0</v>
      </c>
      <c r="FT210">
        <v>0</v>
      </c>
    </row>
    <row r="211" spans="1:176" x14ac:dyDescent="0.2">
      <c r="A211" t="s">
        <v>231</v>
      </c>
      <c r="B211" t="s">
        <v>227</v>
      </c>
      <c r="C211" t="s">
        <v>246</v>
      </c>
      <c r="D211">
        <v>725</v>
      </c>
      <c r="E211">
        <v>725</v>
      </c>
      <c r="F211">
        <v>101.91471862792969</v>
      </c>
      <c r="G211">
        <v>99.452079772949219</v>
      </c>
      <c r="H211">
        <v>97.677177429199219</v>
      </c>
      <c r="I211">
        <v>98.9117431640625</v>
      </c>
      <c r="J211">
        <v>103.05503082275391</v>
      </c>
      <c r="K211">
        <v>109.33201599121094</v>
      </c>
      <c r="L211">
        <v>116.53017425537109</v>
      </c>
      <c r="M211">
        <v>123.84752655029297</v>
      </c>
      <c r="N211">
        <v>134.81072998046875</v>
      </c>
      <c r="O211">
        <v>143.13754272460937</v>
      </c>
      <c r="P211">
        <v>151.61953735351562</v>
      </c>
      <c r="Q211">
        <v>155.19477844238281</v>
      </c>
      <c r="R211">
        <v>157.6290283203125</v>
      </c>
      <c r="S211">
        <v>159.55513000488281</v>
      </c>
      <c r="T211">
        <v>161.06906127929687</v>
      </c>
      <c r="U211">
        <v>163.18852233886719</v>
      </c>
      <c r="V211">
        <v>164.32601928710937</v>
      </c>
      <c r="W211">
        <v>165.902099609375</v>
      </c>
      <c r="X211">
        <v>165.22895812988281</v>
      </c>
      <c r="Y211">
        <v>164.00811767578125</v>
      </c>
      <c r="Z211">
        <v>160.47492980957031</v>
      </c>
      <c r="AA211">
        <v>142.75413513183594</v>
      </c>
      <c r="AB211">
        <v>123.44464111328125</v>
      </c>
      <c r="AC211">
        <v>110.70011901855469</v>
      </c>
      <c r="AD211">
        <v>-1.191378116607666</v>
      </c>
      <c r="AE211">
        <v>-1.1255279779434204</v>
      </c>
      <c r="AF211">
        <v>-1.8573352098464966</v>
      </c>
      <c r="AG211">
        <v>-1.6229900121688843</v>
      </c>
      <c r="AH211">
        <v>-1.7005281448364258</v>
      </c>
      <c r="AI211">
        <v>-0.95404750108718872</v>
      </c>
      <c r="AJ211">
        <v>-0.42265120148658752</v>
      </c>
      <c r="AK211">
        <v>-3.0236883163452148</v>
      </c>
      <c r="AL211">
        <v>-4.3796977996826172</v>
      </c>
      <c r="AM211">
        <v>-4.8755168914794922</v>
      </c>
      <c r="AN211">
        <v>-5.7837686538696289</v>
      </c>
      <c r="AO211">
        <v>-6.063629150390625</v>
      </c>
      <c r="AP211">
        <v>-7.9491758346557617</v>
      </c>
      <c r="AQ211">
        <v>-7.2022981643676758</v>
      </c>
      <c r="AR211">
        <v>29.033161163330078</v>
      </c>
      <c r="AS211">
        <v>27.990720748901367</v>
      </c>
      <c r="AT211">
        <v>27.346921920776367</v>
      </c>
      <c r="AU211">
        <v>25.253921508789062</v>
      </c>
      <c r="AV211">
        <v>-5.3835172653198242</v>
      </c>
      <c r="AW211">
        <v>-10.563542366027832</v>
      </c>
      <c r="AX211">
        <v>-8.8186187744140625</v>
      </c>
      <c r="AY211">
        <v>-8.5916156768798828</v>
      </c>
      <c r="AZ211">
        <v>-8.302851676940918</v>
      </c>
      <c r="BA211">
        <v>-7.9380898475646973</v>
      </c>
      <c r="BB211">
        <v>0.12368224561214447</v>
      </c>
      <c r="BC211">
        <v>0.15785513818264008</v>
      </c>
      <c r="BD211">
        <v>-0.56790429353713989</v>
      </c>
      <c r="BE211">
        <v>-0.32450211048126221</v>
      </c>
      <c r="BF211">
        <v>-0.41562181711196899</v>
      </c>
      <c r="BG211">
        <v>0.32847592234611511</v>
      </c>
      <c r="BH211">
        <v>0.87120133638381958</v>
      </c>
      <c r="BI211">
        <v>-1.6660658121109009</v>
      </c>
      <c r="BJ211">
        <v>-2.9493002891540527</v>
      </c>
      <c r="BK211">
        <v>-3.3607351779937744</v>
      </c>
      <c r="BL211">
        <v>-4.2113003730773926</v>
      </c>
      <c r="BM211">
        <v>-4.4374170303344727</v>
      </c>
      <c r="BN211">
        <v>-6.3264689445495605</v>
      </c>
      <c r="BO211">
        <v>-5.5450029373168945</v>
      </c>
      <c r="BP211">
        <v>30.668649673461914</v>
      </c>
      <c r="BQ211">
        <v>29.586660385131836</v>
      </c>
      <c r="BR211">
        <v>28.922695159912109</v>
      </c>
      <c r="BS211">
        <v>26.817344665527344</v>
      </c>
      <c r="BT211">
        <v>-3.8685870170593262</v>
      </c>
      <c r="BU211">
        <v>-9.0557565689086914</v>
      </c>
      <c r="BV211">
        <v>-7.3341703414916992</v>
      </c>
      <c r="BW211">
        <v>-7.0878610610961914</v>
      </c>
      <c r="BX211">
        <v>-6.7936053276062012</v>
      </c>
      <c r="BY211">
        <v>-6.4345488548278809</v>
      </c>
      <c r="BZ211">
        <v>1.0344890356063843</v>
      </c>
      <c r="CA211">
        <v>1.046722412109375</v>
      </c>
      <c r="CB211">
        <v>0.32515165209770203</v>
      </c>
      <c r="CC211">
        <v>0.57482665777206421</v>
      </c>
      <c r="CD211">
        <v>0.47430044412612915</v>
      </c>
      <c r="CE211">
        <v>1.2167477607727051</v>
      </c>
      <c r="CF211">
        <v>1.7673196792602539</v>
      </c>
      <c r="CG211">
        <v>-0.72578054666519165</v>
      </c>
      <c r="CH211">
        <v>-1.9586111307144165</v>
      </c>
      <c r="CI211">
        <v>-2.3116021156311035</v>
      </c>
      <c r="CJ211">
        <v>-3.12221360206604</v>
      </c>
      <c r="CK211">
        <v>-3.3111073970794678</v>
      </c>
      <c r="CL211">
        <v>-5.2025871276855469</v>
      </c>
      <c r="CM211">
        <v>-4.3971657752990723</v>
      </c>
      <c r="CN211">
        <v>31.801385879516602</v>
      </c>
      <c r="CO211">
        <v>30.692005157470703</v>
      </c>
      <c r="CP211">
        <v>30.014070510864258</v>
      </c>
      <c r="CQ211">
        <v>27.900165557861328</v>
      </c>
      <c r="CR211">
        <v>-2.8193507194519043</v>
      </c>
      <c r="CS211">
        <v>-8.0114688873291016</v>
      </c>
      <c r="CT211">
        <v>-6.3060455322265625</v>
      </c>
      <c r="CU211">
        <v>-6.0463652610778809</v>
      </c>
      <c r="CV211">
        <v>-5.7483053207397461</v>
      </c>
      <c r="CW211">
        <v>-5.3932013511657715</v>
      </c>
      <c r="CX211">
        <v>1.9452958106994629</v>
      </c>
      <c r="CY211">
        <v>1.9355896711349487</v>
      </c>
      <c r="CZ211">
        <v>1.2182075977325439</v>
      </c>
      <c r="DA211">
        <v>1.4741554260253906</v>
      </c>
      <c r="DB211">
        <v>1.3642226457595825</v>
      </c>
      <c r="DC211">
        <v>2.1050195693969727</v>
      </c>
      <c r="DD211">
        <v>2.663438081741333</v>
      </c>
      <c r="DE211">
        <v>0.21450468897819519</v>
      </c>
      <c r="DF211">
        <v>-0.96792203187942505</v>
      </c>
      <c r="DG211">
        <v>-1.2624690532684326</v>
      </c>
      <c r="DH211">
        <v>-2.0331268310546875</v>
      </c>
      <c r="DI211">
        <v>-2.1847977638244629</v>
      </c>
      <c r="DJ211">
        <v>-4.0787053108215332</v>
      </c>
      <c r="DK211">
        <v>-3.2493283748626709</v>
      </c>
      <c r="DL211">
        <v>32.934120178222656</v>
      </c>
      <c r="DM211">
        <v>31.79734992980957</v>
      </c>
      <c r="DN211">
        <v>31.105445861816406</v>
      </c>
      <c r="DO211">
        <v>28.982986450195313</v>
      </c>
      <c r="DP211">
        <v>-1.7701144218444824</v>
      </c>
      <c r="DQ211">
        <v>-6.9671807289123535</v>
      </c>
      <c r="DR211">
        <v>-5.2779207229614258</v>
      </c>
      <c r="DS211">
        <v>-5.0048694610595703</v>
      </c>
      <c r="DT211">
        <v>-4.703005313873291</v>
      </c>
      <c r="DU211">
        <v>-4.3518538475036621</v>
      </c>
      <c r="DV211">
        <v>3.2603561878204346</v>
      </c>
      <c r="DW211">
        <v>3.21897292137146</v>
      </c>
      <c r="DX211">
        <v>2.5076384544372559</v>
      </c>
      <c r="DY211">
        <v>2.7726433277130127</v>
      </c>
      <c r="DZ211">
        <v>2.6491291522979736</v>
      </c>
      <c r="EA211">
        <v>3.3875429630279541</v>
      </c>
      <c r="EB211">
        <v>3.9572906494140625</v>
      </c>
      <c r="EC211">
        <v>1.5721272230148315</v>
      </c>
      <c r="ED211">
        <v>0.46247574687004089</v>
      </c>
      <c r="EE211">
        <v>0.25231254100799561</v>
      </c>
      <c r="EF211">
        <v>-0.46065846085548401</v>
      </c>
      <c r="EG211">
        <v>-0.55858546495437622</v>
      </c>
      <c r="EH211">
        <v>-2.4559986591339111</v>
      </c>
      <c r="EI211">
        <v>-1.5920335054397583</v>
      </c>
      <c r="EJ211">
        <v>34.569610595703125</v>
      </c>
      <c r="EK211">
        <v>33.393291473388672</v>
      </c>
      <c r="EL211">
        <v>32.681221008300781</v>
      </c>
      <c r="EM211">
        <v>30.546409606933594</v>
      </c>
      <c r="EN211">
        <v>-0.25518399477005005</v>
      </c>
      <c r="EO211">
        <v>-5.4593949317932129</v>
      </c>
      <c r="EP211">
        <v>-3.7934722900390625</v>
      </c>
      <c r="EQ211">
        <v>-3.501115083694458</v>
      </c>
      <c r="ER211">
        <v>-3.1937587261199951</v>
      </c>
      <c r="ES211">
        <v>-2.8483130931854248</v>
      </c>
      <c r="ET211">
        <v>70.016799926757812</v>
      </c>
      <c r="EU211">
        <v>69.370269775390625</v>
      </c>
      <c r="EV211">
        <v>68.673919677734375</v>
      </c>
      <c r="EW211">
        <v>67.606918334960938</v>
      </c>
      <c r="EX211">
        <v>66.950668334960938</v>
      </c>
      <c r="EY211">
        <v>67.126235961914063</v>
      </c>
      <c r="EZ211">
        <v>69.350067138671875</v>
      </c>
      <c r="FA211">
        <v>73.273696899414063</v>
      </c>
      <c r="FB211">
        <v>76.774429321289062</v>
      </c>
      <c r="FC211">
        <v>79.874618530273437</v>
      </c>
      <c r="FD211">
        <v>82.506462097167969</v>
      </c>
      <c r="FE211">
        <v>84.586128234863281</v>
      </c>
      <c r="FF211">
        <v>85.910026550292969</v>
      </c>
      <c r="FG211">
        <v>85.34393310546875</v>
      </c>
      <c r="FH211">
        <v>84.134849548339844</v>
      </c>
      <c r="FI211">
        <v>83.273704528808594</v>
      </c>
      <c r="FJ211">
        <v>82.007431030273437</v>
      </c>
      <c r="FK211">
        <v>79.783103942871094</v>
      </c>
      <c r="FL211">
        <v>77.009124755859375</v>
      </c>
      <c r="FM211">
        <v>74.521064758300781</v>
      </c>
      <c r="FN211">
        <v>72.691482543945313</v>
      </c>
      <c r="FO211">
        <v>71.785438537597656</v>
      </c>
      <c r="FP211">
        <v>70.98236083984375</v>
      </c>
      <c r="FQ211">
        <v>70.277267456054687</v>
      </c>
      <c r="FR211">
        <v>725</v>
      </c>
      <c r="FS211">
        <v>9.1295070946216583E-2</v>
      </c>
      <c r="FT211">
        <v>1</v>
      </c>
    </row>
    <row r="212" spans="1:176" x14ac:dyDescent="0.2">
      <c r="A212" t="s">
        <v>231</v>
      </c>
      <c r="B212" t="s">
        <v>227</v>
      </c>
      <c r="C212" t="s">
        <v>247</v>
      </c>
      <c r="D212">
        <v>725</v>
      </c>
      <c r="E212">
        <v>725</v>
      </c>
      <c r="F212">
        <v>105.96865844726562</v>
      </c>
      <c r="G212">
        <v>103.26516723632812</v>
      </c>
      <c r="H212">
        <v>101.37665557861328</v>
      </c>
      <c r="I212">
        <v>101.64433288574219</v>
      </c>
      <c r="J212">
        <v>104.97540283203125</v>
      </c>
      <c r="K212">
        <v>109.92885589599609</v>
      </c>
      <c r="L212">
        <v>116.58808135986328</v>
      </c>
      <c r="M212">
        <v>123.37002563476562</v>
      </c>
      <c r="N212">
        <v>133.9222412109375</v>
      </c>
      <c r="O212">
        <v>141.33859252929687</v>
      </c>
      <c r="P212">
        <v>150.81472778320312</v>
      </c>
      <c r="Q212">
        <v>154.77191162109375</v>
      </c>
      <c r="R212">
        <v>157.85745239257812</v>
      </c>
      <c r="S212">
        <v>161.04698181152344</v>
      </c>
      <c r="T212">
        <v>163.435546875</v>
      </c>
      <c r="U212">
        <v>165.12904357910156</v>
      </c>
      <c r="V212">
        <v>166.56570434570312</v>
      </c>
      <c r="W212">
        <v>167.47334289550781</v>
      </c>
      <c r="X212">
        <v>168.05723571777344</v>
      </c>
      <c r="Y212">
        <v>166.70001220703125</v>
      </c>
      <c r="Z212">
        <v>161.89828491210937</v>
      </c>
      <c r="AA212">
        <v>143.94444274902344</v>
      </c>
      <c r="AB212">
        <v>124.00989532470703</v>
      </c>
      <c r="AC212">
        <v>111.12885284423828</v>
      </c>
      <c r="AD212">
        <v>-3.0508534908294678</v>
      </c>
      <c r="AE212">
        <v>-2.6451642513275146</v>
      </c>
      <c r="AF212">
        <v>-2.4664180278778076</v>
      </c>
      <c r="AG212">
        <v>-1.7074910402297974</v>
      </c>
      <c r="AH212">
        <v>-1.1607497930526733</v>
      </c>
      <c r="AI212">
        <v>-1.4972580671310425</v>
      </c>
      <c r="AJ212">
        <v>-0.80047148466110229</v>
      </c>
      <c r="AK212">
        <v>-1.1030761003494263</v>
      </c>
      <c r="AL212">
        <v>-0.3083917498588562</v>
      </c>
      <c r="AM212">
        <v>-1.561866283416748</v>
      </c>
      <c r="AN212">
        <v>-3.2678515911102295</v>
      </c>
      <c r="AO212">
        <v>-4.4937167167663574</v>
      </c>
      <c r="AP212">
        <v>-4.5746283531188965</v>
      </c>
      <c r="AQ212">
        <v>-2.2412645816802979</v>
      </c>
      <c r="AR212">
        <v>-2.3351297378540039</v>
      </c>
      <c r="AS212">
        <v>0.65772414207458496</v>
      </c>
      <c r="AT212">
        <v>31.554636001586914</v>
      </c>
      <c r="AU212">
        <v>31.494491577148438</v>
      </c>
      <c r="AV212">
        <v>30.450193405151367</v>
      </c>
      <c r="AW212">
        <v>-5.3124480247497559</v>
      </c>
      <c r="AX212">
        <v>-9.5225734710693359</v>
      </c>
      <c r="AY212">
        <v>-8.1790752410888672</v>
      </c>
      <c r="AZ212">
        <v>-7.9621095657348633</v>
      </c>
      <c r="BA212">
        <v>-7.0539140701293945</v>
      </c>
      <c r="BB212">
        <v>-1.9527144432067871</v>
      </c>
      <c r="BC212">
        <v>-1.5680434703826904</v>
      </c>
      <c r="BD212">
        <v>-1.4103528261184692</v>
      </c>
      <c r="BE212">
        <v>-0.6682317852973938</v>
      </c>
      <c r="BF212">
        <v>-0.10870847105979919</v>
      </c>
      <c r="BG212">
        <v>-0.43673112988471985</v>
      </c>
      <c r="BH212">
        <v>0.27855083346366882</v>
      </c>
      <c r="BI212">
        <v>8.7048858404159546E-3</v>
      </c>
      <c r="BJ212">
        <v>0.82293874025344849</v>
      </c>
      <c r="BK212">
        <v>-0.37927171587944031</v>
      </c>
      <c r="BL212">
        <v>-2.0231869220733643</v>
      </c>
      <c r="BM212">
        <v>-3.2139120101928711</v>
      </c>
      <c r="BN212">
        <v>-3.2743237018585205</v>
      </c>
      <c r="BO212">
        <v>-0.92194443941116333</v>
      </c>
      <c r="BP212">
        <v>-0.9928167462348938</v>
      </c>
      <c r="BQ212">
        <v>2.0096020698547363</v>
      </c>
      <c r="BR212">
        <v>32.907009124755859</v>
      </c>
      <c r="BS212">
        <v>32.831790924072266</v>
      </c>
      <c r="BT212">
        <v>31.775505065917969</v>
      </c>
      <c r="BU212">
        <v>-4.0344457626342773</v>
      </c>
      <c r="BV212">
        <v>-8.2616901397705078</v>
      </c>
      <c r="BW212">
        <v>-6.9444737434387207</v>
      </c>
      <c r="BX212">
        <v>-6.7198314666748047</v>
      </c>
      <c r="BY212">
        <v>-5.8195590972900391</v>
      </c>
      <c r="BZ212">
        <v>-1.1921467781066895</v>
      </c>
      <c r="CA212">
        <v>-0.82203292846679688</v>
      </c>
      <c r="CB212">
        <v>-0.67892533540725708</v>
      </c>
      <c r="CC212">
        <v>5.1555994898080826E-2</v>
      </c>
      <c r="CD212">
        <v>0.61993211507797241</v>
      </c>
      <c r="CE212">
        <v>0.29778659343719482</v>
      </c>
      <c r="CF212">
        <v>1.0258784294128418</v>
      </c>
      <c r="CG212">
        <v>0.77872103452682495</v>
      </c>
      <c r="CH212">
        <v>1.6064947843551636</v>
      </c>
      <c r="CI212">
        <v>0.43978971242904663</v>
      </c>
      <c r="CJ212">
        <v>-1.1611357927322388</v>
      </c>
      <c r="CK212">
        <v>-2.3275232315063477</v>
      </c>
      <c r="CL212">
        <v>-2.3737368583679199</v>
      </c>
      <c r="CM212">
        <v>-8.1872483715415001E-3</v>
      </c>
      <c r="CN212">
        <v>-6.3134878873825073E-2</v>
      </c>
      <c r="CO212">
        <v>2.9459085464477539</v>
      </c>
      <c r="CP212">
        <v>33.843662261962891</v>
      </c>
      <c r="CQ212">
        <v>33.758003234863281</v>
      </c>
      <c r="CR212">
        <v>32.693412780761719</v>
      </c>
      <c r="CS212">
        <v>-3.1493053436279297</v>
      </c>
      <c r="CT212">
        <v>-7.3884067535400391</v>
      </c>
      <c r="CU212">
        <v>-6.0893926620483398</v>
      </c>
      <c r="CV212">
        <v>-5.859433650970459</v>
      </c>
      <c r="CW212">
        <v>-4.9646482467651367</v>
      </c>
      <c r="CX212">
        <v>-0.43157908320426941</v>
      </c>
      <c r="CY212">
        <v>-7.6022371649742126E-2</v>
      </c>
      <c r="CZ212">
        <v>5.2502159029245377E-2</v>
      </c>
      <c r="DA212">
        <v>0.77134382724761963</v>
      </c>
      <c r="DB212">
        <v>1.3485727310180664</v>
      </c>
      <c r="DC212">
        <v>1.0323042869567871</v>
      </c>
      <c r="DD212">
        <v>1.7732059955596924</v>
      </c>
      <c r="DE212">
        <v>1.5487371683120728</v>
      </c>
      <c r="DF212">
        <v>2.3900508880615234</v>
      </c>
      <c r="DG212">
        <v>1.258851170539856</v>
      </c>
      <c r="DH212">
        <v>-0.29908478260040283</v>
      </c>
      <c r="DI212">
        <v>-1.4411344528198242</v>
      </c>
      <c r="DJ212">
        <v>-1.4731498956680298</v>
      </c>
      <c r="DK212">
        <v>0.90556991100311279</v>
      </c>
      <c r="DL212">
        <v>0.86654698848724365</v>
      </c>
      <c r="DM212">
        <v>3.8822150230407715</v>
      </c>
      <c r="DN212">
        <v>34.780315399169922</v>
      </c>
      <c r="DO212">
        <v>34.684215545654297</v>
      </c>
      <c r="DP212">
        <v>33.611320495605469</v>
      </c>
      <c r="DQ212">
        <v>-2.264164924621582</v>
      </c>
      <c r="DR212">
        <v>-6.5151233673095703</v>
      </c>
      <c r="DS212">
        <v>-5.234311580657959</v>
      </c>
      <c r="DT212">
        <v>-4.9990358352661133</v>
      </c>
      <c r="DU212">
        <v>-4.1097373962402344</v>
      </c>
      <c r="DV212">
        <v>0.66655981540679932</v>
      </c>
      <c r="DW212">
        <v>1.0010983943939209</v>
      </c>
      <c r="DX212">
        <v>1.1085672378540039</v>
      </c>
      <c r="DY212">
        <v>1.8106030225753784</v>
      </c>
      <c r="DZ212">
        <v>2.4006140232086182</v>
      </c>
      <c r="EA212">
        <v>2.0928311347961426</v>
      </c>
      <c r="EB212">
        <v>2.8522284030914307</v>
      </c>
      <c r="EC212">
        <v>2.6605181694030762</v>
      </c>
      <c r="ED212">
        <v>3.5213813781738281</v>
      </c>
      <c r="EE212">
        <v>2.4414458274841309</v>
      </c>
      <c r="EF212">
        <v>0.94558000564575195</v>
      </c>
      <c r="EG212">
        <v>-0.16132992506027222</v>
      </c>
      <c r="EH212">
        <v>-0.17284548282623291</v>
      </c>
      <c r="EI212">
        <v>2.2248902320861816</v>
      </c>
      <c r="EJ212">
        <v>2.208859920501709</v>
      </c>
      <c r="EK212">
        <v>5.234093189239502</v>
      </c>
      <c r="EL212">
        <v>36.1326904296875</v>
      </c>
      <c r="EM212">
        <v>36.021514892578125</v>
      </c>
      <c r="EN212">
        <v>34.936630249023438</v>
      </c>
      <c r="EO212">
        <v>-0.98616260290145874</v>
      </c>
      <c r="EP212">
        <v>-5.2542405128479004</v>
      </c>
      <c r="EQ212">
        <v>-3.9997100830078125</v>
      </c>
      <c r="ER212">
        <v>-3.7567577362060547</v>
      </c>
      <c r="ES212">
        <v>-2.8753824234008789</v>
      </c>
      <c r="ET212">
        <v>66.460060119628906</v>
      </c>
      <c r="EU212">
        <v>65.781593322753906</v>
      </c>
      <c r="EV212">
        <v>65.227333068847656</v>
      </c>
      <c r="EW212">
        <v>64.523948669433594</v>
      </c>
      <c r="EX212">
        <v>64.171157836914062</v>
      </c>
      <c r="EY212">
        <v>64.396980285644531</v>
      </c>
      <c r="EZ212">
        <v>67.035881042480469</v>
      </c>
      <c r="FA212">
        <v>70.569015502929688</v>
      </c>
      <c r="FB212">
        <v>74.750106811523438</v>
      </c>
      <c r="FC212">
        <v>78.490188598632812</v>
      </c>
      <c r="FD212">
        <v>81.336166381835938</v>
      </c>
      <c r="FE212">
        <v>83.779289245605469</v>
      </c>
      <c r="FF212">
        <v>85.296035766601563</v>
      </c>
      <c r="FG212">
        <v>86.692886352539063</v>
      </c>
      <c r="FH212">
        <v>86.944816589355469</v>
      </c>
      <c r="FI212">
        <v>85.996086120605469</v>
      </c>
      <c r="FJ212">
        <v>83.674713134765625</v>
      </c>
      <c r="FK212">
        <v>81.283599853515625</v>
      </c>
      <c r="FL212">
        <v>77.494979858398438</v>
      </c>
      <c r="FM212">
        <v>75.039794921875</v>
      </c>
      <c r="FN212">
        <v>72.858055114746094</v>
      </c>
      <c r="FO212">
        <v>71.284271240234375</v>
      </c>
      <c r="FP212">
        <v>69.992378234863281</v>
      </c>
      <c r="FQ212">
        <v>69.010650634765625</v>
      </c>
      <c r="FR212">
        <v>725</v>
      </c>
      <c r="FS212">
        <v>9.1024965047836304E-2</v>
      </c>
      <c r="FT212">
        <v>1</v>
      </c>
    </row>
    <row r="213" spans="1:176" x14ac:dyDescent="0.2">
      <c r="A213" t="s">
        <v>231</v>
      </c>
      <c r="B213" t="s">
        <v>227</v>
      </c>
      <c r="C213" t="s">
        <v>248</v>
      </c>
      <c r="D213">
        <v>725</v>
      </c>
      <c r="E213">
        <v>725</v>
      </c>
      <c r="F213">
        <v>104.73110198974609</v>
      </c>
      <c r="G213">
        <v>100.60881805419922</v>
      </c>
      <c r="H213">
        <v>97.846153259277344</v>
      </c>
      <c r="I213">
        <v>98.402320861816406</v>
      </c>
      <c r="J213">
        <v>102.25780487060547</v>
      </c>
      <c r="K213">
        <v>107.96883392333984</v>
      </c>
      <c r="L213">
        <v>115.40725708007812</v>
      </c>
      <c r="M213">
        <v>123.86443328857422</v>
      </c>
      <c r="N213">
        <v>136.78671264648437</v>
      </c>
      <c r="O213">
        <v>145.80584716796875</v>
      </c>
      <c r="P213">
        <v>156.80882263183594</v>
      </c>
      <c r="Q213">
        <v>161.58978271484375</v>
      </c>
      <c r="R213">
        <v>164.96122741699219</v>
      </c>
      <c r="S213">
        <v>167.52691650390625</v>
      </c>
      <c r="T213">
        <v>166.90982055664062</v>
      </c>
      <c r="U213">
        <v>167.18048095703125</v>
      </c>
      <c r="V213">
        <v>167.93531799316406</v>
      </c>
      <c r="W213">
        <v>168.81297302246094</v>
      </c>
      <c r="X213">
        <v>171.458740234375</v>
      </c>
      <c r="Y213">
        <v>172.83494567871094</v>
      </c>
      <c r="Z213">
        <v>167.12934875488281</v>
      </c>
      <c r="AA213">
        <v>147.39639282226562</v>
      </c>
      <c r="AB213">
        <v>126.50089263916016</v>
      </c>
      <c r="AC213">
        <v>113.007080078125</v>
      </c>
      <c r="AD213">
        <v>-2.9646298885345459</v>
      </c>
      <c r="AE213">
        <v>-3.0267550945281982</v>
      </c>
      <c r="AF213">
        <v>-2.7229270935058594</v>
      </c>
      <c r="AG213">
        <v>-2.8297052383422852</v>
      </c>
      <c r="AH213">
        <v>-2.6459572315216064</v>
      </c>
      <c r="AI213">
        <v>-2.0584022998809814</v>
      </c>
      <c r="AJ213">
        <v>-1.5996489524841309</v>
      </c>
      <c r="AK213">
        <v>-1.7305628061294556</v>
      </c>
      <c r="AL213">
        <v>-0.5165867805480957</v>
      </c>
      <c r="AM213">
        <v>0.5050128698348999</v>
      </c>
      <c r="AN213">
        <v>0.15518863499164581</v>
      </c>
      <c r="AO213">
        <v>-0.37877857685089111</v>
      </c>
      <c r="AP213">
        <v>-1.2033110857009888</v>
      </c>
      <c r="AQ213">
        <v>-1.7427291870117187</v>
      </c>
      <c r="AR213">
        <v>0.24106971919536591</v>
      </c>
      <c r="AS213">
        <v>31.950994491577148</v>
      </c>
      <c r="AT213">
        <v>29.461923599243164</v>
      </c>
      <c r="AU213">
        <v>26.907463073730469</v>
      </c>
      <c r="AV213">
        <v>28.433135986328125</v>
      </c>
      <c r="AW213">
        <v>0.76484984159469604</v>
      </c>
      <c r="AX213">
        <v>-2.5646982192993164</v>
      </c>
      <c r="AY213">
        <v>-2.1267681121826172</v>
      </c>
      <c r="AZ213">
        <v>-2.159390926361084</v>
      </c>
      <c r="BA213">
        <v>-1.7981696128845215</v>
      </c>
      <c r="BB213">
        <v>-1.639879584312439</v>
      </c>
      <c r="BC213">
        <v>-1.7150570154190063</v>
      </c>
      <c r="BD213">
        <v>-1.4077204465866089</v>
      </c>
      <c r="BE213">
        <v>-1.5682405233383179</v>
      </c>
      <c r="BF213">
        <v>-1.3849636316299438</v>
      </c>
      <c r="BG213">
        <v>-0.78665363788604736</v>
      </c>
      <c r="BH213">
        <v>-0.31708204746246338</v>
      </c>
      <c r="BI213">
        <v>-0.37554296851158142</v>
      </c>
      <c r="BJ213">
        <v>0.90092641115188599</v>
      </c>
      <c r="BK213">
        <v>1.9705715179443359</v>
      </c>
      <c r="BL213">
        <v>1.6748085021972656</v>
      </c>
      <c r="BM213">
        <v>1.1658469438552856</v>
      </c>
      <c r="BN213">
        <v>0.35523179173469543</v>
      </c>
      <c r="BO213">
        <v>-9.8379425704479218E-2</v>
      </c>
      <c r="BP213">
        <v>1.8900511264801025</v>
      </c>
      <c r="BQ213">
        <v>33.577648162841797</v>
      </c>
      <c r="BR213">
        <v>31.08073616027832</v>
      </c>
      <c r="BS213">
        <v>28.507457733154297</v>
      </c>
      <c r="BT213">
        <v>29.966987609863281</v>
      </c>
      <c r="BU213">
        <v>2.3002867698669434</v>
      </c>
      <c r="BV213">
        <v>-1.0551521778106689</v>
      </c>
      <c r="BW213">
        <v>-0.60167914628982544</v>
      </c>
      <c r="BX213">
        <v>-0.67341923713684082</v>
      </c>
      <c r="BY213">
        <v>-0.3112102746963501</v>
      </c>
      <c r="BZ213">
        <v>-0.72236162424087524</v>
      </c>
      <c r="CA213">
        <v>-0.80657893419265747</v>
      </c>
      <c r="CB213">
        <v>-0.4968123733997345</v>
      </c>
      <c r="CC213">
        <v>-0.69455385208129883</v>
      </c>
      <c r="CD213">
        <v>-0.51160341501235962</v>
      </c>
      <c r="CE213">
        <v>9.4155684113502502E-2</v>
      </c>
      <c r="CF213">
        <v>0.57121986150741577</v>
      </c>
      <c r="CG213">
        <v>0.56293964385986328</v>
      </c>
      <c r="CH213">
        <v>1.8826917409896851</v>
      </c>
      <c r="CI213">
        <v>2.9856128692626953</v>
      </c>
      <c r="CJ213">
        <v>2.727292537689209</v>
      </c>
      <c r="CK213">
        <v>2.2356498241424561</v>
      </c>
      <c r="CL213">
        <v>1.4346739053726196</v>
      </c>
      <c r="CM213">
        <v>1.0404921770095825</v>
      </c>
      <c r="CN213">
        <v>3.0321307182312012</v>
      </c>
      <c r="CO213">
        <v>34.704265594482422</v>
      </c>
      <c r="CP213">
        <v>32.201919555664062</v>
      </c>
      <c r="CQ213">
        <v>29.615610122680664</v>
      </c>
      <c r="CR213">
        <v>31.029327392578125</v>
      </c>
      <c r="CS213">
        <v>3.3637256622314453</v>
      </c>
      <c r="CT213">
        <v>-9.645337238907814E-3</v>
      </c>
      <c r="CU213">
        <v>0.45459285378456116</v>
      </c>
      <c r="CV213">
        <v>0.35576018691062927</v>
      </c>
      <c r="CW213">
        <v>0.71865326166152954</v>
      </c>
      <c r="CX213">
        <v>0.19515636563301086</v>
      </c>
      <c r="CY213">
        <v>0.10189910978078842</v>
      </c>
      <c r="CZ213">
        <v>0.41409575939178467</v>
      </c>
      <c r="DA213">
        <v>0.17913278937339783</v>
      </c>
      <c r="DB213">
        <v>0.361756831407547</v>
      </c>
      <c r="DC213">
        <v>0.97496497631072998</v>
      </c>
      <c r="DD213">
        <v>1.4595217704772949</v>
      </c>
      <c r="DE213">
        <v>1.5014222860336304</v>
      </c>
      <c r="DF213">
        <v>2.8644571304321289</v>
      </c>
      <c r="DG213">
        <v>4.0006542205810547</v>
      </c>
      <c r="DH213">
        <v>3.7797765731811523</v>
      </c>
      <c r="DI213">
        <v>3.305452823638916</v>
      </c>
      <c r="DJ213">
        <v>2.5141160488128662</v>
      </c>
      <c r="DK213">
        <v>2.1793637275695801</v>
      </c>
      <c r="DL213">
        <v>4.1742100715637207</v>
      </c>
      <c r="DM213">
        <v>35.830883026123047</v>
      </c>
      <c r="DN213">
        <v>33.323104858398437</v>
      </c>
      <c r="DO213">
        <v>30.723762512207031</v>
      </c>
      <c r="DP213">
        <v>32.091667175292969</v>
      </c>
      <c r="DQ213">
        <v>4.4271645545959473</v>
      </c>
      <c r="DR213">
        <v>1.0358614921569824</v>
      </c>
      <c r="DS213">
        <v>1.5108648538589478</v>
      </c>
      <c r="DT213">
        <v>1.3849396705627441</v>
      </c>
      <c r="DU213">
        <v>1.7485167980194092</v>
      </c>
      <c r="DV213">
        <v>1.5199066400527954</v>
      </c>
      <c r="DW213">
        <v>1.4135971069335937</v>
      </c>
      <c r="DX213">
        <v>1.7293024063110352</v>
      </c>
      <c r="DY213">
        <v>1.4405975341796875</v>
      </c>
      <c r="DZ213">
        <v>1.6227504014968872</v>
      </c>
      <c r="EA213">
        <v>2.2467136383056641</v>
      </c>
      <c r="EB213">
        <v>2.7420885562896729</v>
      </c>
      <c r="EC213">
        <v>2.8564419746398926</v>
      </c>
      <c r="ED213">
        <v>4.2819705009460449</v>
      </c>
      <c r="EE213">
        <v>5.4662127494812012</v>
      </c>
      <c r="EF213">
        <v>5.2993965148925781</v>
      </c>
      <c r="EG213">
        <v>4.8500781059265137</v>
      </c>
      <c r="EH213">
        <v>4.0726590156555176</v>
      </c>
      <c r="EI213">
        <v>3.8237135410308838</v>
      </c>
      <c r="EJ213">
        <v>5.8231916427612305</v>
      </c>
      <c r="EK213">
        <v>37.457538604736328</v>
      </c>
      <c r="EL213">
        <v>34.941913604736328</v>
      </c>
      <c r="EM213">
        <v>32.323757171630859</v>
      </c>
      <c r="EN213">
        <v>33.625518798828125</v>
      </c>
      <c r="EO213">
        <v>5.9626016616821289</v>
      </c>
      <c r="EP213">
        <v>2.5454075336456299</v>
      </c>
      <c r="EQ213">
        <v>3.0359537601470947</v>
      </c>
      <c r="ER213">
        <v>2.8709113597869873</v>
      </c>
      <c r="ES213">
        <v>3.2354762554168701</v>
      </c>
      <c r="ET213">
        <v>74.372154235839844</v>
      </c>
      <c r="EU213">
        <v>73.4459228515625</v>
      </c>
      <c r="EV213">
        <v>72.596755981445312</v>
      </c>
      <c r="EW213">
        <v>71.669647216796875</v>
      </c>
      <c r="EX213">
        <v>71.116294860839844</v>
      </c>
      <c r="EY213">
        <v>70.8365478515625</v>
      </c>
      <c r="EZ213">
        <v>73.1627197265625</v>
      </c>
      <c r="FA213">
        <v>77.437820434570313</v>
      </c>
      <c r="FB213">
        <v>82.191085815429688</v>
      </c>
      <c r="FC213">
        <v>86.193397521972656</v>
      </c>
      <c r="FD213">
        <v>88.920188903808594</v>
      </c>
      <c r="FE213">
        <v>91.242919921875</v>
      </c>
      <c r="FF213">
        <v>92.283546447753906</v>
      </c>
      <c r="FG213">
        <v>92.080810546875</v>
      </c>
      <c r="FH213">
        <v>90.943145751953125</v>
      </c>
      <c r="FI213">
        <v>89.441207885742187</v>
      </c>
      <c r="FJ213">
        <v>88.433296203613281</v>
      </c>
      <c r="FK213">
        <v>85.952110290527344</v>
      </c>
      <c r="FL213">
        <v>82.28167724609375</v>
      </c>
      <c r="FM213">
        <v>80.485511779785156</v>
      </c>
      <c r="FN213">
        <v>78.522270202636719</v>
      </c>
      <c r="FO213">
        <v>76.749366760253906</v>
      </c>
      <c r="FP213">
        <v>75.119132995605469</v>
      </c>
      <c r="FQ213">
        <v>73.631393432617187</v>
      </c>
      <c r="FR213">
        <v>725</v>
      </c>
      <c r="FS213">
        <v>9.1054514050483704E-2</v>
      </c>
      <c r="FT213">
        <v>1</v>
      </c>
    </row>
    <row r="214" spans="1:176" x14ac:dyDescent="0.2">
      <c r="A214" t="s">
        <v>231</v>
      </c>
      <c r="B214" t="s">
        <v>227</v>
      </c>
      <c r="C214" t="s">
        <v>249</v>
      </c>
      <c r="D214">
        <v>694</v>
      </c>
      <c r="E214">
        <v>694</v>
      </c>
      <c r="F214">
        <v>98.299148559570313</v>
      </c>
      <c r="G214">
        <v>95.084320068359375</v>
      </c>
      <c r="H214">
        <v>92.6385498046875</v>
      </c>
      <c r="I214">
        <v>92.707183837890625</v>
      </c>
      <c r="J214">
        <v>95.959922790527344</v>
      </c>
      <c r="K214">
        <v>100.42782592773437</v>
      </c>
      <c r="L214">
        <v>107.49728393554687</v>
      </c>
      <c r="M214">
        <v>114.79834747314453</v>
      </c>
      <c r="N214">
        <v>126.07828521728516</v>
      </c>
      <c r="O214">
        <v>134.12019348144531</v>
      </c>
      <c r="P214">
        <v>144.54328918457031</v>
      </c>
      <c r="Q214">
        <v>149.28651428222656</v>
      </c>
      <c r="R214">
        <v>152.07879638671875</v>
      </c>
      <c r="S214">
        <v>155.19210815429688</v>
      </c>
      <c r="T214">
        <v>156.93965148925781</v>
      </c>
      <c r="U214">
        <v>158.56721496582031</v>
      </c>
      <c r="V214">
        <v>159.82583618164062</v>
      </c>
      <c r="W214">
        <v>161.1153564453125</v>
      </c>
      <c r="X214">
        <v>161.47267150878906</v>
      </c>
      <c r="Y214">
        <v>160.87852478027344</v>
      </c>
      <c r="Z214">
        <v>155.65829467773437</v>
      </c>
      <c r="AA214">
        <v>138.0794677734375</v>
      </c>
      <c r="AB214">
        <v>118.21907043457031</v>
      </c>
      <c r="AC214">
        <v>105.44820404052734</v>
      </c>
      <c r="AD214">
        <v>-3.0455055236816406</v>
      </c>
      <c r="AE214">
        <v>-3.0210089683532715</v>
      </c>
      <c r="AF214">
        <v>-2.8860869407653809</v>
      </c>
      <c r="AG214">
        <v>-2.6778891086578369</v>
      </c>
      <c r="AH214">
        <v>-2.5400872230529785</v>
      </c>
      <c r="AI214">
        <v>-2.2406408786773682</v>
      </c>
      <c r="AJ214">
        <v>-2.3030960559844971</v>
      </c>
      <c r="AK214">
        <v>-0.69471144676208496</v>
      </c>
      <c r="AL214">
        <v>0.15003094077110291</v>
      </c>
      <c r="AM214">
        <v>0.12927484512329102</v>
      </c>
      <c r="AN214">
        <v>-1.9738689661026001</v>
      </c>
      <c r="AO214">
        <v>-1.3365989923477173</v>
      </c>
      <c r="AP214">
        <v>-1.2777907848358154</v>
      </c>
      <c r="AQ214">
        <v>-1.289528489112854</v>
      </c>
      <c r="AR214">
        <v>-2.5444817543029785</v>
      </c>
      <c r="AS214">
        <v>-1.1288104057312012</v>
      </c>
      <c r="AT214">
        <v>25.492668151855469</v>
      </c>
      <c r="AU214">
        <v>22.978733062744141</v>
      </c>
      <c r="AV214">
        <v>22.682075500488281</v>
      </c>
      <c r="AW214">
        <v>-3.6138870716094971</v>
      </c>
      <c r="AX214">
        <v>-4.7386603355407715</v>
      </c>
      <c r="AY214">
        <v>-5.8588581085205078</v>
      </c>
      <c r="AZ214">
        <v>-6.723271369934082</v>
      </c>
      <c r="BA214">
        <v>-6.7037501335144043</v>
      </c>
      <c r="BB214">
        <v>-1.7635984420776367</v>
      </c>
      <c r="BC214">
        <v>-1.7649742364883423</v>
      </c>
      <c r="BD214">
        <v>-1.6422004699707031</v>
      </c>
      <c r="BE214">
        <v>-1.4675502777099609</v>
      </c>
      <c r="BF214">
        <v>-1.3013644218444824</v>
      </c>
      <c r="BG214">
        <v>-1.0206055641174316</v>
      </c>
      <c r="BH214">
        <v>-1.0439697504043579</v>
      </c>
      <c r="BI214">
        <v>0.59534221887588501</v>
      </c>
      <c r="BJ214">
        <v>1.4873161315917969</v>
      </c>
      <c r="BK214">
        <v>1.50480055809021</v>
      </c>
      <c r="BL214">
        <v>-0.53867334127426147</v>
      </c>
      <c r="BM214">
        <v>0.1168350875377655</v>
      </c>
      <c r="BN214">
        <v>0.16937856376171112</v>
      </c>
      <c r="BO214">
        <v>0.19713757932186127</v>
      </c>
      <c r="BP214">
        <v>-1.0481207370758057</v>
      </c>
      <c r="BQ214">
        <v>0.36859682202339172</v>
      </c>
      <c r="BR214">
        <v>26.980552673339844</v>
      </c>
      <c r="BS214">
        <v>24.457199096679688</v>
      </c>
      <c r="BT214">
        <v>24.085750579833984</v>
      </c>
      <c r="BU214">
        <v>-2.2209835052490234</v>
      </c>
      <c r="BV214">
        <v>-3.346397876739502</v>
      </c>
      <c r="BW214">
        <v>-4.458737850189209</v>
      </c>
      <c r="BX214">
        <v>-5.3280673027038574</v>
      </c>
      <c r="BY214">
        <v>-5.2885622978210449</v>
      </c>
      <c r="BZ214">
        <v>-0.87575358152389526</v>
      </c>
      <c r="CA214">
        <v>-0.89504837989807129</v>
      </c>
      <c r="CB214">
        <v>-0.78068846464157104</v>
      </c>
      <c r="CC214">
        <v>-0.62927335500717163</v>
      </c>
      <c r="CD214">
        <v>-0.44342866539955139</v>
      </c>
      <c r="CE214">
        <v>-0.1756129264831543</v>
      </c>
      <c r="CF214">
        <v>-0.17190280556678772</v>
      </c>
      <c r="CG214">
        <v>1.488829493522644</v>
      </c>
      <c r="CH214">
        <v>2.4135158061981201</v>
      </c>
      <c r="CI214">
        <v>2.4574854373931885</v>
      </c>
      <c r="CJ214">
        <v>0.45533871650695801</v>
      </c>
      <c r="CK214">
        <v>1.1234791278839111</v>
      </c>
      <c r="CL214">
        <v>1.171683669090271</v>
      </c>
      <c r="CM214">
        <v>1.2267979383468628</v>
      </c>
      <c r="CN214">
        <v>-1.1745678260922432E-2</v>
      </c>
      <c r="CO214">
        <v>1.4056965112686157</v>
      </c>
      <c r="CP214">
        <v>28.011056900024414</v>
      </c>
      <c r="CQ214">
        <v>25.481180191040039</v>
      </c>
      <c r="CR214">
        <v>25.057931900024414</v>
      </c>
      <c r="CS214">
        <v>-1.2562628984451294</v>
      </c>
      <c r="CT214">
        <v>-2.3821213245391846</v>
      </c>
      <c r="CU214">
        <v>-3.4890191555023193</v>
      </c>
      <c r="CV214">
        <v>-4.3617534637451172</v>
      </c>
      <c r="CW214">
        <v>-4.3084073066711426</v>
      </c>
      <c r="CX214">
        <v>1.2091284617781639E-2</v>
      </c>
      <c r="CY214">
        <v>-2.5122545659542084E-2</v>
      </c>
      <c r="CZ214">
        <v>8.0823503434658051E-2</v>
      </c>
      <c r="DA214">
        <v>0.20900362730026245</v>
      </c>
      <c r="DB214">
        <v>0.41450703144073486</v>
      </c>
      <c r="DC214">
        <v>0.66937977075576782</v>
      </c>
      <c r="DD214">
        <v>0.70016419887542725</v>
      </c>
      <c r="DE214">
        <v>2.3823168277740479</v>
      </c>
      <c r="DF214">
        <v>3.3397154808044434</v>
      </c>
      <c r="DG214">
        <v>3.410170316696167</v>
      </c>
      <c r="DH214">
        <v>1.4493508338928223</v>
      </c>
      <c r="DI214">
        <v>2.1301231384277344</v>
      </c>
      <c r="DJ214">
        <v>2.1739888191223145</v>
      </c>
      <c r="DK214">
        <v>2.2564582824707031</v>
      </c>
      <c r="DL214">
        <v>1.0246294736862183</v>
      </c>
      <c r="DM214">
        <v>2.4427962303161621</v>
      </c>
      <c r="DN214">
        <v>29.041561126708984</v>
      </c>
      <c r="DO214">
        <v>26.505161285400391</v>
      </c>
      <c r="DP214">
        <v>26.030113220214844</v>
      </c>
      <c r="DQ214">
        <v>-0.29154223203659058</v>
      </c>
      <c r="DR214">
        <v>-1.4178447723388672</v>
      </c>
      <c r="DS214">
        <v>-2.5193002223968506</v>
      </c>
      <c r="DT214">
        <v>-3.395439624786377</v>
      </c>
      <c r="DU214">
        <v>-3.3282525539398193</v>
      </c>
      <c r="DV214">
        <v>1.2939982414245605</v>
      </c>
      <c r="DW214">
        <v>1.2309122085571289</v>
      </c>
      <c r="DX214">
        <v>1.3247100114822388</v>
      </c>
      <c r="DY214">
        <v>1.4193423986434937</v>
      </c>
      <c r="DZ214">
        <v>1.6532299518585205</v>
      </c>
      <c r="EA214">
        <v>1.88941490650177</v>
      </c>
      <c r="EB214">
        <v>1.9592903852462769</v>
      </c>
      <c r="EC214">
        <v>3.672370433807373</v>
      </c>
      <c r="ED214">
        <v>4.6770005226135254</v>
      </c>
      <c r="EE214">
        <v>4.7856960296630859</v>
      </c>
      <c r="EF214">
        <v>2.8845462799072266</v>
      </c>
      <c r="EG214">
        <v>3.5835573673248291</v>
      </c>
      <c r="EH214">
        <v>3.6211581230163574</v>
      </c>
      <c r="EI214">
        <v>3.74312424659729</v>
      </c>
      <c r="EJ214">
        <v>2.5209903717041016</v>
      </c>
      <c r="EK214">
        <v>3.9402034282684326</v>
      </c>
      <c r="EL214">
        <v>30.529445648193359</v>
      </c>
      <c r="EM214">
        <v>27.983627319335937</v>
      </c>
      <c r="EN214">
        <v>27.433788299560547</v>
      </c>
      <c r="EO214">
        <v>1.1013611555099487</v>
      </c>
      <c r="EP214">
        <v>-2.5582518428564072E-2</v>
      </c>
      <c r="EQ214">
        <v>-1.1191802024841309</v>
      </c>
      <c r="ER214">
        <v>-2.0002355575561523</v>
      </c>
      <c r="ES214">
        <v>-1.9130645990371704</v>
      </c>
      <c r="ET214">
        <v>68.330230712890625</v>
      </c>
      <c r="EU214">
        <v>67.803245544433594</v>
      </c>
      <c r="EV214">
        <v>66.942916870117187</v>
      </c>
      <c r="EW214">
        <v>66.004493713378906</v>
      </c>
      <c r="EX214">
        <v>65.553779602050781</v>
      </c>
      <c r="EY214">
        <v>65.31890869140625</v>
      </c>
      <c r="EZ214">
        <v>67.624488830566406</v>
      </c>
      <c r="FA214">
        <v>71.755638122558594</v>
      </c>
      <c r="FB214">
        <v>76.44769287109375</v>
      </c>
      <c r="FC214">
        <v>80.688507080078125</v>
      </c>
      <c r="FD214">
        <v>83.393280029296875</v>
      </c>
      <c r="FE214">
        <v>86.188697814941406</v>
      </c>
      <c r="FF214">
        <v>88.37579345703125</v>
      </c>
      <c r="FG214">
        <v>88.933586120605469</v>
      </c>
      <c r="FH214">
        <v>89.205039978027344</v>
      </c>
      <c r="FI214">
        <v>88.085624694824219</v>
      </c>
      <c r="FJ214">
        <v>85.769332885742188</v>
      </c>
      <c r="FK214">
        <v>82.817703247070313</v>
      </c>
      <c r="FL214">
        <v>78.967025756835938</v>
      </c>
      <c r="FM214">
        <v>76.7239990234375</v>
      </c>
      <c r="FN214">
        <v>75.342506408691406</v>
      </c>
      <c r="FO214">
        <v>74.542434692382812</v>
      </c>
      <c r="FP214">
        <v>73.180030822753906</v>
      </c>
      <c r="FQ214">
        <v>72.637550354003906</v>
      </c>
      <c r="FR214">
        <v>694</v>
      </c>
      <c r="FS214">
        <v>9.1732688248157501E-2</v>
      </c>
      <c r="FT214">
        <v>1</v>
      </c>
    </row>
    <row r="215" spans="1:176" x14ac:dyDescent="0.2">
      <c r="A215" t="s">
        <v>231</v>
      </c>
      <c r="B215" t="s">
        <v>227</v>
      </c>
      <c r="C215" t="s">
        <v>250</v>
      </c>
      <c r="D215">
        <v>694</v>
      </c>
      <c r="E215">
        <v>694</v>
      </c>
      <c r="F215">
        <v>102.61265563964844</v>
      </c>
      <c r="G215">
        <v>98.743270874023438</v>
      </c>
      <c r="H215">
        <v>96.247611999511719</v>
      </c>
      <c r="I215">
        <v>96.59173583984375</v>
      </c>
      <c r="J215">
        <v>99.912139892578125</v>
      </c>
      <c r="K215">
        <v>104.67516326904297</v>
      </c>
      <c r="L215">
        <v>112.06961822509766</v>
      </c>
      <c r="M215">
        <v>119.97516632080078</v>
      </c>
      <c r="N215">
        <v>132.12059020996094</v>
      </c>
      <c r="O215">
        <v>140.82037353515625</v>
      </c>
      <c r="P215">
        <v>151.17001342773437</v>
      </c>
      <c r="Q215">
        <v>155.81446838378906</v>
      </c>
      <c r="R215">
        <v>159.13313293457031</v>
      </c>
      <c r="S215">
        <v>161.45429992675781</v>
      </c>
      <c r="T215">
        <v>161.41261291503906</v>
      </c>
      <c r="U215">
        <v>162.08636474609375</v>
      </c>
      <c r="V215">
        <v>163.58914184570312</v>
      </c>
      <c r="W215">
        <v>164.59913635253906</v>
      </c>
      <c r="X215">
        <v>166.12098693847656</v>
      </c>
      <c r="Y215">
        <v>166.74412536621094</v>
      </c>
      <c r="Z215">
        <v>161.2567138671875</v>
      </c>
      <c r="AA215">
        <v>142.93582153320312</v>
      </c>
      <c r="AB215">
        <v>122.94452667236328</v>
      </c>
      <c r="AC215">
        <v>109.86351776123047</v>
      </c>
      <c r="AD215">
        <v>-2.5668206214904785</v>
      </c>
      <c r="AE215">
        <v>-2.0361733436584473</v>
      </c>
      <c r="AF215">
        <v>-2.3073036670684814</v>
      </c>
      <c r="AG215">
        <v>-3.2667477130889893</v>
      </c>
      <c r="AH215">
        <v>-2.9726781845092773</v>
      </c>
      <c r="AI215">
        <v>-2.5412638187408447</v>
      </c>
      <c r="AJ215">
        <v>-1.844329833984375</v>
      </c>
      <c r="AK215">
        <v>-2.5274803638458252</v>
      </c>
      <c r="AL215">
        <v>-1.5471371412277222</v>
      </c>
      <c r="AM215">
        <v>-1.3009438514709473</v>
      </c>
      <c r="AN215">
        <v>-3.6479008197784424</v>
      </c>
      <c r="AO215">
        <v>-3.8139352798461914</v>
      </c>
      <c r="AP215">
        <v>-3.3402986526489258</v>
      </c>
      <c r="AQ215">
        <v>-4.185114860534668</v>
      </c>
      <c r="AR215">
        <v>-2.6099233627319336</v>
      </c>
      <c r="AS215">
        <v>27.094095230102539</v>
      </c>
      <c r="AT215">
        <v>29.820087432861328</v>
      </c>
      <c r="AU215">
        <v>27.124139785766602</v>
      </c>
      <c r="AV215">
        <v>27.410646438598633</v>
      </c>
      <c r="AW215">
        <v>-2.2619750499725342</v>
      </c>
      <c r="AX215">
        <v>-6.7493772506713867</v>
      </c>
      <c r="AY215">
        <v>-5.5241031646728516</v>
      </c>
      <c r="AZ215">
        <v>-5.3195657730102539</v>
      </c>
      <c r="BA215">
        <v>-5.263364315032959</v>
      </c>
      <c r="BB215">
        <v>-1.3552875518798828</v>
      </c>
      <c r="BC215">
        <v>-0.86174219846725464</v>
      </c>
      <c r="BD215">
        <v>-1.1126247644424438</v>
      </c>
      <c r="BE215">
        <v>-2.1073391437530518</v>
      </c>
      <c r="BF215">
        <v>-1.7900443077087402</v>
      </c>
      <c r="BG215">
        <v>-1.3492845296859741</v>
      </c>
      <c r="BH215">
        <v>-0.64443051815032959</v>
      </c>
      <c r="BI215">
        <v>-1.2639361619949341</v>
      </c>
      <c r="BJ215">
        <v>-0.20865458250045776</v>
      </c>
      <c r="BK215">
        <v>7.5256340205669403E-2</v>
      </c>
      <c r="BL215">
        <v>-2.2191941738128662</v>
      </c>
      <c r="BM215">
        <v>-2.3442444801330566</v>
      </c>
      <c r="BN215">
        <v>-1.8523008823394775</v>
      </c>
      <c r="BO215">
        <v>-2.6541759967803955</v>
      </c>
      <c r="BP215">
        <v>-1.0653523206710815</v>
      </c>
      <c r="BQ215">
        <v>28.615346908569336</v>
      </c>
      <c r="BR215">
        <v>31.342021942138672</v>
      </c>
      <c r="BS215">
        <v>28.631462097167969</v>
      </c>
      <c r="BT215">
        <v>28.858728408813477</v>
      </c>
      <c r="BU215">
        <v>-0.8151620626449585</v>
      </c>
      <c r="BV215">
        <v>-5.3160309791564941</v>
      </c>
      <c r="BW215">
        <v>-4.0817928314208984</v>
      </c>
      <c r="BX215">
        <v>-3.8857684135437012</v>
      </c>
      <c r="BY215">
        <v>-3.8349931240081787</v>
      </c>
      <c r="BZ215">
        <v>-0.51618343591690063</v>
      </c>
      <c r="CA215">
        <v>-4.8334650695323944E-2</v>
      </c>
      <c r="CB215">
        <v>-0.28519374132156372</v>
      </c>
      <c r="CC215">
        <v>-1.3043360710144043</v>
      </c>
      <c r="CD215">
        <v>-0.97095561027526855</v>
      </c>
      <c r="CE215">
        <v>-0.523723304271698</v>
      </c>
      <c r="CF215">
        <v>0.18661612272262573</v>
      </c>
      <c r="CG215">
        <v>-0.38880929350852966</v>
      </c>
      <c r="CH215">
        <v>0.71837437152862549</v>
      </c>
      <c r="CI215">
        <v>1.028408408164978</v>
      </c>
      <c r="CJ215">
        <v>-1.2296762466430664</v>
      </c>
      <c r="CK215">
        <v>-1.3263412714004517</v>
      </c>
      <c r="CL215">
        <v>-0.82171809673309326</v>
      </c>
      <c r="CM215">
        <v>-1.5938525199890137</v>
      </c>
      <c r="CN215">
        <v>4.4129621237516403E-3</v>
      </c>
      <c r="CO215">
        <v>29.668962478637695</v>
      </c>
      <c r="CP215">
        <v>32.396110534667969</v>
      </c>
      <c r="CQ215">
        <v>29.67542839050293</v>
      </c>
      <c r="CR215">
        <v>29.861665725708008</v>
      </c>
      <c r="CS215">
        <v>0.18689616024494171</v>
      </c>
      <c r="CT215">
        <v>-4.3232998847961426</v>
      </c>
      <c r="CU215">
        <v>-3.0828533172607422</v>
      </c>
      <c r="CV215">
        <v>-2.8927247524261475</v>
      </c>
      <c r="CW215">
        <v>-2.8457074165344238</v>
      </c>
      <c r="CX215">
        <v>0.32292065024375916</v>
      </c>
      <c r="CY215">
        <v>0.76507288217544556</v>
      </c>
      <c r="CZ215">
        <v>0.54223722219467163</v>
      </c>
      <c r="DA215">
        <v>-0.50133311748504639</v>
      </c>
      <c r="DB215">
        <v>-0.15186692774295807</v>
      </c>
      <c r="DC215">
        <v>0.30183789134025574</v>
      </c>
      <c r="DD215">
        <v>1.0176627635955811</v>
      </c>
      <c r="DE215">
        <v>0.48631760478019714</v>
      </c>
      <c r="DF215">
        <v>1.6454033851623535</v>
      </c>
      <c r="DG215">
        <v>1.9815604686737061</v>
      </c>
      <c r="DH215">
        <v>-0.2401583194732666</v>
      </c>
      <c r="DI215">
        <v>-0.3084380030632019</v>
      </c>
      <c r="DJ215">
        <v>0.20886464416980743</v>
      </c>
      <c r="DK215">
        <v>-0.53352904319763184</v>
      </c>
      <c r="DL215">
        <v>1.0741782188415527</v>
      </c>
      <c r="DM215">
        <v>30.722578048706055</v>
      </c>
      <c r="DN215">
        <v>33.450199127197266</v>
      </c>
      <c r="DO215">
        <v>30.719394683837891</v>
      </c>
      <c r="DP215">
        <v>30.864603042602539</v>
      </c>
      <c r="DQ215">
        <v>1.1889543533325195</v>
      </c>
      <c r="DR215">
        <v>-3.3305685520172119</v>
      </c>
      <c r="DS215">
        <v>-2.0839135646820068</v>
      </c>
      <c r="DT215">
        <v>-1.8996810913085938</v>
      </c>
      <c r="DU215">
        <v>-1.8564217090606689</v>
      </c>
      <c r="DV215">
        <v>1.5344537496566772</v>
      </c>
      <c r="DW215">
        <v>1.9395041465759277</v>
      </c>
      <c r="DX215">
        <v>1.736916184425354</v>
      </c>
      <c r="DY215">
        <v>0.65807569026947021</v>
      </c>
      <c r="DZ215">
        <v>1.0307670831680298</v>
      </c>
      <c r="EA215">
        <v>1.4938170909881592</v>
      </c>
      <c r="EB215">
        <v>2.2175619602203369</v>
      </c>
      <c r="EC215">
        <v>1.7498618364334106</v>
      </c>
      <c r="ED215">
        <v>2.9838860034942627</v>
      </c>
      <c r="EE215">
        <v>3.3577606678009033</v>
      </c>
      <c r="EF215">
        <v>1.1885484457015991</v>
      </c>
      <c r="EG215">
        <v>1.1612526178359985</v>
      </c>
      <c r="EH215">
        <v>1.6968624591827393</v>
      </c>
      <c r="EI215">
        <v>0.99740970134735107</v>
      </c>
      <c r="EJ215">
        <v>2.6187493801116943</v>
      </c>
      <c r="EK215">
        <v>32.243831634521484</v>
      </c>
      <c r="EL215">
        <v>34.972133636474609</v>
      </c>
      <c r="EM215">
        <v>32.226715087890625</v>
      </c>
      <c r="EN215">
        <v>32.312686920166016</v>
      </c>
      <c r="EO215">
        <v>2.6357674598693848</v>
      </c>
      <c r="EP215">
        <v>-1.8972223997116089</v>
      </c>
      <c r="EQ215">
        <v>-0.64160346984863281</v>
      </c>
      <c r="ER215">
        <v>-0.46588370203971863</v>
      </c>
      <c r="ES215">
        <v>-0.42805030941963196</v>
      </c>
      <c r="ET215">
        <v>72.201774597167969</v>
      </c>
      <c r="EU215">
        <v>71.756843566894531</v>
      </c>
      <c r="EV215">
        <v>71.235862731933594</v>
      </c>
      <c r="EW215">
        <v>70.442276000976563</v>
      </c>
      <c r="EX215">
        <v>69.798873901367188</v>
      </c>
      <c r="EY215">
        <v>68.736396789550781</v>
      </c>
      <c r="EZ215">
        <v>71.190170288085937</v>
      </c>
      <c r="FA215">
        <v>75.651588439941406</v>
      </c>
      <c r="FB215">
        <v>80.323783874511719</v>
      </c>
      <c r="FC215">
        <v>84.483688354492188</v>
      </c>
      <c r="FD215">
        <v>87.698722839355469</v>
      </c>
      <c r="FE215">
        <v>89.689384460449219</v>
      </c>
      <c r="FF215">
        <v>90.345771789550781</v>
      </c>
      <c r="FG215">
        <v>90.718582153320312</v>
      </c>
      <c r="FH215">
        <v>90.394821166992188</v>
      </c>
      <c r="FI215">
        <v>88.671974182128906</v>
      </c>
      <c r="FJ215">
        <v>87.374870300292969</v>
      </c>
      <c r="FK215">
        <v>84.554931640625</v>
      </c>
      <c r="FL215">
        <v>80.777450561523438</v>
      </c>
      <c r="FM215">
        <v>78.898628234863281</v>
      </c>
      <c r="FN215">
        <v>77.437187194824219</v>
      </c>
      <c r="FO215">
        <v>76.242919921875</v>
      </c>
      <c r="FP215">
        <v>75.195343017578125</v>
      </c>
      <c r="FQ215">
        <v>74.331924438476563</v>
      </c>
      <c r="FR215">
        <v>694</v>
      </c>
      <c r="FS215">
        <v>9.2821106314659119E-2</v>
      </c>
      <c r="FT215">
        <v>1</v>
      </c>
    </row>
    <row r="216" spans="1:176" x14ac:dyDescent="0.2">
      <c r="A216" t="s">
        <v>231</v>
      </c>
      <c r="B216" t="s">
        <v>227</v>
      </c>
      <c r="C216" t="s">
        <v>251</v>
      </c>
      <c r="D216">
        <v>694</v>
      </c>
      <c r="E216">
        <v>694</v>
      </c>
      <c r="F216">
        <v>104.98476409912109</v>
      </c>
      <c r="G216">
        <v>101.16826629638672</v>
      </c>
      <c r="H216">
        <v>98.199531555175781</v>
      </c>
      <c r="I216">
        <v>98.317703247070313</v>
      </c>
      <c r="J216">
        <v>101.58889007568359</v>
      </c>
      <c r="K216">
        <v>106.62816619873047</v>
      </c>
      <c r="L216">
        <v>113.51494598388672</v>
      </c>
      <c r="M216">
        <v>121.71281433105469</v>
      </c>
      <c r="N216">
        <v>133.84429931640625</v>
      </c>
      <c r="O216">
        <v>142.84097290039063</v>
      </c>
      <c r="P216">
        <v>152.923095703125</v>
      </c>
      <c r="Q216">
        <v>157.59455871582031</v>
      </c>
      <c r="R216">
        <v>160.61570739746094</v>
      </c>
      <c r="S216">
        <v>162.87100219726562</v>
      </c>
      <c r="T216">
        <v>163.78749084472656</v>
      </c>
      <c r="U216">
        <v>165.26835632324219</v>
      </c>
      <c r="V216">
        <v>166.24691772460937</v>
      </c>
      <c r="W216">
        <v>167.22773742675781</v>
      </c>
      <c r="X216">
        <v>167.99880981445312</v>
      </c>
      <c r="Y216">
        <v>167.93968200683594</v>
      </c>
      <c r="Z216">
        <v>163.33497619628906</v>
      </c>
      <c r="AA216">
        <v>146.27442932128906</v>
      </c>
      <c r="AB216">
        <v>127.14019012451172</v>
      </c>
      <c r="AC216">
        <v>111.10288238525391</v>
      </c>
      <c r="AD216">
        <v>-2.5018479824066162</v>
      </c>
      <c r="AE216">
        <v>-2.1290624141693115</v>
      </c>
      <c r="AF216">
        <v>-2.5647244453430176</v>
      </c>
      <c r="AG216">
        <v>-2.7252881526947021</v>
      </c>
      <c r="AH216">
        <v>-2.320490837097168</v>
      </c>
      <c r="AI216">
        <v>-3.2059042453765869</v>
      </c>
      <c r="AJ216">
        <v>-3.3954598903656006</v>
      </c>
      <c r="AK216">
        <v>-2.7544422149658203</v>
      </c>
      <c r="AL216">
        <v>-3.4147233963012695</v>
      </c>
      <c r="AM216">
        <v>-2.4666082859039307</v>
      </c>
      <c r="AN216">
        <v>-3.4144330024719238</v>
      </c>
      <c r="AO216">
        <v>-5.2006034851074219</v>
      </c>
      <c r="AP216">
        <v>-4.2126011848449707</v>
      </c>
      <c r="AQ216">
        <v>29.348552703857422</v>
      </c>
      <c r="AR216">
        <v>28.242704391479492</v>
      </c>
      <c r="AS216">
        <v>26.759416580200195</v>
      </c>
      <c r="AT216">
        <v>22.910177230834961</v>
      </c>
      <c r="AU216">
        <v>-3.948317289352417</v>
      </c>
      <c r="AV216">
        <v>-4.542579174041748</v>
      </c>
      <c r="AW216">
        <v>-5.6203851699829102</v>
      </c>
      <c r="AX216">
        <v>-1.9002604484558105</v>
      </c>
      <c r="AY216">
        <v>-0.7019076943397522</v>
      </c>
      <c r="AZ216">
        <v>-2.8609976768493652</v>
      </c>
      <c r="BA216">
        <v>-3.2659552097320557</v>
      </c>
      <c r="BB216">
        <v>-1.1825042963027954</v>
      </c>
      <c r="BC216">
        <v>-0.8332248330116272</v>
      </c>
      <c r="BD216">
        <v>-1.285092830657959</v>
      </c>
      <c r="BE216">
        <v>-1.4666692018508911</v>
      </c>
      <c r="BF216">
        <v>-1.0494033098220825</v>
      </c>
      <c r="BG216">
        <v>-1.9077836275100708</v>
      </c>
      <c r="BH216">
        <v>-2.0892271995544434</v>
      </c>
      <c r="BI216">
        <v>-1.4022855758666992</v>
      </c>
      <c r="BJ216">
        <v>-1.9978095293045044</v>
      </c>
      <c r="BK216">
        <v>-0.98068726062774658</v>
      </c>
      <c r="BL216">
        <v>-1.8757647275924683</v>
      </c>
      <c r="BM216">
        <v>-3.6315138339996338</v>
      </c>
      <c r="BN216">
        <v>-2.6165947914123535</v>
      </c>
      <c r="BO216">
        <v>31.005956649780273</v>
      </c>
      <c r="BP216">
        <v>29.889154434204102</v>
      </c>
      <c r="BQ216">
        <v>28.383623123168945</v>
      </c>
      <c r="BR216">
        <v>24.532297134399414</v>
      </c>
      <c r="BS216">
        <v>-2.3666894435882568</v>
      </c>
      <c r="BT216">
        <v>-2.990098237991333</v>
      </c>
      <c r="BU216">
        <v>-4.0733199119567871</v>
      </c>
      <c r="BV216">
        <v>-0.37516909837722778</v>
      </c>
      <c r="BW216">
        <v>0.84550535678863525</v>
      </c>
      <c r="BX216">
        <v>-1.3395061492919922</v>
      </c>
      <c r="BY216">
        <v>-1.7695573568344116</v>
      </c>
      <c r="BZ216">
        <v>-0.26873090863227844</v>
      </c>
      <c r="CA216">
        <v>6.4268350601196289E-2</v>
      </c>
      <c r="CB216">
        <v>-0.39882382750511169</v>
      </c>
      <c r="CC216">
        <v>-0.59495359659194946</v>
      </c>
      <c r="CD216">
        <v>-0.16905194520950317</v>
      </c>
      <c r="CE216">
        <v>-1.008709192276001</v>
      </c>
      <c r="CF216">
        <v>-1.1845344305038452</v>
      </c>
      <c r="CG216">
        <v>-0.46578606963157654</v>
      </c>
      <c r="CH216">
        <v>-1.0164594650268555</v>
      </c>
      <c r="CI216">
        <v>4.8457156866788864E-2</v>
      </c>
      <c r="CJ216">
        <v>-0.81008785963058472</v>
      </c>
      <c r="CK216">
        <v>-2.5447671413421631</v>
      </c>
      <c r="CL216">
        <v>-1.5112055540084839</v>
      </c>
      <c r="CM216">
        <v>32.15386962890625</v>
      </c>
      <c r="CN216">
        <v>31.029481887817383</v>
      </c>
      <c r="CO216">
        <v>29.508544921875</v>
      </c>
      <c r="CP216">
        <v>25.655773162841797</v>
      </c>
      <c r="CQ216">
        <v>-1.2712588310241699</v>
      </c>
      <c r="CR216">
        <v>-1.9148545265197754</v>
      </c>
      <c r="CS216">
        <v>-3.0018277168273926</v>
      </c>
      <c r="CT216">
        <v>0.68110454082489014</v>
      </c>
      <c r="CU216">
        <v>1.9172389507293701</v>
      </c>
      <c r="CV216">
        <v>-0.28572568297386169</v>
      </c>
      <c r="CW216">
        <v>-0.73315691947937012</v>
      </c>
      <c r="CX216">
        <v>0.64504247903823853</v>
      </c>
      <c r="CY216">
        <v>0.96176153421401978</v>
      </c>
      <c r="CZ216">
        <v>0.48744514584541321</v>
      </c>
      <c r="DA216">
        <v>0.27676206827163696</v>
      </c>
      <c r="DB216">
        <v>0.71129941940307617</v>
      </c>
      <c r="DC216">
        <v>-0.10963479429483414</v>
      </c>
      <c r="DD216">
        <v>-0.27984163165092468</v>
      </c>
      <c r="DE216">
        <v>0.47071349620819092</v>
      </c>
      <c r="DF216">
        <v>-3.5109348595142365E-2</v>
      </c>
      <c r="DG216">
        <v>1.0776015520095825</v>
      </c>
      <c r="DH216">
        <v>0.25558903813362122</v>
      </c>
      <c r="DI216">
        <v>-1.4580203294754028</v>
      </c>
      <c r="DJ216">
        <v>-0.40581625699996948</v>
      </c>
      <c r="DK216">
        <v>33.301784515380859</v>
      </c>
      <c r="DL216">
        <v>32.169807434082031</v>
      </c>
      <c r="DM216">
        <v>30.633466720581055</v>
      </c>
      <c r="DN216">
        <v>26.77924919128418</v>
      </c>
      <c r="DO216">
        <v>-0.17582817375659943</v>
      </c>
      <c r="DP216">
        <v>-0.83961081504821777</v>
      </c>
      <c r="DQ216">
        <v>-1.9303352832794189</v>
      </c>
      <c r="DR216">
        <v>1.7373781204223633</v>
      </c>
      <c r="DS216">
        <v>2.9889724254608154</v>
      </c>
      <c r="DT216">
        <v>0.7680547833442688</v>
      </c>
      <c r="DU216">
        <v>0.30324357748031616</v>
      </c>
      <c r="DV216">
        <v>1.9643861055374146</v>
      </c>
      <c r="DW216">
        <v>2.2575991153717041</v>
      </c>
      <c r="DX216">
        <v>1.7670767307281494</v>
      </c>
      <c r="DY216">
        <v>1.5353809595108032</v>
      </c>
      <c r="DZ216">
        <v>1.9823870658874512</v>
      </c>
      <c r="EA216">
        <v>1.188485860824585</v>
      </c>
      <c r="EB216">
        <v>1.0263910293579102</v>
      </c>
      <c r="EC216">
        <v>1.822870135307312</v>
      </c>
      <c r="ED216">
        <v>1.381804347038269</v>
      </c>
      <c r="EE216">
        <v>2.5635228157043457</v>
      </c>
      <c r="EF216">
        <v>1.7942571640014648</v>
      </c>
      <c r="EG216">
        <v>0.11106941848993301</v>
      </c>
      <c r="EH216">
        <v>1.190190315246582</v>
      </c>
      <c r="EI216">
        <v>34.959186553955078</v>
      </c>
      <c r="EJ216">
        <v>33.816257476806641</v>
      </c>
      <c r="EK216">
        <v>32.257671356201172</v>
      </c>
      <c r="EL216">
        <v>28.401369094848633</v>
      </c>
      <c r="EM216">
        <v>1.4057997465133667</v>
      </c>
      <c r="EN216">
        <v>0.71287029981613159</v>
      </c>
      <c r="EO216">
        <v>-0.38327047228813171</v>
      </c>
      <c r="EP216">
        <v>3.2624695301055908</v>
      </c>
      <c r="EQ216">
        <v>4.5363855361938477</v>
      </c>
      <c r="ER216">
        <v>2.2895464897155762</v>
      </c>
      <c r="ES216">
        <v>1.7996412515640259</v>
      </c>
      <c r="ET216">
        <v>73.426284790039063</v>
      </c>
      <c r="EU216">
        <v>72.525177001953125</v>
      </c>
      <c r="EV216">
        <v>71.300804138183594</v>
      </c>
      <c r="EW216">
        <v>70.624198913574219</v>
      </c>
      <c r="EX216">
        <v>69.742683410644531</v>
      </c>
      <c r="EY216">
        <v>69.078559875488281</v>
      </c>
      <c r="EZ216">
        <v>71.454475402832031</v>
      </c>
      <c r="FA216">
        <v>75.742469787597656</v>
      </c>
      <c r="FB216">
        <v>80.500648498535156</v>
      </c>
      <c r="FC216">
        <v>84.398063659667969</v>
      </c>
      <c r="FD216">
        <v>87.602142333984375</v>
      </c>
      <c r="FE216">
        <v>90.554122924804688</v>
      </c>
      <c r="FF216">
        <v>91.8768310546875</v>
      </c>
      <c r="FG216">
        <v>90.549224853515625</v>
      </c>
      <c r="FH216">
        <v>90.042732238769531</v>
      </c>
      <c r="FI216">
        <v>88.918601989746094</v>
      </c>
      <c r="FJ216">
        <v>87.331344604492188</v>
      </c>
      <c r="FK216">
        <v>84.90576171875</v>
      </c>
      <c r="FL216">
        <v>81.357406616210937</v>
      </c>
      <c r="FM216">
        <v>78.712875366210937</v>
      </c>
      <c r="FN216">
        <v>77.288665771484375</v>
      </c>
      <c r="FO216">
        <v>76.065353393554687</v>
      </c>
      <c r="FP216">
        <v>75.409446716308594</v>
      </c>
      <c r="FQ216">
        <v>74.387413024902344</v>
      </c>
      <c r="FR216">
        <v>694</v>
      </c>
      <c r="FS216">
        <v>9.2444717884063721E-2</v>
      </c>
      <c r="FT216">
        <v>1</v>
      </c>
    </row>
    <row r="217" spans="1:176" x14ac:dyDescent="0.2">
      <c r="A217" t="s">
        <v>231</v>
      </c>
      <c r="B217" t="s">
        <v>227</v>
      </c>
      <c r="C217" t="s">
        <v>252</v>
      </c>
      <c r="D217">
        <v>694</v>
      </c>
      <c r="E217">
        <v>694</v>
      </c>
      <c r="F217">
        <v>104.771240234375</v>
      </c>
      <c r="G217">
        <v>101.70203399658203</v>
      </c>
      <c r="H217">
        <v>99.58001708984375</v>
      </c>
      <c r="I217">
        <v>100.79487609863281</v>
      </c>
      <c r="J217">
        <v>105.12317657470703</v>
      </c>
      <c r="K217">
        <v>111.73583984375</v>
      </c>
      <c r="L217">
        <v>119.87236022949219</v>
      </c>
      <c r="M217">
        <v>129.05171203613281</v>
      </c>
      <c r="N217">
        <v>143.181396484375</v>
      </c>
      <c r="O217">
        <v>152.869140625</v>
      </c>
      <c r="P217">
        <v>162.48289489746094</v>
      </c>
      <c r="Q217">
        <v>166.91340637207031</v>
      </c>
      <c r="R217">
        <v>169.41496276855469</v>
      </c>
      <c r="S217">
        <v>170.11048889160156</v>
      </c>
      <c r="T217">
        <v>170.145263671875</v>
      </c>
      <c r="U217">
        <v>172.18443298339844</v>
      </c>
      <c r="V217">
        <v>174.46542358398437</v>
      </c>
      <c r="W217">
        <v>176.001220703125</v>
      </c>
      <c r="X217">
        <v>176.60966491699219</v>
      </c>
      <c r="Y217">
        <v>176.47331237792969</v>
      </c>
      <c r="Z217">
        <v>169.97035217285156</v>
      </c>
      <c r="AA217">
        <v>149.95175170898437</v>
      </c>
      <c r="AB217">
        <v>128.60205078125</v>
      </c>
      <c r="AC217">
        <v>115.07125854492187</v>
      </c>
      <c r="AD217">
        <v>-3.2822067737579346</v>
      </c>
      <c r="AE217">
        <v>-3.2475318908691406</v>
      </c>
      <c r="AF217">
        <v>-2.3202238082885742</v>
      </c>
      <c r="AG217">
        <v>-2.860877513885498</v>
      </c>
      <c r="AH217">
        <v>-4.4049038887023926</v>
      </c>
      <c r="AI217">
        <v>-2.9139654636383057</v>
      </c>
      <c r="AJ217">
        <v>-3.5057494640350342</v>
      </c>
      <c r="AK217">
        <v>-4.3352017402648926</v>
      </c>
      <c r="AL217">
        <v>-3.7066073417663574</v>
      </c>
      <c r="AM217">
        <v>-3.9746365547180176</v>
      </c>
      <c r="AN217">
        <v>-5.8616113662719727</v>
      </c>
      <c r="AO217">
        <v>-6.1009030342102051</v>
      </c>
      <c r="AP217">
        <v>-5.4074201583862305</v>
      </c>
      <c r="AQ217">
        <v>-6.2928428649902344</v>
      </c>
      <c r="AR217">
        <v>-5.3082876205444336</v>
      </c>
      <c r="AS217">
        <v>28.387430191040039</v>
      </c>
      <c r="AT217">
        <v>27.711103439331055</v>
      </c>
      <c r="AU217">
        <v>25.287210464477539</v>
      </c>
      <c r="AV217">
        <v>24.802087783813477</v>
      </c>
      <c r="AW217">
        <v>-6.0496063232421875</v>
      </c>
      <c r="AX217">
        <v>-11.964297294616699</v>
      </c>
      <c r="AY217">
        <v>-9.3265285491943359</v>
      </c>
      <c r="AZ217">
        <v>-10.092667579650879</v>
      </c>
      <c r="BA217">
        <v>-8.7738847732543945</v>
      </c>
      <c r="BB217">
        <v>-1.8201407194137573</v>
      </c>
      <c r="BC217">
        <v>-1.8076481819152832</v>
      </c>
      <c r="BD217">
        <v>-0.84505563974380493</v>
      </c>
      <c r="BE217">
        <v>-1.3678017854690552</v>
      </c>
      <c r="BF217">
        <v>-2.8902151584625244</v>
      </c>
      <c r="BG217">
        <v>-1.4017813205718994</v>
      </c>
      <c r="BH217">
        <v>-1.96385657787323</v>
      </c>
      <c r="BI217">
        <v>-2.7305061817169189</v>
      </c>
      <c r="BJ217">
        <v>-2.0098705291748047</v>
      </c>
      <c r="BK217">
        <v>-2.2198452949523926</v>
      </c>
      <c r="BL217">
        <v>-4.0276861190795898</v>
      </c>
      <c r="BM217">
        <v>-4.2122893333435059</v>
      </c>
      <c r="BN217">
        <v>-3.4997563362121582</v>
      </c>
      <c r="BO217">
        <v>-4.3539271354675293</v>
      </c>
      <c r="BP217">
        <v>-3.3705077171325684</v>
      </c>
      <c r="BQ217">
        <v>30.296600341796875</v>
      </c>
      <c r="BR217">
        <v>29.618896484375</v>
      </c>
      <c r="BS217">
        <v>27.183347702026367</v>
      </c>
      <c r="BT217">
        <v>26.629787445068359</v>
      </c>
      <c r="BU217">
        <v>-4.2058124542236328</v>
      </c>
      <c r="BV217">
        <v>-10.141416549682617</v>
      </c>
      <c r="BW217">
        <v>-7.4744939804077148</v>
      </c>
      <c r="BX217">
        <v>-8.2328100204467773</v>
      </c>
      <c r="BY217">
        <v>-6.915715217590332</v>
      </c>
      <c r="BZ217">
        <v>-0.80751824378967285</v>
      </c>
      <c r="CA217">
        <v>-0.81038898229598999</v>
      </c>
      <c r="CB217">
        <v>0.17664130032062531</v>
      </c>
      <c r="CC217">
        <v>-0.3337022066116333</v>
      </c>
      <c r="CD217">
        <v>-1.8411463499069214</v>
      </c>
      <c r="CE217">
        <v>-0.35444721579551697</v>
      </c>
      <c r="CF217">
        <v>-0.89594632387161255</v>
      </c>
      <c r="CG217">
        <v>-1.6190989017486572</v>
      </c>
      <c r="CH217">
        <v>-0.83471584320068359</v>
      </c>
      <c r="CI217">
        <v>-1.0044821500778198</v>
      </c>
      <c r="CJ217">
        <v>-2.7575151920318604</v>
      </c>
      <c r="CK217">
        <v>-2.9042410850524902</v>
      </c>
      <c r="CL217">
        <v>-2.1785140037536621</v>
      </c>
      <c r="CM217">
        <v>-3.011040210723877</v>
      </c>
      <c r="CN217">
        <v>-2.028407096862793</v>
      </c>
      <c r="CO217">
        <v>31.618885040283203</v>
      </c>
      <c r="CP217">
        <v>30.940227508544922</v>
      </c>
      <c r="CQ217">
        <v>28.496606826782227</v>
      </c>
      <c r="CR217">
        <v>27.895647048950195</v>
      </c>
      <c r="CS217">
        <v>-2.9288060665130615</v>
      </c>
      <c r="CT217">
        <v>-8.8788938522338867</v>
      </c>
      <c r="CU217">
        <v>-6.1917800903320312</v>
      </c>
      <c r="CV217">
        <v>-6.944678783416748</v>
      </c>
      <c r="CW217">
        <v>-5.6287531852722168</v>
      </c>
      <c r="CX217">
        <v>0.2051042765378952</v>
      </c>
      <c r="CY217">
        <v>0.18687017261981964</v>
      </c>
      <c r="CZ217">
        <v>1.1983382701873779</v>
      </c>
      <c r="DA217">
        <v>0.70039743185043335</v>
      </c>
      <c r="DB217">
        <v>-0.79207766056060791</v>
      </c>
      <c r="DC217">
        <v>0.69288694858551025</v>
      </c>
      <c r="DD217">
        <v>0.17196393013000488</v>
      </c>
      <c r="DE217">
        <v>-0.50769168138504028</v>
      </c>
      <c r="DF217">
        <v>0.34043890237808228</v>
      </c>
      <c r="DG217">
        <v>0.21088097989559174</v>
      </c>
      <c r="DH217">
        <v>-1.4873442649841309</v>
      </c>
      <c r="DI217">
        <v>-1.5961929559707642</v>
      </c>
      <c r="DJ217">
        <v>-0.85727179050445557</v>
      </c>
      <c r="DK217">
        <v>-1.6681531667709351</v>
      </c>
      <c r="DL217">
        <v>-0.68630653619766235</v>
      </c>
      <c r="DM217">
        <v>32.941169738769531</v>
      </c>
      <c r="DN217">
        <v>32.261558532714844</v>
      </c>
      <c r="DO217">
        <v>29.809865951538086</v>
      </c>
      <c r="DP217">
        <v>29.161506652832031</v>
      </c>
      <c r="DQ217">
        <v>-1.6517997980117798</v>
      </c>
      <c r="DR217">
        <v>-7.6163716316223145</v>
      </c>
      <c r="DS217">
        <v>-4.9090662002563477</v>
      </c>
      <c r="DT217">
        <v>-5.6565470695495605</v>
      </c>
      <c r="DU217">
        <v>-4.3417911529541016</v>
      </c>
      <c r="DV217">
        <v>1.6671704053878784</v>
      </c>
      <c r="DW217">
        <v>1.6267540454864502</v>
      </c>
      <c r="DX217">
        <v>2.673506498336792</v>
      </c>
      <c r="DY217">
        <v>2.1934731006622314</v>
      </c>
      <c r="DZ217">
        <v>0.7226109504699707</v>
      </c>
      <c r="EA217">
        <v>2.2050712108612061</v>
      </c>
      <c r="EB217">
        <v>1.7138566970825195</v>
      </c>
      <c r="EC217">
        <v>1.0970038175582886</v>
      </c>
      <c r="ED217">
        <v>2.0371756553649902</v>
      </c>
      <c r="EE217">
        <v>1.9656723737716675</v>
      </c>
      <c r="EF217">
        <v>0.34658074378967285</v>
      </c>
      <c r="EG217">
        <v>0.29242083430290222</v>
      </c>
      <c r="EH217">
        <v>1.0503921508789063</v>
      </c>
      <c r="EI217">
        <v>0.27076232433319092</v>
      </c>
      <c r="EJ217">
        <v>1.2514735460281372</v>
      </c>
      <c r="EK217">
        <v>34.850337982177734</v>
      </c>
      <c r="EL217">
        <v>34.169349670410156</v>
      </c>
      <c r="EM217">
        <v>31.706003189086914</v>
      </c>
      <c r="EN217">
        <v>30.989206314086914</v>
      </c>
      <c r="EO217">
        <v>0.19199435412883759</v>
      </c>
      <c r="EP217">
        <v>-5.793489933013916</v>
      </c>
      <c r="EQ217">
        <v>-3.0570313930511475</v>
      </c>
      <c r="ER217">
        <v>-3.7966899871826172</v>
      </c>
      <c r="ES217">
        <v>-2.4836218357086182</v>
      </c>
      <c r="ET217">
        <v>78.537300109863281</v>
      </c>
      <c r="EU217">
        <v>77.137550354003906</v>
      </c>
      <c r="EV217">
        <v>76.228424072265625</v>
      </c>
      <c r="EW217">
        <v>75.711288452148438</v>
      </c>
      <c r="EX217">
        <v>74.728446960449219</v>
      </c>
      <c r="EY217">
        <v>74.067802429199219</v>
      </c>
      <c r="EZ217">
        <v>76.851821899414063</v>
      </c>
      <c r="FA217">
        <v>80.71197509765625</v>
      </c>
      <c r="FB217">
        <v>85.467620849609375</v>
      </c>
      <c r="FC217">
        <v>90.608634948730469</v>
      </c>
      <c r="FD217">
        <v>94.107124328613281</v>
      </c>
      <c r="FE217">
        <v>95.915580749511719</v>
      </c>
      <c r="FF217">
        <v>96.235992431640625</v>
      </c>
      <c r="FG217">
        <v>97.003746032714844</v>
      </c>
      <c r="FH217">
        <v>97.729393005371094</v>
      </c>
      <c r="FI217">
        <v>96.310386657714844</v>
      </c>
      <c r="FJ217">
        <v>95.621574401855469</v>
      </c>
      <c r="FK217">
        <v>92.403755187988281</v>
      </c>
      <c r="FL217">
        <v>88.654693603515625</v>
      </c>
      <c r="FM217">
        <v>86.887123107910156</v>
      </c>
      <c r="FN217">
        <v>85.368881225585938</v>
      </c>
      <c r="FO217">
        <v>84.068115234375</v>
      </c>
      <c r="FP217">
        <v>82.776725769042969</v>
      </c>
      <c r="FQ217">
        <v>81.870689392089844</v>
      </c>
      <c r="FR217">
        <v>694</v>
      </c>
      <c r="FS217">
        <v>9.1911777853965759E-2</v>
      </c>
      <c r="FT217">
        <v>1</v>
      </c>
    </row>
    <row r="218" spans="1:176" x14ac:dyDescent="0.2">
      <c r="A218" t="s">
        <v>231</v>
      </c>
      <c r="B218" t="s">
        <v>227</v>
      </c>
      <c r="C218" t="s">
        <v>253</v>
      </c>
      <c r="D218">
        <v>694</v>
      </c>
      <c r="E218">
        <v>694</v>
      </c>
      <c r="F218">
        <v>113.25802612304687</v>
      </c>
      <c r="G218">
        <v>108.82598114013672</v>
      </c>
      <c r="H218">
        <v>105.55000305175781</v>
      </c>
      <c r="I218">
        <v>106.39093017578125</v>
      </c>
      <c r="J218">
        <v>110.12419128417969</v>
      </c>
      <c r="K218">
        <v>115.97146606445312</v>
      </c>
      <c r="L218">
        <v>124.359130859375</v>
      </c>
      <c r="M218">
        <v>134.66972351074219</v>
      </c>
      <c r="N218">
        <v>148.96522521972656</v>
      </c>
      <c r="O218">
        <v>158.37556457519531</v>
      </c>
      <c r="P218">
        <v>168.00181579589844</v>
      </c>
      <c r="Q218">
        <v>171.95042419433594</v>
      </c>
      <c r="R218">
        <v>174.32958984375</v>
      </c>
      <c r="S218">
        <v>175.89729309082031</v>
      </c>
      <c r="T218">
        <v>174.92623901367187</v>
      </c>
      <c r="U218">
        <v>174.0426025390625</v>
      </c>
      <c r="V218">
        <v>174.09779357910156</v>
      </c>
      <c r="W218">
        <v>174.40293884277344</v>
      </c>
      <c r="X218">
        <v>176.34609985351562</v>
      </c>
      <c r="Y218">
        <v>179.18635559082031</v>
      </c>
      <c r="Z218">
        <v>173.61878967285156</v>
      </c>
      <c r="AA218">
        <v>152.48722839355469</v>
      </c>
      <c r="AB218">
        <v>131.03436279296875</v>
      </c>
      <c r="AC218">
        <v>116.91527557373047</v>
      </c>
      <c r="AD218">
        <v>-2.7717521190643311</v>
      </c>
      <c r="AE218">
        <v>-4.0902166366577148</v>
      </c>
      <c r="AF218">
        <v>-3.9960067272186279</v>
      </c>
      <c r="AG218">
        <v>-3.9255919456481934</v>
      </c>
      <c r="AH218">
        <v>-4.4559082984924316</v>
      </c>
      <c r="AI218">
        <v>-4.5539360046386719</v>
      </c>
      <c r="AJ218">
        <v>-5.1327724456787109</v>
      </c>
      <c r="AK218">
        <v>-4.1839327812194824</v>
      </c>
      <c r="AL218">
        <v>-4.1376566886901855</v>
      </c>
      <c r="AM218">
        <v>-3.5103137493133545</v>
      </c>
      <c r="AN218">
        <v>-4.285210132598877</v>
      </c>
      <c r="AO218">
        <v>-5.0935845375061035</v>
      </c>
      <c r="AP218">
        <v>-4.0216207504272461</v>
      </c>
      <c r="AQ218">
        <v>-3.5145788192749023</v>
      </c>
      <c r="AR218">
        <v>-3.6518373489379883</v>
      </c>
      <c r="AS218">
        <v>26.578170776367188</v>
      </c>
      <c r="AT218">
        <v>22.934747695922852</v>
      </c>
      <c r="AU218">
        <v>21.040611267089844</v>
      </c>
      <c r="AV218">
        <v>22.877309799194336</v>
      </c>
      <c r="AW218">
        <v>-2.1677529811859131</v>
      </c>
      <c r="AX218">
        <v>-4.0729413032531738</v>
      </c>
      <c r="AY218">
        <v>-6.9907398223876953</v>
      </c>
      <c r="AZ218">
        <v>-6.91314697265625</v>
      </c>
      <c r="BA218">
        <v>-6.9305028915405273</v>
      </c>
      <c r="BB218">
        <v>-1.2260588407516479</v>
      </c>
      <c r="BC218">
        <v>-2.5881118774414062</v>
      </c>
      <c r="BD218">
        <v>-2.509890079498291</v>
      </c>
      <c r="BE218">
        <v>-2.4763586521148682</v>
      </c>
      <c r="BF218">
        <v>-2.983372688293457</v>
      </c>
      <c r="BG218">
        <v>-3.059187650680542</v>
      </c>
      <c r="BH218">
        <v>-3.6156160831451416</v>
      </c>
      <c r="BI218">
        <v>-2.5915765762329102</v>
      </c>
      <c r="BJ218">
        <v>-2.4593591690063477</v>
      </c>
      <c r="BK218">
        <v>-1.7701011896133423</v>
      </c>
      <c r="BL218">
        <v>-2.4972567558288574</v>
      </c>
      <c r="BM218">
        <v>-3.2713046073913574</v>
      </c>
      <c r="BN218">
        <v>-2.1704399585723877</v>
      </c>
      <c r="BO218">
        <v>-1.570339560508728</v>
      </c>
      <c r="BP218">
        <v>-1.6976824998855591</v>
      </c>
      <c r="BQ218">
        <v>28.533182144165039</v>
      </c>
      <c r="BR218">
        <v>24.920707702636719</v>
      </c>
      <c r="BS218">
        <v>23.017457962036133</v>
      </c>
      <c r="BT218">
        <v>24.716211318969727</v>
      </c>
      <c r="BU218">
        <v>-0.38753980398178101</v>
      </c>
      <c r="BV218">
        <v>-2.3174974918365479</v>
      </c>
      <c r="BW218">
        <v>-5.2335801124572754</v>
      </c>
      <c r="BX218">
        <v>-5.1482043266296387</v>
      </c>
      <c r="BY218">
        <v>-5.1607952117919922</v>
      </c>
      <c r="BZ218">
        <v>-0.15551640093326569</v>
      </c>
      <c r="CA218">
        <v>-1.5477586984634399</v>
      </c>
      <c r="CB218">
        <v>-1.4806102514266968</v>
      </c>
      <c r="CC218">
        <v>-1.4726240634918213</v>
      </c>
      <c r="CD218">
        <v>-1.9634989500045776</v>
      </c>
      <c r="CE218">
        <v>-2.0239293575286865</v>
      </c>
      <c r="CF218">
        <v>-2.5648379325866699</v>
      </c>
      <c r="CG218">
        <v>-1.4887155294418335</v>
      </c>
      <c r="CH218">
        <v>-1.2969752550125122</v>
      </c>
      <c r="CI218">
        <v>-0.56483536958694458</v>
      </c>
      <c r="CJ218">
        <v>-1.2589257955551147</v>
      </c>
      <c r="CK218">
        <v>-2.0091991424560547</v>
      </c>
      <c r="CL218">
        <v>-0.88831794261932373</v>
      </c>
      <c r="CM218">
        <v>-0.22376523911952972</v>
      </c>
      <c r="CN218">
        <v>-0.34424087405204773</v>
      </c>
      <c r="CO218">
        <v>29.887216567993164</v>
      </c>
      <c r="CP218">
        <v>26.296178817749023</v>
      </c>
      <c r="CQ218">
        <v>24.386615753173828</v>
      </c>
      <c r="CR218">
        <v>25.989830017089844</v>
      </c>
      <c r="CS218">
        <v>0.84543037414550781</v>
      </c>
      <c r="CT218">
        <v>-1.101682186126709</v>
      </c>
      <c r="CU218">
        <v>-4.0165767669677734</v>
      </c>
      <c r="CV218">
        <v>-3.9258108139038086</v>
      </c>
      <c r="CW218">
        <v>-3.9351012706756592</v>
      </c>
      <c r="CX218">
        <v>0.91502606868743896</v>
      </c>
      <c r="CY218">
        <v>-0.50740563869476318</v>
      </c>
      <c r="CZ218">
        <v>-0.45133042335510254</v>
      </c>
      <c r="DA218">
        <v>-0.46888953447341919</v>
      </c>
      <c r="DB218">
        <v>-0.94362527132034302</v>
      </c>
      <c r="DC218">
        <v>-0.98867112398147583</v>
      </c>
      <c r="DD218">
        <v>-1.5140599012374878</v>
      </c>
      <c r="DE218">
        <v>-0.38585439324378967</v>
      </c>
      <c r="DF218">
        <v>-0.13459135591983795</v>
      </c>
      <c r="DG218">
        <v>0.64043045043945313</v>
      </c>
      <c r="DH218">
        <v>-2.0594730973243713E-2</v>
      </c>
      <c r="DI218">
        <v>-0.74709361791610718</v>
      </c>
      <c r="DJ218">
        <v>0.39380413293838501</v>
      </c>
      <c r="DK218">
        <v>1.1228090524673462</v>
      </c>
      <c r="DL218">
        <v>1.0092008113861084</v>
      </c>
      <c r="DM218">
        <v>31.241250991821289</v>
      </c>
      <c r="DN218">
        <v>27.671649932861328</v>
      </c>
      <c r="DO218">
        <v>25.755773544311523</v>
      </c>
      <c r="DP218">
        <v>27.263448715209961</v>
      </c>
      <c r="DQ218">
        <v>2.0784006118774414</v>
      </c>
      <c r="DR218">
        <v>0.11413304507732391</v>
      </c>
      <c r="DS218">
        <v>-2.7995731830596924</v>
      </c>
      <c r="DT218">
        <v>-2.7034170627593994</v>
      </c>
      <c r="DU218">
        <v>-2.7094070911407471</v>
      </c>
      <c r="DV218">
        <v>2.4607193470001221</v>
      </c>
      <c r="DW218">
        <v>0.99469900131225586</v>
      </c>
      <c r="DX218">
        <v>1.0347862243652344</v>
      </c>
      <c r="DY218">
        <v>0.98034375905990601</v>
      </c>
      <c r="DZ218">
        <v>0.52891039848327637</v>
      </c>
      <c r="EA218">
        <v>0.5060773491859436</v>
      </c>
      <c r="EB218">
        <v>3.0967926140874624E-3</v>
      </c>
      <c r="EC218">
        <v>1.206501841545105</v>
      </c>
      <c r="ED218">
        <v>1.5437064170837402</v>
      </c>
      <c r="EE218">
        <v>2.3806428909301758</v>
      </c>
      <c r="EF218">
        <v>1.767358660697937</v>
      </c>
      <c r="EG218">
        <v>1.0751863718032837</v>
      </c>
      <c r="EH218">
        <v>2.2449848651885986</v>
      </c>
      <c r="EI218">
        <v>3.0670485496520996</v>
      </c>
      <c r="EJ218">
        <v>2.963355541229248</v>
      </c>
      <c r="EK218">
        <v>33.196262359619141</v>
      </c>
      <c r="EL218">
        <v>29.657609939575195</v>
      </c>
      <c r="EM218">
        <v>27.732620239257812</v>
      </c>
      <c r="EN218">
        <v>29.102350234985352</v>
      </c>
      <c r="EO218">
        <v>3.8586137294769287</v>
      </c>
      <c r="EP218">
        <v>1.869577169418335</v>
      </c>
      <c r="EQ218">
        <v>-1.0424134731292725</v>
      </c>
      <c r="ER218">
        <v>-0.93847489356994629</v>
      </c>
      <c r="ES218">
        <v>-0.93969953060150146</v>
      </c>
      <c r="ET218">
        <v>80.532699584960938</v>
      </c>
      <c r="EU218">
        <v>79.328384399414063</v>
      </c>
      <c r="EV218">
        <v>78.311721801757813</v>
      </c>
      <c r="EW218">
        <v>77.415054321289063</v>
      </c>
      <c r="EX218">
        <v>77.257858276367188</v>
      </c>
      <c r="EY218">
        <v>77.56109619140625</v>
      </c>
      <c r="EZ218">
        <v>79.0848388671875</v>
      </c>
      <c r="FA218">
        <v>83.160308837890625</v>
      </c>
      <c r="FB218">
        <v>87.713714599609375</v>
      </c>
      <c r="FC218">
        <v>91.6268310546875</v>
      </c>
      <c r="FD218">
        <v>93.960533142089844</v>
      </c>
      <c r="FE218">
        <v>95.621963500976563</v>
      </c>
      <c r="FF218">
        <v>96.236808776855469</v>
      </c>
      <c r="FG218">
        <v>95.221343994140625</v>
      </c>
      <c r="FH218">
        <v>94.301498413085938</v>
      </c>
      <c r="FI218">
        <v>93.204254150390625</v>
      </c>
      <c r="FJ218">
        <v>92.474266052246094</v>
      </c>
      <c r="FK218">
        <v>91.4012451171875</v>
      </c>
      <c r="FL218">
        <v>88.813453674316406</v>
      </c>
      <c r="FM218">
        <v>86.853668212890625</v>
      </c>
      <c r="FN218">
        <v>85.472427368164062</v>
      </c>
      <c r="FO218">
        <v>84.156623840332031</v>
      </c>
      <c r="FP218">
        <v>83.329856872558594</v>
      </c>
      <c r="FQ218">
        <v>82.282096862792969</v>
      </c>
      <c r="FR218">
        <v>694</v>
      </c>
      <c r="FS218">
        <v>9.1523490846157074E-2</v>
      </c>
      <c r="FT218">
        <v>1</v>
      </c>
    </row>
    <row r="219" spans="1:176" x14ac:dyDescent="0.2">
      <c r="A219" t="s">
        <v>231</v>
      </c>
      <c r="B219" t="s">
        <v>227</v>
      </c>
      <c r="C219" t="s">
        <v>254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BX219">
        <v>0</v>
      </c>
      <c r="BY219">
        <v>0</v>
      </c>
      <c r="BZ219">
        <v>0</v>
      </c>
      <c r="CA219">
        <v>0</v>
      </c>
      <c r="CB219">
        <v>0</v>
      </c>
      <c r="CC219">
        <v>0</v>
      </c>
      <c r="CD219">
        <v>0</v>
      </c>
      <c r="CE219">
        <v>0</v>
      </c>
      <c r="CF219">
        <v>0</v>
      </c>
      <c r="CG219">
        <v>0</v>
      </c>
      <c r="CH219">
        <v>0</v>
      </c>
      <c r="CI219">
        <v>0</v>
      </c>
      <c r="CJ219">
        <v>0</v>
      </c>
      <c r="CK219">
        <v>0</v>
      </c>
      <c r="CL219">
        <v>0</v>
      </c>
      <c r="CM219">
        <v>0</v>
      </c>
      <c r="CN219">
        <v>0</v>
      </c>
      <c r="CO219">
        <v>0</v>
      </c>
      <c r="CP219">
        <v>0</v>
      </c>
      <c r="CQ219">
        <v>0</v>
      </c>
      <c r="CR219">
        <v>0</v>
      </c>
      <c r="CS219">
        <v>0</v>
      </c>
      <c r="CT219">
        <v>0</v>
      </c>
      <c r="CU219">
        <v>0</v>
      </c>
      <c r="CV219">
        <v>0</v>
      </c>
      <c r="CW219">
        <v>0</v>
      </c>
      <c r="CX219">
        <v>0</v>
      </c>
      <c r="CY219">
        <v>0</v>
      </c>
      <c r="CZ219">
        <v>0</v>
      </c>
      <c r="DA219">
        <v>0</v>
      </c>
      <c r="DB219">
        <v>0</v>
      </c>
      <c r="DC219">
        <v>0</v>
      </c>
      <c r="DD219">
        <v>0</v>
      </c>
      <c r="DE219">
        <v>0</v>
      </c>
      <c r="DF219">
        <v>0</v>
      </c>
      <c r="DG219">
        <v>0</v>
      </c>
      <c r="DH219">
        <v>0</v>
      </c>
      <c r="DI219">
        <v>0</v>
      </c>
      <c r="DJ219">
        <v>0</v>
      </c>
      <c r="DK219">
        <v>0</v>
      </c>
      <c r="DL219">
        <v>0</v>
      </c>
      <c r="DM219">
        <v>0</v>
      </c>
      <c r="DN219">
        <v>0</v>
      </c>
      <c r="DO219">
        <v>0</v>
      </c>
      <c r="DP219">
        <v>0</v>
      </c>
      <c r="DQ219">
        <v>0</v>
      </c>
      <c r="DR219">
        <v>0</v>
      </c>
      <c r="DS219">
        <v>0</v>
      </c>
      <c r="DT219">
        <v>0</v>
      </c>
      <c r="DU219">
        <v>0</v>
      </c>
      <c r="DV219">
        <v>0</v>
      </c>
      <c r="DW219">
        <v>0</v>
      </c>
      <c r="DX219">
        <v>0</v>
      </c>
      <c r="DY219">
        <v>0</v>
      </c>
      <c r="DZ219">
        <v>0</v>
      </c>
      <c r="EA219">
        <v>0</v>
      </c>
      <c r="EB219">
        <v>0</v>
      </c>
      <c r="EC219">
        <v>0</v>
      </c>
      <c r="ED219">
        <v>0</v>
      </c>
      <c r="EE219">
        <v>0</v>
      </c>
      <c r="EF219">
        <v>0</v>
      </c>
      <c r="EG219">
        <v>0</v>
      </c>
      <c r="EH219">
        <v>0</v>
      </c>
      <c r="EI219">
        <v>0</v>
      </c>
      <c r="EJ219">
        <v>0</v>
      </c>
      <c r="EK219">
        <v>0</v>
      </c>
      <c r="EL219">
        <v>0</v>
      </c>
      <c r="EM219">
        <v>0</v>
      </c>
      <c r="EN219">
        <v>0</v>
      </c>
      <c r="EO219">
        <v>0</v>
      </c>
      <c r="EP219">
        <v>0</v>
      </c>
      <c r="EQ219">
        <v>0</v>
      </c>
      <c r="ER219">
        <v>0</v>
      </c>
      <c r="ES219">
        <v>0</v>
      </c>
      <c r="ET219">
        <v>0</v>
      </c>
      <c r="EU219">
        <v>0</v>
      </c>
      <c r="EV219">
        <v>0</v>
      </c>
      <c r="EW219">
        <v>0</v>
      </c>
      <c r="EX219">
        <v>0</v>
      </c>
      <c r="EY219">
        <v>0</v>
      </c>
      <c r="EZ219">
        <v>0</v>
      </c>
      <c r="FA219">
        <v>0</v>
      </c>
      <c r="FB219">
        <v>0</v>
      </c>
      <c r="FC219">
        <v>0</v>
      </c>
      <c r="FD219">
        <v>0</v>
      </c>
      <c r="FE219">
        <v>0</v>
      </c>
      <c r="FF219">
        <v>0</v>
      </c>
      <c r="FG219">
        <v>0</v>
      </c>
      <c r="FH219">
        <v>0</v>
      </c>
      <c r="FI219">
        <v>0</v>
      </c>
      <c r="FJ219">
        <v>0</v>
      </c>
      <c r="FK219">
        <v>0</v>
      </c>
      <c r="FL219">
        <v>0</v>
      </c>
      <c r="FM219">
        <v>0</v>
      </c>
      <c r="FN219">
        <v>0</v>
      </c>
      <c r="FO219">
        <v>0</v>
      </c>
      <c r="FP219">
        <v>0</v>
      </c>
      <c r="FQ219">
        <v>0</v>
      </c>
      <c r="FR219">
        <v>0</v>
      </c>
      <c r="FS219">
        <v>0</v>
      </c>
      <c r="FT219">
        <v>0</v>
      </c>
    </row>
    <row r="220" spans="1:176" x14ac:dyDescent="0.2">
      <c r="A220" t="s">
        <v>231</v>
      </c>
      <c r="B220" t="s">
        <v>227</v>
      </c>
      <c r="C220" t="s">
        <v>255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BX220">
        <v>0</v>
      </c>
      <c r="BY220">
        <v>0</v>
      </c>
      <c r="BZ220">
        <v>0</v>
      </c>
      <c r="CA220">
        <v>0</v>
      </c>
      <c r="CB220">
        <v>0</v>
      </c>
      <c r="CC220">
        <v>0</v>
      </c>
      <c r="CD220">
        <v>0</v>
      </c>
      <c r="CE220">
        <v>0</v>
      </c>
      <c r="CF220">
        <v>0</v>
      </c>
      <c r="CG220">
        <v>0</v>
      </c>
      <c r="CH220">
        <v>0</v>
      </c>
      <c r="CI220">
        <v>0</v>
      </c>
      <c r="CJ220">
        <v>0</v>
      </c>
      <c r="CK220">
        <v>0</v>
      </c>
      <c r="CL220">
        <v>0</v>
      </c>
      <c r="CM220">
        <v>0</v>
      </c>
      <c r="CN220">
        <v>0</v>
      </c>
      <c r="CO220">
        <v>0</v>
      </c>
      <c r="CP220">
        <v>0</v>
      </c>
      <c r="CQ220">
        <v>0</v>
      </c>
      <c r="CR220">
        <v>0</v>
      </c>
      <c r="CS220">
        <v>0</v>
      </c>
      <c r="CT220">
        <v>0</v>
      </c>
      <c r="CU220">
        <v>0</v>
      </c>
      <c r="CV220">
        <v>0</v>
      </c>
      <c r="CW220">
        <v>0</v>
      </c>
      <c r="CX220">
        <v>0</v>
      </c>
      <c r="CY220">
        <v>0</v>
      </c>
      <c r="CZ220">
        <v>0</v>
      </c>
      <c r="DA220">
        <v>0</v>
      </c>
      <c r="DB220">
        <v>0</v>
      </c>
      <c r="DC220">
        <v>0</v>
      </c>
      <c r="DD220">
        <v>0</v>
      </c>
      <c r="DE220">
        <v>0</v>
      </c>
      <c r="DF220">
        <v>0</v>
      </c>
      <c r="DG220">
        <v>0</v>
      </c>
      <c r="DH220">
        <v>0</v>
      </c>
      <c r="DI220">
        <v>0</v>
      </c>
      <c r="DJ220">
        <v>0</v>
      </c>
      <c r="DK220">
        <v>0</v>
      </c>
      <c r="DL220">
        <v>0</v>
      </c>
      <c r="DM220">
        <v>0</v>
      </c>
      <c r="DN220">
        <v>0</v>
      </c>
      <c r="DO220">
        <v>0</v>
      </c>
      <c r="DP220">
        <v>0</v>
      </c>
      <c r="DQ220">
        <v>0</v>
      </c>
      <c r="DR220">
        <v>0</v>
      </c>
      <c r="DS220">
        <v>0</v>
      </c>
      <c r="DT220">
        <v>0</v>
      </c>
      <c r="DU220">
        <v>0</v>
      </c>
      <c r="DV220">
        <v>0</v>
      </c>
      <c r="DW220">
        <v>0</v>
      </c>
      <c r="DX220">
        <v>0</v>
      </c>
      <c r="DY220">
        <v>0</v>
      </c>
      <c r="DZ220">
        <v>0</v>
      </c>
      <c r="EA220">
        <v>0</v>
      </c>
      <c r="EB220">
        <v>0</v>
      </c>
      <c r="EC220">
        <v>0</v>
      </c>
      <c r="ED220">
        <v>0</v>
      </c>
      <c r="EE220">
        <v>0</v>
      </c>
      <c r="EF220">
        <v>0</v>
      </c>
      <c r="EG220">
        <v>0</v>
      </c>
      <c r="EH220">
        <v>0</v>
      </c>
      <c r="EI220">
        <v>0</v>
      </c>
      <c r="EJ220">
        <v>0</v>
      </c>
      <c r="EK220">
        <v>0</v>
      </c>
      <c r="EL220">
        <v>0</v>
      </c>
      <c r="EM220">
        <v>0</v>
      </c>
      <c r="EN220">
        <v>0</v>
      </c>
      <c r="EO220">
        <v>0</v>
      </c>
      <c r="EP220">
        <v>0</v>
      </c>
      <c r="EQ220">
        <v>0</v>
      </c>
      <c r="ER220">
        <v>0</v>
      </c>
      <c r="ES220">
        <v>0</v>
      </c>
      <c r="ET220">
        <v>0</v>
      </c>
      <c r="EU220">
        <v>0</v>
      </c>
      <c r="EV220">
        <v>0</v>
      </c>
      <c r="EW220">
        <v>0</v>
      </c>
      <c r="EX220">
        <v>0</v>
      </c>
      <c r="EY220">
        <v>0</v>
      </c>
      <c r="EZ220">
        <v>0</v>
      </c>
      <c r="FA220">
        <v>0</v>
      </c>
      <c r="FB220">
        <v>0</v>
      </c>
      <c r="FC220">
        <v>0</v>
      </c>
      <c r="FD220">
        <v>0</v>
      </c>
      <c r="FE220">
        <v>0</v>
      </c>
      <c r="FF220">
        <v>0</v>
      </c>
      <c r="FG220">
        <v>0</v>
      </c>
      <c r="FH220">
        <v>0</v>
      </c>
      <c r="FI220">
        <v>0</v>
      </c>
      <c r="FJ220">
        <v>0</v>
      </c>
      <c r="FK220">
        <v>0</v>
      </c>
      <c r="FL220">
        <v>0</v>
      </c>
      <c r="FM220">
        <v>0</v>
      </c>
      <c r="FN220">
        <v>0</v>
      </c>
      <c r="FO220">
        <v>0</v>
      </c>
      <c r="FP220">
        <v>0</v>
      </c>
      <c r="FQ220">
        <v>0</v>
      </c>
      <c r="FR220">
        <v>0</v>
      </c>
      <c r="FS220">
        <v>0</v>
      </c>
      <c r="FT220">
        <v>0</v>
      </c>
    </row>
    <row r="221" spans="1:176" x14ac:dyDescent="0.2">
      <c r="A221" t="s">
        <v>231</v>
      </c>
      <c r="B221" t="s">
        <v>227</v>
      </c>
      <c r="C221" t="s">
        <v>256</v>
      </c>
      <c r="D221">
        <v>683</v>
      </c>
      <c r="E221">
        <v>683</v>
      </c>
      <c r="F221">
        <v>91.631195068359375</v>
      </c>
      <c r="G221">
        <v>88.167076110839844</v>
      </c>
      <c r="H221">
        <v>86.053703308105469</v>
      </c>
      <c r="I221">
        <v>86.719306945800781</v>
      </c>
      <c r="J221">
        <v>90.389640808105469</v>
      </c>
      <c r="K221">
        <v>95.750656127929688</v>
      </c>
      <c r="L221">
        <v>102.95140075683594</v>
      </c>
      <c r="M221">
        <v>110.06439971923828</v>
      </c>
      <c r="N221">
        <v>120.84701538085937</v>
      </c>
      <c r="O221">
        <v>128.32781982421875</v>
      </c>
      <c r="P221">
        <v>138.125732421875</v>
      </c>
      <c r="Q221">
        <v>142.76564025878906</v>
      </c>
      <c r="R221">
        <v>146.97486877441406</v>
      </c>
      <c r="S221">
        <v>150.18910217285156</v>
      </c>
      <c r="T221">
        <v>151.99922180175781</v>
      </c>
      <c r="U221">
        <v>154.18487548828125</v>
      </c>
      <c r="V221">
        <v>156.38519287109375</v>
      </c>
      <c r="W221">
        <v>158.31318664550781</v>
      </c>
      <c r="X221">
        <v>159.71311950683594</v>
      </c>
      <c r="Y221">
        <v>158.60542297363281</v>
      </c>
      <c r="Z221">
        <v>153.09619140625</v>
      </c>
      <c r="AA221">
        <v>136.76454162597656</v>
      </c>
      <c r="AB221">
        <v>116.8116455078125</v>
      </c>
      <c r="AC221">
        <v>103.58987426757812</v>
      </c>
      <c r="AD221">
        <v>-4.6316733360290527</v>
      </c>
      <c r="AE221">
        <v>-5.5260405540466309</v>
      </c>
      <c r="AF221">
        <v>-4.805476188659668</v>
      </c>
      <c r="AG221">
        <v>-3.6490488052368164</v>
      </c>
      <c r="AH221">
        <v>-2.84195876121521</v>
      </c>
      <c r="AI221">
        <v>-2.9828486442565918</v>
      </c>
      <c r="AJ221">
        <v>-3.8909776210784912</v>
      </c>
      <c r="AK221">
        <v>-1.3327441215515137</v>
      </c>
      <c r="AL221">
        <v>-1.5349537134170532</v>
      </c>
      <c r="AM221">
        <v>-3.8690509796142578</v>
      </c>
      <c r="AN221">
        <v>-4.2581825256347656</v>
      </c>
      <c r="AO221">
        <v>-5.2915244102478027</v>
      </c>
      <c r="AP221">
        <v>-5.459568977355957</v>
      </c>
      <c r="AQ221">
        <v>-8.2847404479980469</v>
      </c>
      <c r="AR221">
        <v>-4.9615659713745117</v>
      </c>
      <c r="AS221">
        <v>26.486087799072266</v>
      </c>
      <c r="AT221">
        <v>25.220508575439453</v>
      </c>
      <c r="AU221">
        <v>24.51171875</v>
      </c>
      <c r="AV221">
        <v>23.641750335693359</v>
      </c>
      <c r="AW221">
        <v>-4.6206741333007812</v>
      </c>
      <c r="AX221">
        <v>-3.9804532527923584</v>
      </c>
      <c r="AY221">
        <v>-3.4047293663024902</v>
      </c>
      <c r="AZ221">
        <v>-4.6372203826904297</v>
      </c>
      <c r="BA221">
        <v>-5.2277612686157227</v>
      </c>
      <c r="BB221">
        <v>-3.1315286159515381</v>
      </c>
      <c r="BC221">
        <v>-4.0823912620544434</v>
      </c>
      <c r="BD221">
        <v>-3.3670899868011475</v>
      </c>
      <c r="BE221">
        <v>-2.217235803604126</v>
      </c>
      <c r="BF221">
        <v>-1.3663221597671509</v>
      </c>
      <c r="BG221">
        <v>-1.5287418365478516</v>
      </c>
      <c r="BH221">
        <v>-2.4252560138702393</v>
      </c>
      <c r="BI221">
        <v>0.23412981629371643</v>
      </c>
      <c r="BJ221">
        <v>0.12832410633563995</v>
      </c>
      <c r="BK221">
        <v>-2.1007578372955322</v>
      </c>
      <c r="BL221">
        <v>-2.4292407035827637</v>
      </c>
      <c r="BM221">
        <v>-3.5222976207733154</v>
      </c>
      <c r="BN221">
        <v>-3.7346787452697754</v>
      </c>
      <c r="BO221">
        <v>-6.5447840690612793</v>
      </c>
      <c r="BP221">
        <v>-3.2361974716186523</v>
      </c>
      <c r="BQ221">
        <v>28.178058624267578</v>
      </c>
      <c r="BR221">
        <v>26.899946212768555</v>
      </c>
      <c r="BS221">
        <v>26.165536880493164</v>
      </c>
      <c r="BT221">
        <v>25.246170043945313</v>
      </c>
      <c r="BU221">
        <v>-2.9994480609893799</v>
      </c>
      <c r="BV221">
        <v>-2.3920140266418457</v>
      </c>
      <c r="BW221">
        <v>-1.8200198411941528</v>
      </c>
      <c r="BX221">
        <v>-3.0693435668945313</v>
      </c>
      <c r="BY221">
        <v>-3.6484372615814209</v>
      </c>
      <c r="BZ221">
        <v>-2.0925328731536865</v>
      </c>
      <c r="CA221">
        <v>-3.082524299621582</v>
      </c>
      <c r="CB221">
        <v>-2.3708679676055908</v>
      </c>
      <c r="CC221">
        <v>-1.2255663871765137</v>
      </c>
      <c r="CD221">
        <v>-0.34430065751075745</v>
      </c>
      <c r="CE221">
        <v>-0.52163189649581909</v>
      </c>
      <c r="CF221">
        <v>-1.4101016521453857</v>
      </c>
      <c r="CG221">
        <v>1.3193418979644775</v>
      </c>
      <c r="CH221">
        <v>1.2803052663803101</v>
      </c>
      <c r="CI221">
        <v>-0.87604355812072754</v>
      </c>
      <c r="CJ221">
        <v>-1.1625213623046875</v>
      </c>
      <c r="CK221">
        <v>-2.2969362735748291</v>
      </c>
      <c r="CL221">
        <v>-2.540024995803833</v>
      </c>
      <c r="CM221">
        <v>-5.3396954536437988</v>
      </c>
      <c r="CN221">
        <v>-2.0412123203277588</v>
      </c>
      <c r="CO221">
        <v>29.349910736083984</v>
      </c>
      <c r="CP221">
        <v>28.063117980957031</v>
      </c>
      <c r="CQ221">
        <v>27.310964584350586</v>
      </c>
      <c r="CR221">
        <v>26.357385635375977</v>
      </c>
      <c r="CS221">
        <v>-1.8765918016433716</v>
      </c>
      <c r="CT221">
        <v>-1.2918658256530762</v>
      </c>
      <c r="CU221">
        <v>-0.72245484590530396</v>
      </c>
      <c r="CV221">
        <v>-1.9834370613098145</v>
      </c>
      <c r="CW221">
        <v>-2.5546023845672607</v>
      </c>
      <c r="CX221">
        <v>-1.053537130355835</v>
      </c>
      <c r="CY221">
        <v>-2.0826573371887207</v>
      </c>
      <c r="CZ221">
        <v>-1.3746459484100342</v>
      </c>
      <c r="DA221">
        <v>-0.23389706015586853</v>
      </c>
      <c r="DB221">
        <v>0.67772078514099121</v>
      </c>
      <c r="DC221">
        <v>0.48547807335853577</v>
      </c>
      <c r="DD221">
        <v>-0.39494729042053223</v>
      </c>
      <c r="DE221">
        <v>2.4045538902282715</v>
      </c>
      <c r="DF221">
        <v>2.4322865009307861</v>
      </c>
      <c r="DG221">
        <v>0.3486708402633667</v>
      </c>
      <c r="DH221">
        <v>0.10419804602861404</v>
      </c>
      <c r="DI221">
        <v>-1.0715750455856323</v>
      </c>
      <c r="DJ221">
        <v>-1.3453712463378906</v>
      </c>
      <c r="DK221">
        <v>-4.1346068382263184</v>
      </c>
      <c r="DL221">
        <v>-0.84622716903686523</v>
      </c>
      <c r="DM221">
        <v>30.521762847900391</v>
      </c>
      <c r="DN221">
        <v>29.226289749145508</v>
      </c>
      <c r="DO221">
        <v>28.456392288208008</v>
      </c>
      <c r="DP221">
        <v>27.468601226806641</v>
      </c>
      <c r="DQ221">
        <v>-0.75373566150665283</v>
      </c>
      <c r="DR221">
        <v>-0.19171765446662903</v>
      </c>
      <c r="DS221">
        <v>0.37511014938354492</v>
      </c>
      <c r="DT221">
        <v>-0.89753043651580811</v>
      </c>
      <c r="DU221">
        <v>-1.460767388343811</v>
      </c>
      <c r="DV221">
        <v>0.44660767912864685</v>
      </c>
      <c r="DW221">
        <v>-0.63900810480117798</v>
      </c>
      <c r="DX221">
        <v>6.3740365207195282E-2</v>
      </c>
      <c r="DY221">
        <v>1.1979159116744995</v>
      </c>
      <c r="DZ221">
        <v>2.1533575057983398</v>
      </c>
      <c r="EA221">
        <v>1.9395848512649536</v>
      </c>
      <c r="EB221">
        <v>1.0707744359970093</v>
      </c>
      <c r="EC221">
        <v>3.9714279174804687</v>
      </c>
      <c r="ED221">
        <v>4.0955643653869629</v>
      </c>
      <c r="EE221">
        <v>2.1169638633728027</v>
      </c>
      <c r="EF221">
        <v>1.9331396818161011</v>
      </c>
      <c r="EG221">
        <v>0.69765210151672363</v>
      </c>
      <c r="EH221">
        <v>0.37951889634132385</v>
      </c>
      <c r="EI221">
        <v>-2.3946502208709717</v>
      </c>
      <c r="EJ221">
        <v>0.87914156913757324</v>
      </c>
      <c r="EK221">
        <v>32.213733673095703</v>
      </c>
      <c r="EL221">
        <v>30.905727386474609</v>
      </c>
      <c r="EM221">
        <v>30.110210418701172</v>
      </c>
      <c r="EN221">
        <v>29.073020935058594</v>
      </c>
      <c r="EO221">
        <v>0.86749035120010376</v>
      </c>
      <c r="EP221">
        <v>1.3967216014862061</v>
      </c>
      <c r="EQ221">
        <v>1.9598196744918823</v>
      </c>
      <c r="ER221">
        <v>0.67034620046615601</v>
      </c>
      <c r="ES221">
        <v>0.11855647712945938</v>
      </c>
      <c r="ET221">
        <v>67.903297424316406</v>
      </c>
      <c r="EU221">
        <v>66.675689697265625</v>
      </c>
      <c r="EV221">
        <v>65.869522094726563</v>
      </c>
      <c r="EW221">
        <v>65.411712646484375</v>
      </c>
      <c r="EX221">
        <v>64.811256408691406</v>
      </c>
      <c r="EY221">
        <v>64.308059692382813</v>
      </c>
      <c r="EZ221">
        <v>63.203193664550781</v>
      </c>
      <c r="FA221">
        <v>65.236335754394531</v>
      </c>
      <c r="FB221">
        <v>70.741600036621094</v>
      </c>
      <c r="FC221">
        <v>76.233291625976563</v>
      </c>
      <c r="FD221">
        <v>81.560173034667969</v>
      </c>
      <c r="FE221">
        <v>85.473152160644531</v>
      </c>
      <c r="FF221">
        <v>87.795944213867187</v>
      </c>
      <c r="FG221">
        <v>88.864784240722656</v>
      </c>
      <c r="FH221">
        <v>88.899505615234375</v>
      </c>
      <c r="FI221">
        <v>87.708976745605469</v>
      </c>
      <c r="FJ221">
        <v>86.698234558105469</v>
      </c>
      <c r="FK221">
        <v>84.516090393066406</v>
      </c>
      <c r="FL221">
        <v>80.3616943359375</v>
      </c>
      <c r="FM221">
        <v>77.004501342773438</v>
      </c>
      <c r="FN221">
        <v>75.120346069335938</v>
      </c>
      <c r="FO221">
        <v>73.831512451171875</v>
      </c>
      <c r="FP221">
        <v>72.538543701171875</v>
      </c>
      <c r="FQ221">
        <v>70.801429748535156</v>
      </c>
      <c r="FR221">
        <v>683</v>
      </c>
      <c r="FS221">
        <v>9.5489099621772766E-2</v>
      </c>
      <c r="FT221">
        <v>1</v>
      </c>
    </row>
    <row r="222" spans="1:176" x14ac:dyDescent="0.2">
      <c r="A222" t="s">
        <v>231</v>
      </c>
      <c r="B222" t="s">
        <v>227</v>
      </c>
      <c r="C222" t="s">
        <v>257</v>
      </c>
      <c r="D222">
        <v>683</v>
      </c>
      <c r="E222">
        <v>683</v>
      </c>
      <c r="F222">
        <v>99.498367309570313</v>
      </c>
      <c r="G222">
        <v>95.978828430175781</v>
      </c>
      <c r="H222">
        <v>93.357376098632812</v>
      </c>
      <c r="I222">
        <v>93.515129089355469</v>
      </c>
      <c r="J222">
        <v>96.587120056152344</v>
      </c>
      <c r="K222">
        <v>101.36383819580078</v>
      </c>
      <c r="L222">
        <v>108.25484466552734</v>
      </c>
      <c r="M222">
        <v>114.93862915039062</v>
      </c>
      <c r="N222">
        <v>125.66107177734375</v>
      </c>
      <c r="O222">
        <v>132.27976989746094</v>
      </c>
      <c r="P222">
        <v>140.93130493164062</v>
      </c>
      <c r="Q222">
        <v>144.7841796875</v>
      </c>
      <c r="R222">
        <v>149.00241088867187</v>
      </c>
      <c r="S222">
        <v>153.39552307128906</v>
      </c>
      <c r="T222">
        <v>155.8594970703125</v>
      </c>
      <c r="U222">
        <v>157.92219543457031</v>
      </c>
      <c r="V222">
        <v>159.97427368164062</v>
      </c>
      <c r="W222">
        <v>160.89424133300781</v>
      </c>
      <c r="X222">
        <v>162.27658081054687</v>
      </c>
      <c r="Y222">
        <v>161.01351928710937</v>
      </c>
      <c r="Z222">
        <v>155.46385192871094</v>
      </c>
      <c r="AA222">
        <v>138.72201538085937</v>
      </c>
      <c r="AB222">
        <v>118.76155090332031</v>
      </c>
      <c r="AC222">
        <v>105.44496917724609</v>
      </c>
      <c r="AD222">
        <v>-2.8646030426025391</v>
      </c>
      <c r="AE222">
        <v>-3.2309134006500244</v>
      </c>
      <c r="AF222">
        <v>-3.9558031558990479</v>
      </c>
      <c r="AG222">
        <v>-3.2744665145874023</v>
      </c>
      <c r="AH222">
        <v>-3.0471847057342529</v>
      </c>
      <c r="AI222">
        <v>-3.4143977165222168</v>
      </c>
      <c r="AJ222">
        <v>-3.4449136257171631</v>
      </c>
      <c r="AK222">
        <v>-2.2836325168609619</v>
      </c>
      <c r="AL222">
        <v>-2.4156951904296875</v>
      </c>
      <c r="AM222">
        <v>-3.9905054569244385</v>
      </c>
      <c r="AN222">
        <v>-5.5764894485473633</v>
      </c>
      <c r="AO222">
        <v>-6.2534551620483398</v>
      </c>
      <c r="AP222">
        <v>-6.9158458709716797</v>
      </c>
      <c r="AQ222">
        <v>-7.0750689506530762</v>
      </c>
      <c r="AR222">
        <v>-4.4669475555419922</v>
      </c>
      <c r="AS222">
        <v>27.510395050048828</v>
      </c>
      <c r="AT222">
        <v>27.236358642578125</v>
      </c>
      <c r="AU222">
        <v>25.831752777099609</v>
      </c>
      <c r="AV222">
        <v>24.992191314697266</v>
      </c>
      <c r="AW222">
        <v>-0.55961531400680542</v>
      </c>
      <c r="AX222">
        <v>-1.3872737884521484</v>
      </c>
      <c r="AY222">
        <v>-2.1194207668304443</v>
      </c>
      <c r="AZ222">
        <v>-2.5896358489990234</v>
      </c>
      <c r="BA222">
        <v>-2.5159549713134766</v>
      </c>
      <c r="BB222">
        <v>-1.6764997243881226</v>
      </c>
      <c r="BC222">
        <v>-2.083416223526001</v>
      </c>
      <c r="BD222">
        <v>-2.7974729537963867</v>
      </c>
      <c r="BE222">
        <v>-2.146496057510376</v>
      </c>
      <c r="BF222">
        <v>-1.9067015647888184</v>
      </c>
      <c r="BG222">
        <v>-2.279883861541748</v>
      </c>
      <c r="BH222">
        <v>-2.3101253509521484</v>
      </c>
      <c r="BI222">
        <v>-1.0898764133453369</v>
      </c>
      <c r="BJ222">
        <v>-1.1389858722686768</v>
      </c>
      <c r="BK222">
        <v>-2.6408686637878418</v>
      </c>
      <c r="BL222">
        <v>-4.1905040740966797</v>
      </c>
      <c r="BM222">
        <v>-4.86639404296875</v>
      </c>
      <c r="BN222">
        <v>-5.5463871955871582</v>
      </c>
      <c r="BO222">
        <v>-5.6449942588806152</v>
      </c>
      <c r="BP222">
        <v>-3.0061266422271729</v>
      </c>
      <c r="BQ222">
        <v>28.991376876831055</v>
      </c>
      <c r="BR222">
        <v>28.677742004394531</v>
      </c>
      <c r="BS222">
        <v>27.27256965637207</v>
      </c>
      <c r="BT222">
        <v>26.399541854858398</v>
      </c>
      <c r="BU222">
        <v>0.82452547550201416</v>
      </c>
      <c r="BV222">
        <v>-3.0023187398910522E-2</v>
      </c>
      <c r="BW222">
        <v>-0.77574658393859863</v>
      </c>
      <c r="BX222">
        <v>-1.2691589593887329</v>
      </c>
      <c r="BY222">
        <v>-1.1863797903060913</v>
      </c>
      <c r="BZ222">
        <v>-0.85362309217453003</v>
      </c>
      <c r="CA222">
        <v>-1.2886631488800049</v>
      </c>
      <c r="CB222">
        <v>-1.995216965675354</v>
      </c>
      <c r="CC222">
        <v>-1.365267276763916</v>
      </c>
      <c r="CD222">
        <v>-1.1168065071105957</v>
      </c>
      <c r="CE222">
        <v>-1.4941229820251465</v>
      </c>
      <c r="CF222">
        <v>-1.5241744518280029</v>
      </c>
      <c r="CG222">
        <v>-0.26308456063270569</v>
      </c>
      <c r="CH222">
        <v>-0.25474083423614502</v>
      </c>
      <c r="CI222">
        <v>-1.7061142921447754</v>
      </c>
      <c r="CJ222">
        <v>-3.230574369430542</v>
      </c>
      <c r="CK222">
        <v>-3.905719518661499</v>
      </c>
      <c r="CL222">
        <v>-4.5979042053222656</v>
      </c>
      <c r="CM222">
        <v>-4.6545290946960449</v>
      </c>
      <c r="CN222">
        <v>-1.9943662881851196</v>
      </c>
      <c r="CO222">
        <v>30.017099380493164</v>
      </c>
      <c r="CP222">
        <v>29.676040649414063</v>
      </c>
      <c r="CQ222">
        <v>28.270475387573242</v>
      </c>
      <c r="CR222">
        <v>27.374267578125</v>
      </c>
      <c r="CS222">
        <v>1.7831771373748779</v>
      </c>
      <c r="CT222">
        <v>0.91000443696975708</v>
      </c>
      <c r="CU222">
        <v>0.154878169298172</v>
      </c>
      <c r="CV222">
        <v>-0.35460078716278076</v>
      </c>
      <c r="CW222">
        <v>-0.26552000641822815</v>
      </c>
      <c r="CX222">
        <v>-3.0746415257453918E-2</v>
      </c>
      <c r="CY222">
        <v>-0.49391013383865356</v>
      </c>
      <c r="CZ222">
        <v>-1.1929609775543213</v>
      </c>
      <c r="DA222">
        <v>-0.58403843641281128</v>
      </c>
      <c r="DB222">
        <v>-0.32691141963005066</v>
      </c>
      <c r="DC222">
        <v>-0.7083621621131897</v>
      </c>
      <c r="DD222">
        <v>-0.73822349309921265</v>
      </c>
      <c r="DE222">
        <v>0.56370729207992554</v>
      </c>
      <c r="DF222">
        <v>0.62950420379638672</v>
      </c>
      <c r="DG222">
        <v>-0.77135998010635376</v>
      </c>
      <c r="DH222">
        <v>-2.2706449031829834</v>
      </c>
      <c r="DI222">
        <v>-2.945044994354248</v>
      </c>
      <c r="DJ222">
        <v>-3.649421215057373</v>
      </c>
      <c r="DK222">
        <v>-3.6640636920928955</v>
      </c>
      <c r="DL222">
        <v>-0.98260599374771118</v>
      </c>
      <c r="DM222">
        <v>31.042821884155273</v>
      </c>
      <c r="DN222">
        <v>30.674339294433594</v>
      </c>
      <c r="DO222">
        <v>29.268381118774414</v>
      </c>
      <c r="DP222">
        <v>28.348993301391602</v>
      </c>
      <c r="DQ222">
        <v>2.7418289184570312</v>
      </c>
      <c r="DR222">
        <v>1.8500320911407471</v>
      </c>
      <c r="DS222">
        <v>1.0855028629302979</v>
      </c>
      <c r="DT222">
        <v>0.55995744466781616</v>
      </c>
      <c r="DU222">
        <v>0.65533977746963501</v>
      </c>
      <c r="DV222">
        <v>1.157356858253479</v>
      </c>
      <c r="DW222">
        <v>0.6535869836807251</v>
      </c>
      <c r="DX222">
        <v>-3.4630712121725082E-2</v>
      </c>
      <c r="DY222">
        <v>0.54393202066421509</v>
      </c>
      <c r="DZ222">
        <v>0.81357169151306152</v>
      </c>
      <c r="EA222">
        <v>0.42615172266960144</v>
      </c>
      <c r="EB222">
        <v>0.39656481146812439</v>
      </c>
      <c r="EC222">
        <v>1.7574633359909058</v>
      </c>
      <c r="ED222">
        <v>1.906213641166687</v>
      </c>
      <c r="EE222">
        <v>0.57827675342559814</v>
      </c>
      <c r="EF222">
        <v>-0.88465911149978638</v>
      </c>
      <c r="EG222">
        <v>-1.5579836368560791</v>
      </c>
      <c r="EH222">
        <v>-2.2799623012542725</v>
      </c>
      <c r="EI222">
        <v>-2.2339892387390137</v>
      </c>
      <c r="EJ222">
        <v>0.47821509838104248</v>
      </c>
      <c r="EK222">
        <v>32.5238037109375</v>
      </c>
      <c r="EL222">
        <v>32.11572265625</v>
      </c>
      <c r="EM222">
        <v>30.709197998046875</v>
      </c>
      <c r="EN222">
        <v>29.756343841552734</v>
      </c>
      <c r="EO222">
        <v>4.125969409942627</v>
      </c>
      <c r="EP222">
        <v>3.207282543182373</v>
      </c>
      <c r="EQ222">
        <v>2.4291772842407227</v>
      </c>
      <c r="ER222">
        <v>1.8804342746734619</v>
      </c>
      <c r="ES222">
        <v>1.984915018081665</v>
      </c>
      <c r="ET222">
        <v>69.485984802246094</v>
      </c>
      <c r="EU222">
        <v>68.553367614746094</v>
      </c>
      <c r="EV222">
        <v>67.208412170410156</v>
      </c>
      <c r="EW222">
        <v>66.19708251953125</v>
      </c>
      <c r="EX222">
        <v>65.288688659667969</v>
      </c>
      <c r="EY222">
        <v>64.868339538574219</v>
      </c>
      <c r="EZ222">
        <v>64.50506591796875</v>
      </c>
      <c r="FA222">
        <v>65.22100830078125</v>
      </c>
      <c r="FB222">
        <v>69.90460205078125</v>
      </c>
      <c r="FC222">
        <v>75.100639343261719</v>
      </c>
      <c r="FD222">
        <v>79.496620178222656</v>
      </c>
      <c r="FE222">
        <v>83.456863403320313</v>
      </c>
      <c r="FF222">
        <v>86.787239074707031</v>
      </c>
      <c r="FG222">
        <v>88.376296997070313</v>
      </c>
      <c r="FH222">
        <v>88.499176025390625</v>
      </c>
      <c r="FI222">
        <v>88.885017395019531</v>
      </c>
      <c r="FJ222">
        <v>87.301040649414063</v>
      </c>
      <c r="FK222">
        <v>84.556037902832031</v>
      </c>
      <c r="FL222">
        <v>79.760627746582031</v>
      </c>
      <c r="FM222">
        <v>76.206031799316406</v>
      </c>
      <c r="FN222">
        <v>73.895599365234375</v>
      </c>
      <c r="FO222">
        <v>72.738327026367188</v>
      </c>
      <c r="FP222">
        <v>71.381431579589844</v>
      </c>
      <c r="FQ222">
        <v>69.398452758789063</v>
      </c>
      <c r="FR222">
        <v>683</v>
      </c>
      <c r="FS222">
        <v>9.3248933553695679E-2</v>
      </c>
      <c r="FT222">
        <v>1</v>
      </c>
    </row>
    <row r="223" spans="1:176" x14ac:dyDescent="0.2">
      <c r="A223" t="s">
        <v>231</v>
      </c>
      <c r="B223" t="s">
        <v>227</v>
      </c>
      <c r="C223" t="s">
        <v>258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0</v>
      </c>
      <c r="BT223">
        <v>0</v>
      </c>
      <c r="BU223">
        <v>0</v>
      </c>
      <c r="BV223">
        <v>0</v>
      </c>
      <c r="BW223">
        <v>0</v>
      </c>
      <c r="BX223">
        <v>0</v>
      </c>
      <c r="BY223">
        <v>0</v>
      </c>
      <c r="BZ223">
        <v>0</v>
      </c>
      <c r="CA223">
        <v>0</v>
      </c>
      <c r="CB223">
        <v>0</v>
      </c>
      <c r="CC223">
        <v>0</v>
      </c>
      <c r="CD223">
        <v>0</v>
      </c>
      <c r="CE223">
        <v>0</v>
      </c>
      <c r="CF223">
        <v>0</v>
      </c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N223">
        <v>0</v>
      </c>
      <c r="EO223">
        <v>0</v>
      </c>
      <c r="EP223">
        <v>0</v>
      </c>
      <c r="EQ223">
        <v>0</v>
      </c>
      <c r="ER223">
        <v>0</v>
      </c>
      <c r="ES223">
        <v>0</v>
      </c>
      <c r="ET223">
        <v>0</v>
      </c>
      <c r="EU223">
        <v>0</v>
      </c>
      <c r="EV223">
        <v>0</v>
      </c>
      <c r="EW223">
        <v>0</v>
      </c>
      <c r="EX223">
        <v>0</v>
      </c>
      <c r="EY223">
        <v>0</v>
      </c>
      <c r="EZ223">
        <v>0</v>
      </c>
      <c r="FA223">
        <v>0</v>
      </c>
      <c r="FB223">
        <v>0</v>
      </c>
      <c r="FC223">
        <v>0</v>
      </c>
      <c r="FD223">
        <v>0</v>
      </c>
      <c r="FE223">
        <v>0</v>
      </c>
      <c r="FF223">
        <v>0</v>
      </c>
      <c r="FG223">
        <v>0</v>
      </c>
      <c r="FH223">
        <v>0</v>
      </c>
      <c r="FI223">
        <v>0</v>
      </c>
      <c r="FJ223">
        <v>0</v>
      </c>
      <c r="FK223">
        <v>0</v>
      </c>
      <c r="FL223">
        <v>0</v>
      </c>
      <c r="FM223">
        <v>0</v>
      </c>
      <c r="FN223">
        <v>0</v>
      </c>
      <c r="FO223">
        <v>0</v>
      </c>
      <c r="FP223">
        <v>0</v>
      </c>
      <c r="FQ223">
        <v>0</v>
      </c>
      <c r="FR223">
        <v>0</v>
      </c>
      <c r="FS223">
        <v>0</v>
      </c>
      <c r="FT223">
        <v>0</v>
      </c>
    </row>
    <row r="224" spans="1:176" x14ac:dyDescent="0.2">
      <c r="A224" t="s">
        <v>231</v>
      </c>
      <c r="B224" t="s">
        <v>227</v>
      </c>
      <c r="C224" t="s">
        <v>259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0</v>
      </c>
      <c r="BT224">
        <v>0</v>
      </c>
      <c r="BU224">
        <v>0</v>
      </c>
      <c r="BV224">
        <v>0</v>
      </c>
      <c r="BW224">
        <v>0</v>
      </c>
      <c r="BX224">
        <v>0</v>
      </c>
      <c r="BY224">
        <v>0</v>
      </c>
      <c r="BZ224">
        <v>0</v>
      </c>
      <c r="CA224">
        <v>0</v>
      </c>
      <c r="CB224">
        <v>0</v>
      </c>
      <c r="CC224">
        <v>0</v>
      </c>
      <c r="CD224">
        <v>0</v>
      </c>
      <c r="CE224">
        <v>0</v>
      </c>
      <c r="CF224">
        <v>0</v>
      </c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N224">
        <v>0</v>
      </c>
      <c r="EO224">
        <v>0</v>
      </c>
      <c r="EP224">
        <v>0</v>
      </c>
      <c r="EQ224">
        <v>0</v>
      </c>
      <c r="ER224">
        <v>0</v>
      </c>
      <c r="ES224">
        <v>0</v>
      </c>
      <c r="ET224">
        <v>0</v>
      </c>
      <c r="EU224">
        <v>0</v>
      </c>
      <c r="EV224">
        <v>0</v>
      </c>
      <c r="EW224">
        <v>0</v>
      </c>
      <c r="EX224">
        <v>0</v>
      </c>
      <c r="EY224">
        <v>0</v>
      </c>
      <c r="EZ224">
        <v>0</v>
      </c>
      <c r="FA224">
        <v>0</v>
      </c>
      <c r="FB224">
        <v>0</v>
      </c>
      <c r="FC224">
        <v>0</v>
      </c>
      <c r="FD224">
        <v>0</v>
      </c>
      <c r="FE224">
        <v>0</v>
      </c>
      <c r="FF224">
        <v>0</v>
      </c>
      <c r="FG224">
        <v>0</v>
      </c>
      <c r="FH224">
        <v>0</v>
      </c>
      <c r="FI224">
        <v>0</v>
      </c>
      <c r="FJ224">
        <v>0</v>
      </c>
      <c r="FK224">
        <v>0</v>
      </c>
      <c r="FL224">
        <v>0</v>
      </c>
      <c r="FM224">
        <v>0</v>
      </c>
      <c r="FN224">
        <v>0</v>
      </c>
      <c r="FO224">
        <v>0</v>
      </c>
      <c r="FP224">
        <v>0</v>
      </c>
      <c r="FQ224">
        <v>0</v>
      </c>
      <c r="FR224">
        <v>0</v>
      </c>
      <c r="FS224">
        <v>0</v>
      </c>
      <c r="FT224">
        <v>0</v>
      </c>
    </row>
    <row r="225" spans="1:176" x14ac:dyDescent="0.2">
      <c r="A225" t="s">
        <v>231</v>
      </c>
      <c r="B225" t="s">
        <v>227</v>
      </c>
      <c r="C225" t="s">
        <v>260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0</v>
      </c>
      <c r="BT225">
        <v>0</v>
      </c>
      <c r="BU225">
        <v>0</v>
      </c>
      <c r="BV225">
        <v>0</v>
      </c>
      <c r="BW225">
        <v>0</v>
      </c>
      <c r="BX225">
        <v>0</v>
      </c>
      <c r="BY225">
        <v>0</v>
      </c>
      <c r="BZ225">
        <v>0</v>
      </c>
      <c r="CA225">
        <v>0</v>
      </c>
      <c r="CB225">
        <v>0</v>
      </c>
      <c r="CC225">
        <v>0</v>
      </c>
      <c r="CD225">
        <v>0</v>
      </c>
      <c r="CE225">
        <v>0</v>
      </c>
      <c r="CF225">
        <v>0</v>
      </c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N225">
        <v>0</v>
      </c>
      <c r="EO225">
        <v>0</v>
      </c>
      <c r="EP225">
        <v>0</v>
      </c>
      <c r="EQ225">
        <v>0</v>
      </c>
      <c r="ER225">
        <v>0</v>
      </c>
      <c r="ES225">
        <v>0</v>
      </c>
      <c r="ET225">
        <v>0</v>
      </c>
      <c r="EU225">
        <v>0</v>
      </c>
      <c r="EV225">
        <v>0</v>
      </c>
      <c r="EW225">
        <v>0</v>
      </c>
      <c r="EX225">
        <v>0</v>
      </c>
      <c r="EY225">
        <v>0</v>
      </c>
      <c r="EZ225">
        <v>0</v>
      </c>
      <c r="FA225">
        <v>0</v>
      </c>
      <c r="FB225">
        <v>0</v>
      </c>
      <c r="FC225">
        <v>0</v>
      </c>
      <c r="FD225">
        <v>0</v>
      </c>
      <c r="FE225">
        <v>0</v>
      </c>
      <c r="FF225">
        <v>0</v>
      </c>
      <c r="FG225">
        <v>0</v>
      </c>
      <c r="FH225">
        <v>0</v>
      </c>
      <c r="FI225">
        <v>0</v>
      </c>
      <c r="FJ225">
        <v>0</v>
      </c>
      <c r="FK225">
        <v>0</v>
      </c>
      <c r="FL225">
        <v>0</v>
      </c>
      <c r="FM225">
        <v>0</v>
      </c>
      <c r="FN225">
        <v>0</v>
      </c>
      <c r="FO225">
        <v>0</v>
      </c>
      <c r="FP225">
        <v>0</v>
      </c>
      <c r="FQ225">
        <v>0</v>
      </c>
      <c r="FR225">
        <v>0</v>
      </c>
      <c r="FS225">
        <v>0</v>
      </c>
      <c r="FT225">
        <v>0</v>
      </c>
    </row>
    <row r="226" spans="1:176" x14ac:dyDescent="0.2">
      <c r="A226" t="s">
        <v>231</v>
      </c>
      <c r="B226" t="s">
        <v>227</v>
      </c>
      <c r="C226" t="s">
        <v>2</v>
      </c>
      <c r="D226">
        <v>710.6</v>
      </c>
      <c r="E226">
        <v>710.6</v>
      </c>
      <c r="F226">
        <v>111.12355804443359</v>
      </c>
      <c r="G226">
        <v>107.42593383789063</v>
      </c>
      <c r="H226">
        <v>104.66761779785156</v>
      </c>
      <c r="I226">
        <v>105.47792053222656</v>
      </c>
      <c r="J226">
        <v>109.26586151123047</v>
      </c>
      <c r="K226">
        <v>115.26959991455078</v>
      </c>
      <c r="L226">
        <v>123.03733062744141</v>
      </c>
      <c r="M226">
        <v>131.95414733886719</v>
      </c>
      <c r="N226">
        <v>145.08424377441406</v>
      </c>
      <c r="O226">
        <v>154.06857299804687</v>
      </c>
      <c r="P226">
        <v>163.53785705566406</v>
      </c>
      <c r="Q226">
        <v>167.41407775878906</v>
      </c>
      <c r="R226">
        <v>169.95443725585937</v>
      </c>
      <c r="S226">
        <v>172.07821655273437</v>
      </c>
      <c r="T226">
        <v>171.98806762695312</v>
      </c>
      <c r="U226">
        <v>172.76011657714844</v>
      </c>
      <c r="V226">
        <v>173.8525390625</v>
      </c>
      <c r="W226">
        <v>174.95909118652344</v>
      </c>
      <c r="X226">
        <v>176.38551330566406</v>
      </c>
      <c r="Y226">
        <v>177.1424560546875</v>
      </c>
      <c r="Z226">
        <v>171.68397521972656</v>
      </c>
      <c r="AA226">
        <v>151.92318725585937</v>
      </c>
      <c r="AB226">
        <v>130.66389465332031</v>
      </c>
      <c r="AC226">
        <v>117.02777862548828</v>
      </c>
      <c r="AD226">
        <v>-1.9494924545288086</v>
      </c>
      <c r="AE226">
        <v>-2.1137900352478027</v>
      </c>
      <c r="AF226">
        <v>-2.2794013023376465</v>
      </c>
      <c r="AG226">
        <v>-2.4025886058807373</v>
      </c>
      <c r="AH226">
        <v>-2.6851873397827148</v>
      </c>
      <c r="AI226">
        <v>-2.2357895374298096</v>
      </c>
      <c r="AJ226">
        <v>-2.1322126388549805</v>
      </c>
      <c r="AK226">
        <v>-2.5877087116241455</v>
      </c>
      <c r="AL226">
        <v>-2.7014102935791016</v>
      </c>
      <c r="AM226">
        <v>-2.4772155284881592</v>
      </c>
      <c r="AN226">
        <v>-3.0612502098083496</v>
      </c>
      <c r="AO226">
        <v>-3.6156415939331055</v>
      </c>
      <c r="AP226">
        <v>-3.5312702655792236</v>
      </c>
      <c r="AQ226">
        <v>-3.9699792861938477</v>
      </c>
      <c r="AR226">
        <v>-2.240281343460083</v>
      </c>
      <c r="AS226">
        <v>30.618280410766602</v>
      </c>
      <c r="AT226">
        <v>28.325040817260742</v>
      </c>
      <c r="AU226">
        <v>26.217096328735352</v>
      </c>
      <c r="AV226">
        <v>25.506153106689453</v>
      </c>
      <c r="AW226">
        <v>-2.7401776313781738</v>
      </c>
      <c r="AX226">
        <v>-6.829042911529541</v>
      </c>
      <c r="AY226">
        <v>-6.2574524879455566</v>
      </c>
      <c r="AZ226">
        <v>-5.5419793128967285</v>
      </c>
      <c r="BA226">
        <v>-4.7453336715698242</v>
      </c>
      <c r="BB226">
        <v>-0.5727154016494751</v>
      </c>
      <c r="BC226">
        <v>-0.77187526226043701</v>
      </c>
      <c r="BD226">
        <v>-0.93802410364151001</v>
      </c>
      <c r="BE226">
        <v>-1.0796419382095337</v>
      </c>
      <c r="BF226">
        <v>-1.3511073589324951</v>
      </c>
      <c r="BG226">
        <v>-0.88794690370559692</v>
      </c>
      <c r="BH226">
        <v>-0.76518464088439941</v>
      </c>
      <c r="BI226">
        <v>-1.1573741436004639</v>
      </c>
      <c r="BJ226">
        <v>-1.1970800161361694</v>
      </c>
      <c r="BK226">
        <v>-0.92072278261184692</v>
      </c>
      <c r="BL226">
        <v>-1.4528844356536865</v>
      </c>
      <c r="BM226">
        <v>-1.9726748466491699</v>
      </c>
      <c r="BN226">
        <v>-1.8694192171096802</v>
      </c>
      <c r="BO226">
        <v>-2.2489917278289795</v>
      </c>
      <c r="BP226">
        <v>-0.5124661922454834</v>
      </c>
      <c r="BQ226">
        <v>32.331378936767578</v>
      </c>
      <c r="BR226">
        <v>30.043773651123047</v>
      </c>
      <c r="BS226">
        <v>27.918407440185547</v>
      </c>
      <c r="BT226">
        <v>27.133020401000977</v>
      </c>
      <c r="BU226">
        <v>-1.1281692981719971</v>
      </c>
      <c r="BV226">
        <v>-5.2370424270629883</v>
      </c>
      <c r="BW226">
        <v>-4.6535611152648926</v>
      </c>
      <c r="BX226">
        <v>-3.9417929649353027</v>
      </c>
      <c r="BY226">
        <v>-3.1462750434875488</v>
      </c>
      <c r="BZ226">
        <v>0.38083618879318237</v>
      </c>
      <c r="CA226">
        <v>0.15753081440925598</v>
      </c>
      <c r="CB226">
        <v>-8.9904284104704857E-3</v>
      </c>
      <c r="CC226">
        <v>-0.16337299346923828</v>
      </c>
      <c r="CD226">
        <v>-0.42712756991386414</v>
      </c>
      <c r="CE226">
        <v>4.5564800500869751E-2</v>
      </c>
      <c r="CF226">
        <v>0.18161478638648987</v>
      </c>
      <c r="CG226">
        <v>-0.16672880947589874</v>
      </c>
      <c r="CH226">
        <v>-0.15518543124198914</v>
      </c>
      <c r="CI226">
        <v>0.15729938447475433</v>
      </c>
      <c r="CJ226">
        <v>-0.33893534541130066</v>
      </c>
      <c r="CK226">
        <v>-0.83476108312606812</v>
      </c>
      <c r="CL226">
        <v>-0.71842610836029053</v>
      </c>
      <c r="CM226">
        <v>-1.0570409297943115</v>
      </c>
      <c r="CN226">
        <v>0.68421334028244019</v>
      </c>
      <c r="CO226">
        <v>33.517864227294922</v>
      </c>
      <c r="CP226">
        <v>31.234161376953125</v>
      </c>
      <c r="CQ226">
        <v>29.096729278564453</v>
      </c>
      <c r="CR226">
        <v>28.259784698486328</v>
      </c>
      <c r="CS226">
        <v>-1.1697214096784592E-2</v>
      </c>
      <c r="CT226">
        <v>-4.134427547454834</v>
      </c>
      <c r="CU226">
        <v>-3.5427107810974121</v>
      </c>
      <c r="CV226">
        <v>-2.8335087299346924</v>
      </c>
      <c r="CW226">
        <v>-2.0387721061706543</v>
      </c>
      <c r="CX226">
        <v>1.3343877792358398</v>
      </c>
      <c r="CY226">
        <v>1.0869369506835937</v>
      </c>
      <c r="CZ226">
        <v>0.92004328966140747</v>
      </c>
      <c r="DA226">
        <v>0.75289589166641235</v>
      </c>
      <c r="DB226">
        <v>0.49685218930244446</v>
      </c>
      <c r="DC226">
        <v>0.97907650470733643</v>
      </c>
      <c r="DD226">
        <v>1.1284142732620239</v>
      </c>
      <c r="DE226">
        <v>0.82391655445098877</v>
      </c>
      <c r="DF226">
        <v>0.88670909404754639</v>
      </c>
      <c r="DG226">
        <v>1.2353215217590332</v>
      </c>
      <c r="DH226">
        <v>0.77501380443572998</v>
      </c>
      <c r="DI226">
        <v>0.30315268039703369</v>
      </c>
      <c r="DJ226">
        <v>0.43256697058677673</v>
      </c>
      <c r="DK226">
        <v>0.13490980863571167</v>
      </c>
      <c r="DL226">
        <v>1.8808928728103638</v>
      </c>
      <c r="DM226">
        <v>34.704349517822266</v>
      </c>
      <c r="DN226">
        <v>32.424549102783203</v>
      </c>
      <c r="DO226">
        <v>30.275051116943359</v>
      </c>
      <c r="DP226">
        <v>29.38654899597168</v>
      </c>
      <c r="DQ226">
        <v>1.1047748327255249</v>
      </c>
      <c r="DR226">
        <v>-3.0318129062652588</v>
      </c>
      <c r="DS226">
        <v>-2.4318606853485107</v>
      </c>
      <c r="DT226">
        <v>-1.7252246141433716</v>
      </c>
      <c r="DU226">
        <v>-0.93126910924911499</v>
      </c>
      <c r="DV226">
        <v>2.7111647129058838</v>
      </c>
      <c r="DW226">
        <v>2.4288516044616699</v>
      </c>
      <c r="DX226">
        <v>2.2614204883575439</v>
      </c>
      <c r="DY226">
        <v>2.0758426189422607</v>
      </c>
      <c r="DZ226">
        <v>1.8309321403503418</v>
      </c>
      <c r="EA226">
        <v>2.3269190788269043</v>
      </c>
      <c r="EB226">
        <v>2.4954423904418945</v>
      </c>
      <c r="EC226">
        <v>2.2542510032653809</v>
      </c>
      <c r="ED226">
        <v>2.3910393714904785</v>
      </c>
      <c r="EE226">
        <v>2.7918143272399902</v>
      </c>
      <c r="EF226">
        <v>2.3833794593811035</v>
      </c>
      <c r="EG226">
        <v>1.9461194276809692</v>
      </c>
      <c r="EH226">
        <v>2.0944180488586426</v>
      </c>
      <c r="EI226">
        <v>1.8558973073959351</v>
      </c>
      <c r="EJ226">
        <v>3.6087079048156738</v>
      </c>
      <c r="EK226">
        <v>36.417449951171875</v>
      </c>
      <c r="EL226">
        <v>34.143280029296875</v>
      </c>
      <c r="EM226">
        <v>31.976362228393555</v>
      </c>
      <c r="EN226">
        <v>31.013416290283203</v>
      </c>
      <c r="EO226">
        <v>2.7167830467224121</v>
      </c>
      <c r="EP226">
        <v>-1.4398123025894165</v>
      </c>
      <c r="EQ226">
        <v>-0.82796931266784668</v>
      </c>
      <c r="ER226">
        <v>-0.12503825128078461</v>
      </c>
      <c r="ES226">
        <v>0.66778934001922607</v>
      </c>
      <c r="ET226">
        <v>76.120758056640625</v>
      </c>
      <c r="EU226">
        <v>75.202911376953125</v>
      </c>
      <c r="EV226">
        <v>74.360923767089844</v>
      </c>
      <c r="EW226">
        <v>73.499168395996094</v>
      </c>
      <c r="EX226">
        <v>72.91925048828125</v>
      </c>
      <c r="EY226">
        <v>72.833335876464844</v>
      </c>
      <c r="EZ226">
        <v>75.279159545898437</v>
      </c>
      <c r="FA226">
        <v>79.038490295410156</v>
      </c>
      <c r="FB226">
        <v>83.1322021484375</v>
      </c>
      <c r="FC226">
        <v>87.043853759765625</v>
      </c>
      <c r="FD226">
        <v>89.702430725097656</v>
      </c>
      <c r="FE226">
        <v>91.630363464355469</v>
      </c>
      <c r="FF226">
        <v>92.666358947753906</v>
      </c>
      <c r="FG226">
        <v>92.733688354492187</v>
      </c>
      <c r="FH226">
        <v>92.711807250976563</v>
      </c>
      <c r="FI226">
        <v>91.284805297851563</v>
      </c>
      <c r="FJ226">
        <v>90.404800415039062</v>
      </c>
      <c r="FK226">
        <v>88.056243896484375</v>
      </c>
      <c r="FL226">
        <v>84.403602600097656</v>
      </c>
      <c r="FM226">
        <v>82.197189331054688</v>
      </c>
      <c r="FN226">
        <v>80.504264831542969</v>
      </c>
      <c r="FO226">
        <v>79.248786926269531</v>
      </c>
      <c r="FP226">
        <v>78.219459533691406</v>
      </c>
      <c r="FQ226">
        <v>77.1787109375</v>
      </c>
      <c r="FR226">
        <v>592.16666666666663</v>
      </c>
      <c r="FS226">
        <v>7.5185373425483704E-2</v>
      </c>
      <c r="FT226">
        <v>1</v>
      </c>
    </row>
    <row r="227" spans="1:176" x14ac:dyDescent="0.2">
      <c r="A227" t="s">
        <v>231</v>
      </c>
      <c r="B227" t="s">
        <v>228</v>
      </c>
      <c r="C227" t="s">
        <v>237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0</v>
      </c>
      <c r="BT227">
        <v>0</v>
      </c>
      <c r="BU227">
        <v>0</v>
      </c>
      <c r="BV227">
        <v>0</v>
      </c>
      <c r="BW227">
        <v>0</v>
      </c>
      <c r="BX227">
        <v>0</v>
      </c>
      <c r="BY227">
        <v>0</v>
      </c>
      <c r="BZ227">
        <v>0</v>
      </c>
      <c r="CA227">
        <v>0</v>
      </c>
      <c r="CB227">
        <v>0</v>
      </c>
      <c r="CC227">
        <v>0</v>
      </c>
      <c r="CD227">
        <v>0</v>
      </c>
      <c r="CE227">
        <v>0</v>
      </c>
      <c r="CF227">
        <v>0</v>
      </c>
      <c r="CG227">
        <v>0</v>
      </c>
      <c r="CH227">
        <v>0</v>
      </c>
      <c r="CI227">
        <v>0</v>
      </c>
      <c r="CJ227">
        <v>0</v>
      </c>
      <c r="CK227">
        <v>0</v>
      </c>
      <c r="CL227">
        <v>0</v>
      </c>
      <c r="CM227">
        <v>0</v>
      </c>
      <c r="CN227">
        <v>0</v>
      </c>
      <c r="CO227">
        <v>0</v>
      </c>
      <c r="CP227">
        <v>0</v>
      </c>
      <c r="CQ227">
        <v>0</v>
      </c>
      <c r="CR227">
        <v>0</v>
      </c>
      <c r="CS227">
        <v>0</v>
      </c>
      <c r="CT227">
        <v>0</v>
      </c>
      <c r="CU227">
        <v>0</v>
      </c>
      <c r="CV227">
        <v>0</v>
      </c>
      <c r="CW227">
        <v>0</v>
      </c>
      <c r="CX227">
        <v>0</v>
      </c>
      <c r="CY227">
        <v>0</v>
      </c>
      <c r="CZ227">
        <v>0</v>
      </c>
      <c r="DA227">
        <v>0</v>
      </c>
      <c r="DB227">
        <v>0</v>
      </c>
      <c r="DC227">
        <v>0</v>
      </c>
      <c r="DD227">
        <v>0</v>
      </c>
      <c r="DE227">
        <v>0</v>
      </c>
      <c r="DF227">
        <v>0</v>
      </c>
      <c r="DG227">
        <v>0</v>
      </c>
      <c r="DH227">
        <v>0</v>
      </c>
      <c r="DI227">
        <v>0</v>
      </c>
      <c r="DJ227">
        <v>0</v>
      </c>
      <c r="DK227">
        <v>0</v>
      </c>
      <c r="DL227">
        <v>0</v>
      </c>
      <c r="DM227">
        <v>0</v>
      </c>
      <c r="DN227">
        <v>0</v>
      </c>
      <c r="DO227">
        <v>0</v>
      </c>
      <c r="DP227">
        <v>0</v>
      </c>
      <c r="DQ227">
        <v>0</v>
      </c>
      <c r="DR227">
        <v>0</v>
      </c>
      <c r="DS227">
        <v>0</v>
      </c>
      <c r="DT227">
        <v>0</v>
      </c>
      <c r="DU227">
        <v>0</v>
      </c>
      <c r="DV227">
        <v>0</v>
      </c>
      <c r="DW227">
        <v>0</v>
      </c>
      <c r="DX227">
        <v>0</v>
      </c>
      <c r="DY227">
        <v>0</v>
      </c>
      <c r="DZ227">
        <v>0</v>
      </c>
      <c r="EA227">
        <v>0</v>
      </c>
      <c r="EB227">
        <v>0</v>
      </c>
      <c r="EC227">
        <v>0</v>
      </c>
      <c r="ED227">
        <v>0</v>
      </c>
      <c r="EE227">
        <v>0</v>
      </c>
      <c r="EF227">
        <v>0</v>
      </c>
      <c r="EG227">
        <v>0</v>
      </c>
      <c r="EH227">
        <v>0</v>
      </c>
      <c r="EI227">
        <v>0</v>
      </c>
      <c r="EJ227">
        <v>0</v>
      </c>
      <c r="EK227">
        <v>0</v>
      </c>
      <c r="EL227">
        <v>0</v>
      </c>
      <c r="EM227">
        <v>0</v>
      </c>
      <c r="EN227">
        <v>0</v>
      </c>
      <c r="EO227">
        <v>0</v>
      </c>
      <c r="EP227">
        <v>0</v>
      </c>
      <c r="EQ227">
        <v>0</v>
      </c>
      <c r="ER227">
        <v>0</v>
      </c>
      <c r="ES227">
        <v>0</v>
      </c>
      <c r="ET227">
        <v>0</v>
      </c>
      <c r="EU227">
        <v>0</v>
      </c>
      <c r="EV227">
        <v>0</v>
      </c>
      <c r="EW227">
        <v>0</v>
      </c>
      <c r="EX227">
        <v>0</v>
      </c>
      <c r="EY227">
        <v>0</v>
      </c>
      <c r="EZ227">
        <v>0</v>
      </c>
      <c r="FA227">
        <v>0</v>
      </c>
      <c r="FB227">
        <v>0</v>
      </c>
      <c r="FC227">
        <v>0</v>
      </c>
      <c r="FD227">
        <v>0</v>
      </c>
      <c r="FE227">
        <v>0</v>
      </c>
      <c r="FF227">
        <v>0</v>
      </c>
      <c r="FG227">
        <v>0</v>
      </c>
      <c r="FH227">
        <v>0</v>
      </c>
      <c r="FI227">
        <v>0</v>
      </c>
      <c r="FJ227">
        <v>0</v>
      </c>
      <c r="FK227">
        <v>0</v>
      </c>
      <c r="FL227">
        <v>0</v>
      </c>
      <c r="FM227">
        <v>0</v>
      </c>
      <c r="FN227">
        <v>0</v>
      </c>
      <c r="FO227">
        <v>0</v>
      </c>
      <c r="FP227">
        <v>0</v>
      </c>
      <c r="FQ227">
        <v>0</v>
      </c>
      <c r="FR227">
        <v>1</v>
      </c>
      <c r="FS227">
        <v>1</v>
      </c>
      <c r="FT227">
        <v>0</v>
      </c>
    </row>
    <row r="228" spans="1:176" x14ac:dyDescent="0.2">
      <c r="A228" t="s">
        <v>231</v>
      </c>
      <c r="B228" t="s">
        <v>228</v>
      </c>
      <c r="C228" t="s">
        <v>238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0</v>
      </c>
      <c r="BT228">
        <v>0</v>
      </c>
      <c r="BU228">
        <v>0</v>
      </c>
      <c r="BV228">
        <v>0</v>
      </c>
      <c r="BW228">
        <v>0</v>
      </c>
      <c r="BX228">
        <v>0</v>
      </c>
      <c r="BY228">
        <v>0</v>
      </c>
      <c r="BZ228">
        <v>0</v>
      </c>
      <c r="CA228">
        <v>0</v>
      </c>
      <c r="CB228">
        <v>0</v>
      </c>
      <c r="CC228">
        <v>0</v>
      </c>
      <c r="CD228">
        <v>0</v>
      </c>
      <c r="CE228">
        <v>0</v>
      </c>
      <c r="CF228">
        <v>0</v>
      </c>
      <c r="CG228">
        <v>0</v>
      </c>
      <c r="CH228">
        <v>0</v>
      </c>
      <c r="CI228">
        <v>0</v>
      </c>
      <c r="CJ228">
        <v>0</v>
      </c>
      <c r="CK228">
        <v>0</v>
      </c>
      <c r="CL228">
        <v>0</v>
      </c>
      <c r="CM228">
        <v>0</v>
      </c>
      <c r="CN228">
        <v>0</v>
      </c>
      <c r="CO228">
        <v>0</v>
      </c>
      <c r="CP228">
        <v>0</v>
      </c>
      <c r="CQ228">
        <v>0</v>
      </c>
      <c r="CR228">
        <v>0</v>
      </c>
      <c r="CS228">
        <v>0</v>
      </c>
      <c r="CT228">
        <v>0</v>
      </c>
      <c r="CU228">
        <v>0</v>
      </c>
      <c r="CV228">
        <v>0</v>
      </c>
      <c r="CW228">
        <v>0</v>
      </c>
      <c r="CX228">
        <v>0</v>
      </c>
      <c r="CY228">
        <v>0</v>
      </c>
      <c r="CZ228">
        <v>0</v>
      </c>
      <c r="DA228">
        <v>0</v>
      </c>
      <c r="DB228">
        <v>0</v>
      </c>
      <c r="DC228">
        <v>0</v>
      </c>
      <c r="DD228">
        <v>0</v>
      </c>
      <c r="DE228">
        <v>0</v>
      </c>
      <c r="DF228">
        <v>0</v>
      </c>
      <c r="DG228">
        <v>0</v>
      </c>
      <c r="DH228">
        <v>0</v>
      </c>
      <c r="DI228">
        <v>0</v>
      </c>
      <c r="DJ228">
        <v>0</v>
      </c>
      <c r="DK228">
        <v>0</v>
      </c>
      <c r="DL228">
        <v>0</v>
      </c>
      <c r="DM228">
        <v>0</v>
      </c>
      <c r="DN228">
        <v>0</v>
      </c>
      <c r="DO228">
        <v>0</v>
      </c>
      <c r="DP228">
        <v>0</v>
      </c>
      <c r="DQ228">
        <v>0</v>
      </c>
      <c r="DR228">
        <v>0</v>
      </c>
      <c r="DS228">
        <v>0</v>
      </c>
      <c r="DT228">
        <v>0</v>
      </c>
      <c r="DU228">
        <v>0</v>
      </c>
      <c r="DV228">
        <v>0</v>
      </c>
      <c r="DW228">
        <v>0</v>
      </c>
      <c r="DX228">
        <v>0</v>
      </c>
      <c r="DY228">
        <v>0</v>
      </c>
      <c r="DZ228">
        <v>0</v>
      </c>
      <c r="EA228">
        <v>0</v>
      </c>
      <c r="EB228">
        <v>0</v>
      </c>
      <c r="EC228">
        <v>0</v>
      </c>
      <c r="ED228">
        <v>0</v>
      </c>
      <c r="EE228">
        <v>0</v>
      </c>
      <c r="EF228">
        <v>0</v>
      </c>
      <c r="EG228">
        <v>0</v>
      </c>
      <c r="EH228">
        <v>0</v>
      </c>
      <c r="EI228">
        <v>0</v>
      </c>
      <c r="EJ228">
        <v>0</v>
      </c>
      <c r="EK228">
        <v>0</v>
      </c>
      <c r="EL228">
        <v>0</v>
      </c>
      <c r="EM228">
        <v>0</v>
      </c>
      <c r="EN228">
        <v>0</v>
      </c>
      <c r="EO228">
        <v>0</v>
      </c>
      <c r="EP228">
        <v>0</v>
      </c>
      <c r="EQ228">
        <v>0</v>
      </c>
      <c r="ER228">
        <v>0</v>
      </c>
      <c r="ES228">
        <v>0</v>
      </c>
      <c r="ET228">
        <v>0</v>
      </c>
      <c r="EU228">
        <v>0</v>
      </c>
      <c r="EV228">
        <v>0</v>
      </c>
      <c r="EW228">
        <v>0</v>
      </c>
      <c r="EX228">
        <v>0</v>
      </c>
      <c r="EY228">
        <v>0</v>
      </c>
      <c r="EZ228">
        <v>0</v>
      </c>
      <c r="FA228">
        <v>0</v>
      </c>
      <c r="FB228">
        <v>0</v>
      </c>
      <c r="FC228">
        <v>0</v>
      </c>
      <c r="FD228">
        <v>0</v>
      </c>
      <c r="FE228">
        <v>0</v>
      </c>
      <c r="FF228">
        <v>0</v>
      </c>
      <c r="FG228">
        <v>0</v>
      </c>
      <c r="FH228">
        <v>0</v>
      </c>
      <c r="FI228">
        <v>0</v>
      </c>
      <c r="FJ228">
        <v>0</v>
      </c>
      <c r="FK228">
        <v>0</v>
      </c>
      <c r="FL228">
        <v>0</v>
      </c>
      <c r="FM228">
        <v>0</v>
      </c>
      <c r="FN228">
        <v>0</v>
      </c>
      <c r="FO228">
        <v>0</v>
      </c>
      <c r="FP228">
        <v>0</v>
      </c>
      <c r="FQ228">
        <v>0</v>
      </c>
      <c r="FR228">
        <v>0</v>
      </c>
      <c r="FS228">
        <v>0</v>
      </c>
      <c r="FT228">
        <v>0</v>
      </c>
    </row>
    <row r="229" spans="1:176" x14ac:dyDescent="0.2">
      <c r="A229" t="s">
        <v>231</v>
      </c>
      <c r="B229" t="s">
        <v>228</v>
      </c>
      <c r="C229" t="s">
        <v>239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0</v>
      </c>
      <c r="BT229">
        <v>0</v>
      </c>
      <c r="BU229">
        <v>0</v>
      </c>
      <c r="BV229">
        <v>0</v>
      </c>
      <c r="BW229">
        <v>0</v>
      </c>
      <c r="BX229">
        <v>0</v>
      </c>
      <c r="BY229">
        <v>0</v>
      </c>
      <c r="BZ229">
        <v>0</v>
      </c>
      <c r="CA229">
        <v>0</v>
      </c>
      <c r="CB229">
        <v>0</v>
      </c>
      <c r="CC229">
        <v>0</v>
      </c>
      <c r="CD229">
        <v>0</v>
      </c>
      <c r="CE229">
        <v>0</v>
      </c>
      <c r="CF229">
        <v>0</v>
      </c>
      <c r="CG229">
        <v>0</v>
      </c>
      <c r="CH229">
        <v>0</v>
      </c>
      <c r="CI229">
        <v>0</v>
      </c>
      <c r="CJ229">
        <v>0</v>
      </c>
      <c r="CK229">
        <v>0</v>
      </c>
      <c r="CL229">
        <v>0</v>
      </c>
      <c r="CM229">
        <v>0</v>
      </c>
      <c r="CN229">
        <v>0</v>
      </c>
      <c r="CO229">
        <v>0</v>
      </c>
      <c r="CP229">
        <v>0</v>
      </c>
      <c r="CQ229">
        <v>0</v>
      </c>
      <c r="CR229">
        <v>0</v>
      </c>
      <c r="CS229">
        <v>0</v>
      </c>
      <c r="CT229">
        <v>0</v>
      </c>
      <c r="CU229">
        <v>0</v>
      </c>
      <c r="CV229">
        <v>0</v>
      </c>
      <c r="CW229">
        <v>0</v>
      </c>
      <c r="CX229">
        <v>0</v>
      </c>
      <c r="CY229">
        <v>0</v>
      </c>
      <c r="CZ229">
        <v>0</v>
      </c>
      <c r="DA229">
        <v>0</v>
      </c>
      <c r="DB229">
        <v>0</v>
      </c>
      <c r="DC229">
        <v>0</v>
      </c>
      <c r="DD229">
        <v>0</v>
      </c>
      <c r="DE229">
        <v>0</v>
      </c>
      <c r="DF229">
        <v>0</v>
      </c>
      <c r="DG229">
        <v>0</v>
      </c>
      <c r="DH229">
        <v>0</v>
      </c>
      <c r="DI229">
        <v>0</v>
      </c>
      <c r="DJ229">
        <v>0</v>
      </c>
      <c r="DK229">
        <v>0</v>
      </c>
      <c r="DL229">
        <v>0</v>
      </c>
      <c r="DM229">
        <v>0</v>
      </c>
      <c r="DN229">
        <v>0</v>
      </c>
      <c r="DO229">
        <v>0</v>
      </c>
      <c r="DP229">
        <v>0</v>
      </c>
      <c r="DQ229">
        <v>0</v>
      </c>
      <c r="DR229">
        <v>0</v>
      </c>
      <c r="DS229">
        <v>0</v>
      </c>
      <c r="DT229">
        <v>0</v>
      </c>
      <c r="DU229">
        <v>0</v>
      </c>
      <c r="DV229">
        <v>0</v>
      </c>
      <c r="DW229">
        <v>0</v>
      </c>
      <c r="DX229">
        <v>0</v>
      </c>
      <c r="DY229">
        <v>0</v>
      </c>
      <c r="DZ229">
        <v>0</v>
      </c>
      <c r="EA229">
        <v>0</v>
      </c>
      <c r="EB229">
        <v>0</v>
      </c>
      <c r="EC229">
        <v>0</v>
      </c>
      <c r="ED229">
        <v>0</v>
      </c>
      <c r="EE229">
        <v>0</v>
      </c>
      <c r="EF229">
        <v>0</v>
      </c>
      <c r="EG229">
        <v>0</v>
      </c>
      <c r="EH229">
        <v>0</v>
      </c>
      <c r="EI229">
        <v>0</v>
      </c>
      <c r="EJ229">
        <v>0</v>
      </c>
      <c r="EK229">
        <v>0</v>
      </c>
      <c r="EL229">
        <v>0</v>
      </c>
      <c r="EM229">
        <v>0</v>
      </c>
      <c r="EN229">
        <v>0</v>
      </c>
      <c r="EO229">
        <v>0</v>
      </c>
      <c r="EP229">
        <v>0</v>
      </c>
      <c r="EQ229">
        <v>0</v>
      </c>
      <c r="ER229">
        <v>0</v>
      </c>
      <c r="ES229">
        <v>0</v>
      </c>
      <c r="ET229">
        <v>0</v>
      </c>
      <c r="EU229">
        <v>0</v>
      </c>
      <c r="EV229">
        <v>0</v>
      </c>
      <c r="EW229">
        <v>0</v>
      </c>
      <c r="EX229">
        <v>0</v>
      </c>
      <c r="EY229">
        <v>0</v>
      </c>
      <c r="EZ229">
        <v>0</v>
      </c>
      <c r="FA229">
        <v>0</v>
      </c>
      <c r="FB229">
        <v>0</v>
      </c>
      <c r="FC229">
        <v>0</v>
      </c>
      <c r="FD229">
        <v>0</v>
      </c>
      <c r="FE229">
        <v>0</v>
      </c>
      <c r="FF229">
        <v>0</v>
      </c>
      <c r="FG229">
        <v>0</v>
      </c>
      <c r="FH229">
        <v>0</v>
      </c>
      <c r="FI229">
        <v>0</v>
      </c>
      <c r="FJ229">
        <v>0</v>
      </c>
      <c r="FK229">
        <v>0</v>
      </c>
      <c r="FL229">
        <v>0</v>
      </c>
      <c r="FM229">
        <v>0</v>
      </c>
      <c r="FN229">
        <v>0</v>
      </c>
      <c r="FO229">
        <v>0</v>
      </c>
      <c r="FP229">
        <v>0</v>
      </c>
      <c r="FQ229">
        <v>0</v>
      </c>
      <c r="FR229">
        <v>0</v>
      </c>
      <c r="FS229">
        <v>0</v>
      </c>
      <c r="FT229">
        <v>0</v>
      </c>
    </row>
    <row r="230" spans="1:176" x14ac:dyDescent="0.2">
      <c r="A230" t="s">
        <v>231</v>
      </c>
      <c r="B230" t="s">
        <v>228</v>
      </c>
      <c r="C230" t="s">
        <v>240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0</v>
      </c>
      <c r="BU230">
        <v>0</v>
      </c>
      <c r="BV230">
        <v>0</v>
      </c>
      <c r="BW230">
        <v>0</v>
      </c>
      <c r="BX230">
        <v>0</v>
      </c>
      <c r="BY230">
        <v>0</v>
      </c>
      <c r="BZ230">
        <v>0</v>
      </c>
      <c r="CA230">
        <v>0</v>
      </c>
      <c r="CB230">
        <v>0</v>
      </c>
      <c r="CC230">
        <v>0</v>
      </c>
      <c r="CD230">
        <v>0</v>
      </c>
      <c r="CE230">
        <v>0</v>
      </c>
      <c r="CF230">
        <v>0</v>
      </c>
      <c r="CG230">
        <v>0</v>
      </c>
      <c r="CH230">
        <v>0</v>
      </c>
      <c r="CI230">
        <v>0</v>
      </c>
      <c r="CJ230">
        <v>0</v>
      </c>
      <c r="CK230">
        <v>0</v>
      </c>
      <c r="CL230">
        <v>0</v>
      </c>
      <c r="CM230">
        <v>0</v>
      </c>
      <c r="CN230">
        <v>0</v>
      </c>
      <c r="CO230">
        <v>0</v>
      </c>
      <c r="CP230">
        <v>0</v>
      </c>
      <c r="CQ230">
        <v>0</v>
      </c>
      <c r="CR230">
        <v>0</v>
      </c>
      <c r="CS230">
        <v>0</v>
      </c>
      <c r="CT230">
        <v>0</v>
      </c>
      <c r="CU230">
        <v>0</v>
      </c>
      <c r="CV230">
        <v>0</v>
      </c>
      <c r="CW230">
        <v>0</v>
      </c>
      <c r="CX230">
        <v>0</v>
      </c>
      <c r="CY230">
        <v>0</v>
      </c>
      <c r="CZ230">
        <v>0</v>
      </c>
      <c r="DA230">
        <v>0</v>
      </c>
      <c r="DB230">
        <v>0</v>
      </c>
      <c r="DC230">
        <v>0</v>
      </c>
      <c r="DD230">
        <v>0</v>
      </c>
      <c r="DE230">
        <v>0</v>
      </c>
      <c r="DF230">
        <v>0</v>
      </c>
      <c r="DG230">
        <v>0</v>
      </c>
      <c r="DH230">
        <v>0</v>
      </c>
      <c r="DI230">
        <v>0</v>
      </c>
      <c r="DJ230">
        <v>0</v>
      </c>
      <c r="DK230">
        <v>0</v>
      </c>
      <c r="DL230">
        <v>0</v>
      </c>
      <c r="DM230">
        <v>0</v>
      </c>
      <c r="DN230">
        <v>0</v>
      </c>
      <c r="DO230">
        <v>0</v>
      </c>
      <c r="DP230">
        <v>0</v>
      </c>
      <c r="DQ230">
        <v>0</v>
      </c>
      <c r="DR230">
        <v>0</v>
      </c>
      <c r="DS230">
        <v>0</v>
      </c>
      <c r="DT230">
        <v>0</v>
      </c>
      <c r="DU230">
        <v>0</v>
      </c>
      <c r="DV230">
        <v>0</v>
      </c>
      <c r="DW230">
        <v>0</v>
      </c>
      <c r="DX230">
        <v>0</v>
      </c>
      <c r="DY230">
        <v>0</v>
      </c>
      <c r="DZ230">
        <v>0</v>
      </c>
      <c r="EA230">
        <v>0</v>
      </c>
      <c r="EB230">
        <v>0</v>
      </c>
      <c r="EC230">
        <v>0</v>
      </c>
      <c r="ED230">
        <v>0</v>
      </c>
      <c r="EE230">
        <v>0</v>
      </c>
      <c r="EF230">
        <v>0</v>
      </c>
      <c r="EG230">
        <v>0</v>
      </c>
      <c r="EH230">
        <v>0</v>
      </c>
      <c r="EI230">
        <v>0</v>
      </c>
      <c r="EJ230">
        <v>0</v>
      </c>
      <c r="EK230">
        <v>0</v>
      </c>
      <c r="EL230">
        <v>0</v>
      </c>
      <c r="EM230">
        <v>0</v>
      </c>
      <c r="EN230">
        <v>0</v>
      </c>
      <c r="EO230">
        <v>0</v>
      </c>
      <c r="EP230">
        <v>0</v>
      </c>
      <c r="EQ230">
        <v>0</v>
      </c>
      <c r="ER230">
        <v>0</v>
      </c>
      <c r="ES230">
        <v>0</v>
      </c>
      <c r="ET230">
        <v>0</v>
      </c>
      <c r="EU230">
        <v>0</v>
      </c>
      <c r="EV230">
        <v>0</v>
      </c>
      <c r="EW230">
        <v>0</v>
      </c>
      <c r="EX230">
        <v>0</v>
      </c>
      <c r="EY230">
        <v>0</v>
      </c>
      <c r="EZ230">
        <v>0</v>
      </c>
      <c r="FA230">
        <v>0</v>
      </c>
      <c r="FB230">
        <v>0</v>
      </c>
      <c r="FC230">
        <v>0</v>
      </c>
      <c r="FD230">
        <v>0</v>
      </c>
      <c r="FE230">
        <v>0</v>
      </c>
      <c r="FF230">
        <v>0</v>
      </c>
      <c r="FG230">
        <v>0</v>
      </c>
      <c r="FH230">
        <v>0</v>
      </c>
      <c r="FI230">
        <v>0</v>
      </c>
      <c r="FJ230">
        <v>0</v>
      </c>
      <c r="FK230">
        <v>0</v>
      </c>
      <c r="FL230">
        <v>0</v>
      </c>
      <c r="FM230">
        <v>0</v>
      </c>
      <c r="FN230">
        <v>0</v>
      </c>
      <c r="FO230">
        <v>0</v>
      </c>
      <c r="FP230">
        <v>0</v>
      </c>
      <c r="FQ230">
        <v>0</v>
      </c>
      <c r="FR230">
        <v>0</v>
      </c>
      <c r="FS230">
        <v>0</v>
      </c>
      <c r="FT230">
        <v>0</v>
      </c>
    </row>
    <row r="231" spans="1:176" x14ac:dyDescent="0.2">
      <c r="A231" t="s">
        <v>231</v>
      </c>
      <c r="B231" t="s">
        <v>228</v>
      </c>
      <c r="C231" t="s">
        <v>241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0</v>
      </c>
      <c r="BT231">
        <v>0</v>
      </c>
      <c r="BU231">
        <v>0</v>
      </c>
      <c r="BV231">
        <v>0</v>
      </c>
      <c r="BW231">
        <v>0</v>
      </c>
      <c r="BX231">
        <v>0</v>
      </c>
      <c r="BY231">
        <v>0</v>
      </c>
      <c r="BZ231">
        <v>0</v>
      </c>
      <c r="CA231">
        <v>0</v>
      </c>
      <c r="CB231">
        <v>0</v>
      </c>
      <c r="CC231">
        <v>0</v>
      </c>
      <c r="CD231">
        <v>0</v>
      </c>
      <c r="CE231">
        <v>0</v>
      </c>
      <c r="CF231">
        <v>0</v>
      </c>
      <c r="CG231">
        <v>0</v>
      </c>
      <c r="CH231">
        <v>0</v>
      </c>
      <c r="CI231">
        <v>0</v>
      </c>
      <c r="CJ231">
        <v>0</v>
      </c>
      <c r="CK231">
        <v>0</v>
      </c>
      <c r="CL231">
        <v>0</v>
      </c>
      <c r="CM231">
        <v>0</v>
      </c>
      <c r="CN231">
        <v>0</v>
      </c>
      <c r="CO231">
        <v>0</v>
      </c>
      <c r="CP231">
        <v>0</v>
      </c>
      <c r="CQ231">
        <v>0</v>
      </c>
      <c r="CR231">
        <v>0</v>
      </c>
      <c r="CS231">
        <v>0</v>
      </c>
      <c r="CT231">
        <v>0</v>
      </c>
      <c r="CU231">
        <v>0</v>
      </c>
      <c r="CV231">
        <v>0</v>
      </c>
      <c r="CW231">
        <v>0</v>
      </c>
      <c r="CX231">
        <v>0</v>
      </c>
      <c r="CY231">
        <v>0</v>
      </c>
      <c r="CZ231">
        <v>0</v>
      </c>
      <c r="DA231">
        <v>0</v>
      </c>
      <c r="DB231">
        <v>0</v>
      </c>
      <c r="DC231">
        <v>0</v>
      </c>
      <c r="DD231">
        <v>0</v>
      </c>
      <c r="DE231">
        <v>0</v>
      </c>
      <c r="DF231">
        <v>0</v>
      </c>
      <c r="DG231">
        <v>0</v>
      </c>
      <c r="DH231">
        <v>0</v>
      </c>
      <c r="DI231">
        <v>0</v>
      </c>
      <c r="DJ231">
        <v>0</v>
      </c>
      <c r="DK231">
        <v>0</v>
      </c>
      <c r="DL231">
        <v>0</v>
      </c>
      <c r="DM231">
        <v>0</v>
      </c>
      <c r="DN231">
        <v>0</v>
      </c>
      <c r="DO231">
        <v>0</v>
      </c>
      <c r="DP231">
        <v>0</v>
      </c>
      <c r="DQ231">
        <v>0</v>
      </c>
      <c r="DR231">
        <v>0</v>
      </c>
      <c r="DS231">
        <v>0</v>
      </c>
      <c r="DT231">
        <v>0</v>
      </c>
      <c r="DU231">
        <v>0</v>
      </c>
      <c r="DV231">
        <v>0</v>
      </c>
      <c r="DW231">
        <v>0</v>
      </c>
      <c r="DX231">
        <v>0</v>
      </c>
      <c r="DY231">
        <v>0</v>
      </c>
      <c r="DZ231">
        <v>0</v>
      </c>
      <c r="EA231">
        <v>0</v>
      </c>
      <c r="EB231">
        <v>0</v>
      </c>
      <c r="EC231">
        <v>0</v>
      </c>
      <c r="ED231">
        <v>0</v>
      </c>
      <c r="EE231">
        <v>0</v>
      </c>
      <c r="EF231">
        <v>0</v>
      </c>
      <c r="EG231">
        <v>0</v>
      </c>
      <c r="EH231">
        <v>0</v>
      </c>
      <c r="EI231">
        <v>0</v>
      </c>
      <c r="EJ231">
        <v>0</v>
      </c>
      <c r="EK231">
        <v>0</v>
      </c>
      <c r="EL231">
        <v>0</v>
      </c>
      <c r="EM231">
        <v>0</v>
      </c>
      <c r="EN231">
        <v>0</v>
      </c>
      <c r="EO231">
        <v>0</v>
      </c>
      <c r="EP231">
        <v>0</v>
      </c>
      <c r="EQ231">
        <v>0</v>
      </c>
      <c r="ER231">
        <v>0</v>
      </c>
      <c r="ES231">
        <v>0</v>
      </c>
      <c r="ET231">
        <v>0</v>
      </c>
      <c r="EU231">
        <v>0</v>
      </c>
      <c r="EV231">
        <v>0</v>
      </c>
      <c r="EW231">
        <v>0</v>
      </c>
      <c r="EX231">
        <v>0</v>
      </c>
      <c r="EY231">
        <v>0</v>
      </c>
      <c r="EZ231">
        <v>0</v>
      </c>
      <c r="FA231">
        <v>0</v>
      </c>
      <c r="FB231">
        <v>0</v>
      </c>
      <c r="FC231">
        <v>0</v>
      </c>
      <c r="FD231">
        <v>0</v>
      </c>
      <c r="FE231">
        <v>0</v>
      </c>
      <c r="FF231">
        <v>0</v>
      </c>
      <c r="FG231">
        <v>0</v>
      </c>
      <c r="FH231">
        <v>0</v>
      </c>
      <c r="FI231">
        <v>0</v>
      </c>
      <c r="FJ231">
        <v>0</v>
      </c>
      <c r="FK231">
        <v>0</v>
      </c>
      <c r="FL231">
        <v>0</v>
      </c>
      <c r="FM231">
        <v>0</v>
      </c>
      <c r="FN231">
        <v>0</v>
      </c>
      <c r="FO231">
        <v>0</v>
      </c>
      <c r="FP231">
        <v>0</v>
      </c>
      <c r="FQ231">
        <v>0</v>
      </c>
      <c r="FR231">
        <v>0</v>
      </c>
      <c r="FS231">
        <v>0</v>
      </c>
      <c r="FT231">
        <v>0</v>
      </c>
    </row>
    <row r="232" spans="1:176" x14ac:dyDescent="0.2">
      <c r="A232" t="s">
        <v>231</v>
      </c>
      <c r="B232" t="s">
        <v>228</v>
      </c>
      <c r="C232" t="s">
        <v>242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0</v>
      </c>
      <c r="BT232">
        <v>0</v>
      </c>
      <c r="BU232">
        <v>0</v>
      </c>
      <c r="BV232">
        <v>0</v>
      </c>
      <c r="BW232">
        <v>0</v>
      </c>
      <c r="BX232">
        <v>0</v>
      </c>
      <c r="BY232">
        <v>0</v>
      </c>
      <c r="BZ232">
        <v>0</v>
      </c>
      <c r="CA232">
        <v>0</v>
      </c>
      <c r="CB232">
        <v>0</v>
      </c>
      <c r="CC232">
        <v>0</v>
      </c>
      <c r="CD232">
        <v>0</v>
      </c>
      <c r="CE232">
        <v>0</v>
      </c>
      <c r="CF232">
        <v>0</v>
      </c>
      <c r="CG232">
        <v>0</v>
      </c>
      <c r="CH232">
        <v>0</v>
      </c>
      <c r="CI232">
        <v>0</v>
      </c>
      <c r="CJ232">
        <v>0</v>
      </c>
      <c r="CK232">
        <v>0</v>
      </c>
      <c r="CL232">
        <v>0</v>
      </c>
      <c r="CM232">
        <v>0</v>
      </c>
      <c r="CN232">
        <v>0</v>
      </c>
      <c r="CO232">
        <v>0</v>
      </c>
      <c r="CP232">
        <v>0</v>
      </c>
      <c r="CQ232">
        <v>0</v>
      </c>
      <c r="CR232">
        <v>0</v>
      </c>
      <c r="CS232">
        <v>0</v>
      </c>
      <c r="CT232">
        <v>0</v>
      </c>
      <c r="CU232">
        <v>0</v>
      </c>
      <c r="CV232">
        <v>0</v>
      </c>
      <c r="CW232">
        <v>0</v>
      </c>
      <c r="CX232">
        <v>0</v>
      </c>
      <c r="CY232">
        <v>0</v>
      </c>
      <c r="CZ232">
        <v>0</v>
      </c>
      <c r="DA232">
        <v>0</v>
      </c>
      <c r="DB232">
        <v>0</v>
      </c>
      <c r="DC232">
        <v>0</v>
      </c>
      <c r="DD232">
        <v>0</v>
      </c>
      <c r="DE232">
        <v>0</v>
      </c>
      <c r="DF232">
        <v>0</v>
      </c>
      <c r="DG232">
        <v>0</v>
      </c>
      <c r="DH232">
        <v>0</v>
      </c>
      <c r="DI232">
        <v>0</v>
      </c>
      <c r="DJ232">
        <v>0</v>
      </c>
      <c r="DK232">
        <v>0</v>
      </c>
      <c r="DL232">
        <v>0</v>
      </c>
      <c r="DM232">
        <v>0</v>
      </c>
      <c r="DN232">
        <v>0</v>
      </c>
      <c r="DO232">
        <v>0</v>
      </c>
      <c r="DP232">
        <v>0</v>
      </c>
      <c r="DQ232">
        <v>0</v>
      </c>
      <c r="DR232">
        <v>0</v>
      </c>
      <c r="DS232">
        <v>0</v>
      </c>
      <c r="DT232">
        <v>0</v>
      </c>
      <c r="DU232">
        <v>0</v>
      </c>
      <c r="DV232">
        <v>0</v>
      </c>
      <c r="DW232">
        <v>0</v>
      </c>
      <c r="DX232">
        <v>0</v>
      </c>
      <c r="DY232">
        <v>0</v>
      </c>
      <c r="DZ232">
        <v>0</v>
      </c>
      <c r="EA232">
        <v>0</v>
      </c>
      <c r="EB232">
        <v>0</v>
      </c>
      <c r="EC232">
        <v>0</v>
      </c>
      <c r="ED232">
        <v>0</v>
      </c>
      <c r="EE232">
        <v>0</v>
      </c>
      <c r="EF232">
        <v>0</v>
      </c>
      <c r="EG232">
        <v>0</v>
      </c>
      <c r="EH232">
        <v>0</v>
      </c>
      <c r="EI232">
        <v>0</v>
      </c>
      <c r="EJ232">
        <v>0</v>
      </c>
      <c r="EK232">
        <v>0</v>
      </c>
      <c r="EL232">
        <v>0</v>
      </c>
      <c r="EM232">
        <v>0</v>
      </c>
      <c r="EN232">
        <v>0</v>
      </c>
      <c r="EO232">
        <v>0</v>
      </c>
      <c r="EP232">
        <v>0</v>
      </c>
      <c r="EQ232">
        <v>0</v>
      </c>
      <c r="ER232">
        <v>0</v>
      </c>
      <c r="ES232">
        <v>0</v>
      </c>
      <c r="ET232">
        <v>0</v>
      </c>
      <c r="EU232">
        <v>0</v>
      </c>
      <c r="EV232">
        <v>0</v>
      </c>
      <c r="EW232">
        <v>0</v>
      </c>
      <c r="EX232">
        <v>0</v>
      </c>
      <c r="EY232">
        <v>0</v>
      </c>
      <c r="EZ232">
        <v>0</v>
      </c>
      <c r="FA232">
        <v>0</v>
      </c>
      <c r="FB232">
        <v>0</v>
      </c>
      <c r="FC232">
        <v>0</v>
      </c>
      <c r="FD232">
        <v>0</v>
      </c>
      <c r="FE232">
        <v>0</v>
      </c>
      <c r="FF232">
        <v>0</v>
      </c>
      <c r="FG232">
        <v>0</v>
      </c>
      <c r="FH232">
        <v>0</v>
      </c>
      <c r="FI232">
        <v>0</v>
      </c>
      <c r="FJ232">
        <v>0</v>
      </c>
      <c r="FK232">
        <v>0</v>
      </c>
      <c r="FL232">
        <v>0</v>
      </c>
      <c r="FM232">
        <v>0</v>
      </c>
      <c r="FN232">
        <v>0</v>
      </c>
      <c r="FO232">
        <v>0</v>
      </c>
      <c r="FP232">
        <v>0</v>
      </c>
      <c r="FQ232">
        <v>0</v>
      </c>
      <c r="FR232">
        <v>0</v>
      </c>
      <c r="FS232">
        <v>0</v>
      </c>
      <c r="FT232">
        <v>0</v>
      </c>
    </row>
    <row r="233" spans="1:176" x14ac:dyDescent="0.2">
      <c r="A233" t="s">
        <v>231</v>
      </c>
      <c r="B233" t="s">
        <v>228</v>
      </c>
      <c r="C233" t="s">
        <v>243</v>
      </c>
      <c r="D233">
        <v>151</v>
      </c>
      <c r="E233">
        <v>151</v>
      </c>
      <c r="F233">
        <v>29.050182342529297</v>
      </c>
      <c r="G233">
        <v>28.526088714599609</v>
      </c>
      <c r="H233">
        <v>28.017139434814453</v>
      </c>
      <c r="I233">
        <v>28.176631927490234</v>
      </c>
      <c r="J233">
        <v>29.508083343505859</v>
      </c>
      <c r="K233">
        <v>30.876588821411133</v>
      </c>
      <c r="L233">
        <v>37.02923583984375</v>
      </c>
      <c r="M233">
        <v>36.351348876953125</v>
      </c>
      <c r="N233">
        <v>36.636669158935547</v>
      </c>
      <c r="O233">
        <v>38.077823638916016</v>
      </c>
      <c r="P233">
        <v>39.173255920410156</v>
      </c>
      <c r="Q233">
        <v>40.035614013671875</v>
      </c>
      <c r="R233">
        <v>40.709735870361328</v>
      </c>
      <c r="S233">
        <v>41.526527404785156</v>
      </c>
      <c r="T233">
        <v>41.884029388427734</v>
      </c>
      <c r="U233">
        <v>42.200000762939453</v>
      </c>
      <c r="V233">
        <v>42.331859588623047</v>
      </c>
      <c r="W233">
        <v>42.148696899414063</v>
      </c>
      <c r="X233">
        <v>41.575550079345703</v>
      </c>
      <c r="Y233">
        <v>41.938999176025391</v>
      </c>
      <c r="Z233">
        <v>42.311836242675781</v>
      </c>
      <c r="AA233">
        <v>40.864093780517578</v>
      </c>
      <c r="AB233">
        <v>32.723529815673828</v>
      </c>
      <c r="AC233">
        <v>30.575603485107422</v>
      </c>
      <c r="AD233">
        <v>-0.53816485404968262</v>
      </c>
      <c r="AE233">
        <v>-0.35878348350524902</v>
      </c>
      <c r="AF233">
        <v>-0.74295520782470703</v>
      </c>
      <c r="AG233">
        <v>-0.67735612392425537</v>
      </c>
      <c r="AH233">
        <v>-0.43272542953491211</v>
      </c>
      <c r="AI233">
        <v>-0.56674569845199585</v>
      </c>
      <c r="AJ233">
        <v>0.27162563800811768</v>
      </c>
      <c r="AK233">
        <v>-0.7808038592338562</v>
      </c>
      <c r="AL233">
        <v>-0.93054646253585815</v>
      </c>
      <c r="AM233">
        <v>-0.92249852418899536</v>
      </c>
      <c r="AN233">
        <v>-1.053257942199707</v>
      </c>
      <c r="AO233">
        <v>-1.1034040451049805</v>
      </c>
      <c r="AP233">
        <v>-0.86012923717498779</v>
      </c>
      <c r="AQ233">
        <v>-0.8890761137008667</v>
      </c>
      <c r="AR233">
        <v>-0.69590622186660767</v>
      </c>
      <c r="AS233">
        <v>6.5536866188049316</v>
      </c>
      <c r="AT233">
        <v>6.3045930862426758</v>
      </c>
      <c r="AU233">
        <v>5.9720211029052734</v>
      </c>
      <c r="AV233">
        <v>6.179987907409668</v>
      </c>
      <c r="AW233">
        <v>0.43702572584152222</v>
      </c>
      <c r="AX233">
        <v>-1.3202371597290039</v>
      </c>
      <c r="AY233">
        <v>-1.193602442741394</v>
      </c>
      <c r="AZ233">
        <v>-1.4533846378326416</v>
      </c>
      <c r="BA233">
        <v>-1.3265817165374756</v>
      </c>
      <c r="BB233">
        <v>-6.6010482609272003E-2</v>
      </c>
      <c r="BC233">
        <v>0.1124635636806488</v>
      </c>
      <c r="BD233">
        <v>-0.26081117987632751</v>
      </c>
      <c r="BE233">
        <v>-0.20943169295787811</v>
      </c>
      <c r="BF233">
        <v>8.3887912333011627E-3</v>
      </c>
      <c r="BG233">
        <v>-0.12599384784698486</v>
      </c>
      <c r="BH233">
        <v>0.77585077285766602</v>
      </c>
      <c r="BI233">
        <v>-0.34650415182113647</v>
      </c>
      <c r="BJ233">
        <v>-0.50718700885772705</v>
      </c>
      <c r="BK233">
        <v>-0.48649170994758606</v>
      </c>
      <c r="BL233">
        <v>-0.60145914554595947</v>
      </c>
      <c r="BM233">
        <v>-0.64733642339706421</v>
      </c>
      <c r="BN233">
        <v>-0.40031293034553528</v>
      </c>
      <c r="BO233">
        <v>-0.42296081781387329</v>
      </c>
      <c r="BP233">
        <v>-0.23484180867671967</v>
      </c>
      <c r="BQ233">
        <v>6.9988093376159668</v>
      </c>
      <c r="BR233">
        <v>6.7470178604125977</v>
      </c>
      <c r="BS233">
        <v>6.4109311103820801</v>
      </c>
      <c r="BT233">
        <v>6.6380777359008789</v>
      </c>
      <c r="BU233">
        <v>0.92370569705963135</v>
      </c>
      <c r="BV233">
        <v>-0.88437920808792114</v>
      </c>
      <c r="BW233">
        <v>-0.75307345390319824</v>
      </c>
      <c r="BX233">
        <v>-0.96810996532440186</v>
      </c>
      <c r="BY233">
        <v>-0.82680273056030273</v>
      </c>
      <c r="BZ233">
        <v>0.26100221276283264</v>
      </c>
      <c r="CA233">
        <v>0.43884783983230591</v>
      </c>
      <c r="CB233">
        <v>7.3120296001434326E-2</v>
      </c>
      <c r="CC233">
        <v>0.11465133726596832</v>
      </c>
      <c r="CD233">
        <v>0.31390315294265747</v>
      </c>
      <c r="CE233">
        <v>0.17926952242851257</v>
      </c>
      <c r="CF233">
        <v>1.1250755786895752</v>
      </c>
      <c r="CG233">
        <v>-4.5709535479545593E-2</v>
      </c>
      <c r="CH233">
        <v>-0.21396954357624054</v>
      </c>
      <c r="CI233">
        <v>-0.18451473116874695</v>
      </c>
      <c r="CJ233">
        <v>-0.28854468464851379</v>
      </c>
      <c r="CK233">
        <v>-0.33146539330482483</v>
      </c>
      <c r="CL233">
        <v>-8.184552937746048E-2</v>
      </c>
      <c r="CM233">
        <v>-0.10013078153133392</v>
      </c>
      <c r="CN233">
        <v>8.4490023553371429E-2</v>
      </c>
      <c r="CO233">
        <v>7.3070998191833496</v>
      </c>
      <c r="CP233">
        <v>7.0534396171569824</v>
      </c>
      <c r="CQ233">
        <v>6.7149186134338379</v>
      </c>
      <c r="CR233">
        <v>6.9553489685058594</v>
      </c>
      <c r="CS233">
        <v>1.2607787847518921</v>
      </c>
      <c r="CT233">
        <v>-0.58250534534454346</v>
      </c>
      <c r="CU233">
        <v>-0.44796442985534668</v>
      </c>
      <c r="CV233">
        <v>-0.63201016187667847</v>
      </c>
      <c r="CW233">
        <v>-0.48065727949142456</v>
      </c>
      <c r="CX233">
        <v>0.58801490068435669</v>
      </c>
      <c r="CY233">
        <v>0.7652321457862854</v>
      </c>
      <c r="CZ233">
        <v>0.40705177187919617</v>
      </c>
      <c r="DA233">
        <v>0.43873438239097595</v>
      </c>
      <c r="DB233">
        <v>0.61941748857498169</v>
      </c>
      <c r="DC233">
        <v>0.48453289270401001</v>
      </c>
      <c r="DD233">
        <v>1.4743003845214844</v>
      </c>
      <c r="DE233">
        <v>0.25508508086204529</v>
      </c>
      <c r="DF233">
        <v>7.9247929155826569E-2</v>
      </c>
      <c r="DG233">
        <v>0.11746224761009216</v>
      </c>
      <c r="DH233">
        <v>2.4369796738028526E-2</v>
      </c>
      <c r="DI233">
        <v>-1.5594371594488621E-2</v>
      </c>
      <c r="DJ233">
        <v>0.23662185668945313</v>
      </c>
      <c r="DK233">
        <v>0.22269926965236664</v>
      </c>
      <c r="DL233">
        <v>0.40382185578346252</v>
      </c>
      <c r="DM233">
        <v>7.6153903007507324</v>
      </c>
      <c r="DN233">
        <v>7.3598613739013672</v>
      </c>
      <c r="DO233">
        <v>7.0189061164855957</v>
      </c>
      <c r="DP233">
        <v>7.2726202011108398</v>
      </c>
      <c r="DQ233">
        <v>1.5978518724441528</v>
      </c>
      <c r="DR233">
        <v>-0.28063148260116577</v>
      </c>
      <c r="DS233">
        <v>-0.14285540580749512</v>
      </c>
      <c r="DT233">
        <v>-0.29591035842895508</v>
      </c>
      <c r="DU233">
        <v>-0.13451185822486877</v>
      </c>
      <c r="DV233">
        <v>1.0601693391799927</v>
      </c>
      <c r="DW233">
        <v>1.2364791631698608</v>
      </c>
      <c r="DX233">
        <v>0.88919579982757568</v>
      </c>
      <c r="DY233">
        <v>0.9066588282585144</v>
      </c>
      <c r="DZ233">
        <v>1.0605317354202271</v>
      </c>
      <c r="EA233">
        <v>0.925284743309021</v>
      </c>
      <c r="EB233">
        <v>1.9785255193710327</v>
      </c>
      <c r="EC233">
        <v>0.68938475847244263</v>
      </c>
      <c r="ED233">
        <v>0.50260740518569946</v>
      </c>
      <c r="EE233">
        <v>0.55346906185150146</v>
      </c>
      <c r="EF233">
        <v>0.47616860270500183</v>
      </c>
      <c r="EG233">
        <v>0.44047322869300842</v>
      </c>
      <c r="EH233">
        <v>0.69643819332122803</v>
      </c>
      <c r="EI233">
        <v>0.68881458044052124</v>
      </c>
      <c r="EJ233">
        <v>0.86488628387451172</v>
      </c>
      <c r="EK233">
        <v>8.0605134963989258</v>
      </c>
      <c r="EL233">
        <v>7.8022861480712891</v>
      </c>
      <c r="EM233">
        <v>7.4578161239624023</v>
      </c>
      <c r="EN233">
        <v>7.7307100296020508</v>
      </c>
      <c r="EO233">
        <v>2.0845317840576172</v>
      </c>
      <c r="EP233">
        <v>0.15522642433643341</v>
      </c>
      <c r="EQ233">
        <v>0.29767358303070068</v>
      </c>
      <c r="ER233">
        <v>0.18936437368392944</v>
      </c>
      <c r="ES233">
        <v>0.36526715755462646</v>
      </c>
      <c r="ET233">
        <v>70.465705871582031</v>
      </c>
      <c r="EU233">
        <v>69.972190856933594</v>
      </c>
      <c r="EV233">
        <v>69.42578125</v>
      </c>
      <c r="EW233">
        <v>68.952072143554688</v>
      </c>
      <c r="EX233">
        <v>68.089012145996094</v>
      </c>
      <c r="EY233">
        <v>68.559455871582031</v>
      </c>
      <c r="EZ233">
        <v>72.002578735351563</v>
      </c>
      <c r="FA233">
        <v>75.299896240234375</v>
      </c>
      <c r="FB233">
        <v>78.509796142578125</v>
      </c>
      <c r="FC233">
        <v>82.022346496582031</v>
      </c>
      <c r="FD233">
        <v>84.206123352050781</v>
      </c>
      <c r="FE233">
        <v>86.127799987792969</v>
      </c>
      <c r="FF233">
        <v>87.652214050292969</v>
      </c>
      <c r="FG233">
        <v>88.321342468261719</v>
      </c>
      <c r="FH233">
        <v>89.232383728027344</v>
      </c>
      <c r="FI233">
        <v>87.886482238769531</v>
      </c>
      <c r="FJ233">
        <v>87.089340209960938</v>
      </c>
      <c r="FK233">
        <v>84.509658813476563</v>
      </c>
      <c r="FL233">
        <v>80.704452514648438</v>
      </c>
      <c r="FM233">
        <v>77.622528076171875</v>
      </c>
      <c r="FN233">
        <v>75.769645690917969</v>
      </c>
      <c r="FO233">
        <v>74.507492065429688</v>
      </c>
      <c r="FP233">
        <v>73.621116638183594</v>
      </c>
      <c r="FQ233">
        <v>72.391365051269531</v>
      </c>
      <c r="FR233">
        <v>151</v>
      </c>
      <c r="FS233">
        <v>1.2573514133691788E-2</v>
      </c>
      <c r="FT233">
        <v>1</v>
      </c>
    </row>
    <row r="234" spans="1:176" x14ac:dyDescent="0.2">
      <c r="A234" t="s">
        <v>231</v>
      </c>
      <c r="B234" t="s">
        <v>228</v>
      </c>
      <c r="C234" t="s">
        <v>244</v>
      </c>
      <c r="D234">
        <v>151</v>
      </c>
      <c r="E234">
        <v>151</v>
      </c>
      <c r="F234">
        <v>29.537477493286133</v>
      </c>
      <c r="G234">
        <v>29.11958122253418</v>
      </c>
      <c r="H234">
        <v>28.625679016113281</v>
      </c>
      <c r="I234">
        <v>28.794448852539063</v>
      </c>
      <c r="J234">
        <v>29.993789672851563</v>
      </c>
      <c r="K234">
        <v>31.101726531982422</v>
      </c>
      <c r="L234">
        <v>37.31585693359375</v>
      </c>
      <c r="M234">
        <v>36.624771118164062</v>
      </c>
      <c r="N234">
        <v>36.920787811279297</v>
      </c>
      <c r="O234">
        <v>38.317760467529297</v>
      </c>
      <c r="P234">
        <v>39.324390411376953</v>
      </c>
      <c r="Q234">
        <v>40.200077056884766</v>
      </c>
      <c r="R234">
        <v>40.864772796630859</v>
      </c>
      <c r="S234">
        <v>41.731884002685547</v>
      </c>
      <c r="T234">
        <v>42.044158935546875</v>
      </c>
      <c r="U234">
        <v>42.420383453369141</v>
      </c>
      <c r="V234">
        <v>42.598789215087891</v>
      </c>
      <c r="W234">
        <v>42.464481353759766</v>
      </c>
      <c r="X234">
        <v>41.780483245849609</v>
      </c>
      <c r="Y234">
        <v>42.047801971435547</v>
      </c>
      <c r="Z234">
        <v>42.432826995849609</v>
      </c>
      <c r="AA234">
        <v>41.000259399414063</v>
      </c>
      <c r="AB234">
        <v>32.834800720214844</v>
      </c>
      <c r="AC234">
        <v>30.720699310302734</v>
      </c>
      <c r="AD234">
        <v>-0.69789665937423706</v>
      </c>
      <c r="AE234">
        <v>-0.71645826101303101</v>
      </c>
      <c r="AF234">
        <v>-0.90397846698760986</v>
      </c>
      <c r="AG234">
        <v>-0.6882927417755127</v>
      </c>
      <c r="AH234">
        <v>-0.48291277885437012</v>
      </c>
      <c r="AI234">
        <v>-0.54985755681991577</v>
      </c>
      <c r="AJ234">
        <v>0.1281360387802124</v>
      </c>
      <c r="AK234">
        <v>-0.7734711766242981</v>
      </c>
      <c r="AL234">
        <v>-0.84548896551132202</v>
      </c>
      <c r="AM234">
        <v>-1.0106135606765747</v>
      </c>
      <c r="AN234">
        <v>-1.1712661981582642</v>
      </c>
      <c r="AO234">
        <v>-1.0017061233520508</v>
      </c>
      <c r="AP234">
        <v>-0.88719081878662109</v>
      </c>
      <c r="AQ234">
        <v>-0.81757789850234985</v>
      </c>
      <c r="AR234">
        <v>6.6293635368347168</v>
      </c>
      <c r="AS234">
        <v>6.1359186172485352</v>
      </c>
      <c r="AT234">
        <v>5.5536470413208008</v>
      </c>
      <c r="AU234">
        <v>5.7690834999084473</v>
      </c>
      <c r="AV234">
        <v>5.9055228233337402</v>
      </c>
      <c r="AW234">
        <v>0.3504483699798584</v>
      </c>
      <c r="AX234">
        <v>-1.4250445365905762</v>
      </c>
      <c r="AY234">
        <v>-1.1834942102432251</v>
      </c>
      <c r="AZ234">
        <v>-1.2462911605834961</v>
      </c>
      <c r="BA234">
        <v>-1.0928167104721069</v>
      </c>
      <c r="BB234">
        <v>-0.22123567759990692</v>
      </c>
      <c r="BC234">
        <v>-0.23023484647274017</v>
      </c>
      <c r="BD234">
        <v>-0.41404658555984497</v>
      </c>
      <c r="BE234">
        <v>-0.21297477185726166</v>
      </c>
      <c r="BF234">
        <v>-2.6334637776017189E-2</v>
      </c>
      <c r="BG234">
        <v>-9.6114546060562134E-2</v>
      </c>
      <c r="BH234">
        <v>0.64638149738311768</v>
      </c>
      <c r="BI234">
        <v>-0.33676916360855103</v>
      </c>
      <c r="BJ234">
        <v>-0.42002683877944946</v>
      </c>
      <c r="BK234">
        <v>-0.57623213529586792</v>
      </c>
      <c r="BL234">
        <v>-0.71589726209640503</v>
      </c>
      <c r="BM234">
        <v>-0.53293395042419434</v>
      </c>
      <c r="BN234">
        <v>-0.41132724285125732</v>
      </c>
      <c r="BO234">
        <v>-0.33712008595466614</v>
      </c>
      <c r="BP234">
        <v>7.1092853546142578</v>
      </c>
      <c r="BQ234">
        <v>6.6030502319335938</v>
      </c>
      <c r="BR234">
        <v>6.0167584419250488</v>
      </c>
      <c r="BS234">
        <v>6.222834587097168</v>
      </c>
      <c r="BT234">
        <v>6.3861575126647949</v>
      </c>
      <c r="BU234">
        <v>0.85484212636947632</v>
      </c>
      <c r="BV234">
        <v>-0.97620189189910889</v>
      </c>
      <c r="BW234">
        <v>-0.73690533638000488</v>
      </c>
      <c r="BX234">
        <v>-0.75245088338851929</v>
      </c>
      <c r="BY234">
        <v>-0.58720517158508301</v>
      </c>
      <c r="BZ234">
        <v>0.10889828205108643</v>
      </c>
      <c r="CA234">
        <v>0.10652199387550354</v>
      </c>
      <c r="CB234">
        <v>-7.4721239507198334E-2</v>
      </c>
      <c r="CC234">
        <v>0.11622898280620575</v>
      </c>
      <c r="CD234">
        <v>0.28988999128341675</v>
      </c>
      <c r="CE234">
        <v>0.21814647316932678</v>
      </c>
      <c r="CF234">
        <v>1.0053167343139648</v>
      </c>
      <c r="CG234">
        <v>-3.4310679882764816E-2</v>
      </c>
      <c r="CH234">
        <v>-0.12535303831100464</v>
      </c>
      <c r="CI234">
        <v>-0.27538087964057922</v>
      </c>
      <c r="CJ234">
        <v>-0.40051007270812988</v>
      </c>
      <c r="CK234">
        <v>-0.20826376974582672</v>
      </c>
      <c r="CL234">
        <v>-8.1745587289333344E-2</v>
      </c>
      <c r="CM234">
        <v>-4.3564620427787304E-3</v>
      </c>
      <c r="CN234">
        <v>7.4416780471801758</v>
      </c>
      <c r="CO234">
        <v>6.9265842437744141</v>
      </c>
      <c r="CP234">
        <v>6.3375082015991211</v>
      </c>
      <c r="CQ234">
        <v>6.5371012687683105</v>
      </c>
      <c r="CR234">
        <v>6.7190437316894531</v>
      </c>
      <c r="CS234">
        <v>1.2041836977005005</v>
      </c>
      <c r="CT234">
        <v>-0.66533488035202026</v>
      </c>
      <c r="CU234">
        <v>-0.4275992214679718</v>
      </c>
      <c r="CV234">
        <v>-0.41041859984397888</v>
      </c>
      <c r="CW234">
        <v>-0.23702016472816467</v>
      </c>
      <c r="CX234">
        <v>0.43903222680091858</v>
      </c>
      <c r="CY234">
        <v>0.44327884912490845</v>
      </c>
      <c r="CZ234">
        <v>0.26460409164428711</v>
      </c>
      <c r="DA234">
        <v>0.44543275237083435</v>
      </c>
      <c r="DB234">
        <v>0.60611462593078613</v>
      </c>
      <c r="DC234">
        <v>0.53240752220153809</v>
      </c>
      <c r="DD234">
        <v>1.364251971244812</v>
      </c>
      <c r="DE234">
        <v>0.2681477963924408</v>
      </c>
      <c r="DF234">
        <v>0.16932074725627899</v>
      </c>
      <c r="DG234">
        <v>2.5470389053225517E-2</v>
      </c>
      <c r="DH234">
        <v>-8.5122905671596527E-2</v>
      </c>
      <c r="DI234">
        <v>0.1164063885807991</v>
      </c>
      <c r="DJ234">
        <v>0.24783606827259064</v>
      </c>
      <c r="DK234">
        <v>0.32840713858604431</v>
      </c>
      <c r="DL234">
        <v>7.7740707397460937</v>
      </c>
      <c r="DM234">
        <v>7.2501182556152344</v>
      </c>
      <c r="DN234">
        <v>6.6582579612731934</v>
      </c>
      <c r="DO234">
        <v>6.8513679504394531</v>
      </c>
      <c r="DP234">
        <v>7.0519299507141113</v>
      </c>
      <c r="DQ234">
        <v>1.5535253286361694</v>
      </c>
      <c r="DR234">
        <v>-0.35446786880493164</v>
      </c>
      <c r="DS234">
        <v>-0.11829310655593872</v>
      </c>
      <c r="DT234">
        <v>-6.8386338651180267E-2</v>
      </c>
      <c r="DU234">
        <v>0.11316484212875366</v>
      </c>
      <c r="DV234">
        <v>0.91569322347640991</v>
      </c>
      <c r="DW234">
        <v>0.92950224876403809</v>
      </c>
      <c r="DX234">
        <v>0.754535973072052</v>
      </c>
      <c r="DY234">
        <v>0.92075067758560181</v>
      </c>
      <c r="DZ234">
        <v>1.0626927614212036</v>
      </c>
      <c r="EA234">
        <v>0.98615050315856934</v>
      </c>
      <c r="EB234">
        <v>1.8824974298477173</v>
      </c>
      <c r="EC234">
        <v>0.70484983921051025</v>
      </c>
      <c r="ED234">
        <v>0.59478288888931274</v>
      </c>
      <c r="EE234">
        <v>0.45985183119773865</v>
      </c>
      <c r="EF234">
        <v>0.37024608254432678</v>
      </c>
      <c r="EG234">
        <v>0.58517855405807495</v>
      </c>
      <c r="EH234">
        <v>0.72369962930679321</v>
      </c>
      <c r="EI234">
        <v>0.80886495113372803</v>
      </c>
      <c r="EJ234">
        <v>8.2539920806884766</v>
      </c>
      <c r="EK234">
        <v>7.717249870300293</v>
      </c>
      <c r="EL234">
        <v>7.1213693618774414</v>
      </c>
      <c r="EM234">
        <v>7.3051190376281738</v>
      </c>
      <c r="EN234">
        <v>7.532564640045166</v>
      </c>
      <c r="EO234">
        <v>2.0579190254211426</v>
      </c>
      <c r="EP234">
        <v>9.4374723732471466E-2</v>
      </c>
      <c r="EQ234">
        <v>0.32829579710960388</v>
      </c>
      <c r="ER234">
        <v>0.42545393109321594</v>
      </c>
      <c r="ES234">
        <v>0.61877638101577759</v>
      </c>
      <c r="ET234">
        <v>71.514739990234375</v>
      </c>
      <c r="EU234">
        <v>70.813507080078125</v>
      </c>
      <c r="EV234">
        <v>69.837112426757812</v>
      </c>
      <c r="EW234">
        <v>68.708137512207031</v>
      </c>
      <c r="EX234">
        <v>68.42352294921875</v>
      </c>
      <c r="EY234">
        <v>68.557708740234375</v>
      </c>
      <c r="EZ234">
        <v>71.559776306152344</v>
      </c>
      <c r="FA234">
        <v>75.049674987792969</v>
      </c>
      <c r="FB234">
        <v>78.073509216308594</v>
      </c>
      <c r="FC234">
        <v>81.097549438476562</v>
      </c>
      <c r="FD234">
        <v>83.550048828125</v>
      </c>
      <c r="FE234">
        <v>85.343917846679688</v>
      </c>
      <c r="FF234">
        <v>87.171768188476562</v>
      </c>
      <c r="FG234">
        <v>88.043365478515625</v>
      </c>
      <c r="FH234">
        <v>88.361892700195313</v>
      </c>
      <c r="FI234">
        <v>87.806846618652344</v>
      </c>
      <c r="FJ234">
        <v>86.704460144042969</v>
      </c>
      <c r="FK234">
        <v>84.351097106933594</v>
      </c>
      <c r="FL234">
        <v>79.900711059570313</v>
      </c>
      <c r="FM234">
        <v>76.231239318847656</v>
      </c>
      <c r="FN234">
        <v>74.173545837402344</v>
      </c>
      <c r="FO234">
        <v>72.737091064453125</v>
      </c>
      <c r="FP234">
        <v>71.382972717285156</v>
      </c>
      <c r="FQ234">
        <v>69.997261047363281</v>
      </c>
      <c r="FR234">
        <v>151</v>
      </c>
      <c r="FS234">
        <v>1.2439543381333351E-2</v>
      </c>
      <c r="FT234">
        <v>1</v>
      </c>
    </row>
    <row r="235" spans="1:176" x14ac:dyDescent="0.2">
      <c r="A235" t="s">
        <v>231</v>
      </c>
      <c r="B235" t="s">
        <v>228</v>
      </c>
      <c r="C235" t="s">
        <v>245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0</v>
      </c>
      <c r="BT235">
        <v>0</v>
      </c>
      <c r="BU235">
        <v>0</v>
      </c>
      <c r="BV235">
        <v>0</v>
      </c>
      <c r="BW235">
        <v>0</v>
      </c>
      <c r="BX235">
        <v>0</v>
      </c>
      <c r="BY235">
        <v>0</v>
      </c>
      <c r="BZ235">
        <v>0</v>
      </c>
      <c r="CA235">
        <v>0</v>
      </c>
      <c r="CB235">
        <v>0</v>
      </c>
      <c r="CC235">
        <v>0</v>
      </c>
      <c r="CD235">
        <v>0</v>
      </c>
      <c r="CE235">
        <v>0</v>
      </c>
      <c r="CF235">
        <v>0</v>
      </c>
      <c r="CG235">
        <v>0</v>
      </c>
      <c r="CH235">
        <v>0</v>
      </c>
      <c r="CI235">
        <v>0</v>
      </c>
      <c r="CJ235">
        <v>0</v>
      </c>
      <c r="CK235">
        <v>0</v>
      </c>
      <c r="CL235">
        <v>0</v>
      </c>
      <c r="CM235">
        <v>0</v>
      </c>
      <c r="CN235">
        <v>0</v>
      </c>
      <c r="CO235">
        <v>0</v>
      </c>
      <c r="CP235">
        <v>0</v>
      </c>
      <c r="CQ235">
        <v>0</v>
      </c>
      <c r="CR235">
        <v>0</v>
      </c>
      <c r="CS235">
        <v>0</v>
      </c>
      <c r="CT235">
        <v>0</v>
      </c>
      <c r="CU235">
        <v>0</v>
      </c>
      <c r="CV235">
        <v>0</v>
      </c>
      <c r="CW235">
        <v>0</v>
      </c>
      <c r="CX235">
        <v>0</v>
      </c>
      <c r="CY235">
        <v>0</v>
      </c>
      <c r="CZ235">
        <v>0</v>
      </c>
      <c r="DA235">
        <v>0</v>
      </c>
      <c r="DB235">
        <v>0</v>
      </c>
      <c r="DC235">
        <v>0</v>
      </c>
      <c r="DD235">
        <v>0</v>
      </c>
      <c r="DE235">
        <v>0</v>
      </c>
      <c r="DF235">
        <v>0</v>
      </c>
      <c r="DG235">
        <v>0</v>
      </c>
      <c r="DH235">
        <v>0</v>
      </c>
      <c r="DI235">
        <v>0</v>
      </c>
      <c r="DJ235">
        <v>0</v>
      </c>
      <c r="DK235">
        <v>0</v>
      </c>
      <c r="DL235">
        <v>0</v>
      </c>
      <c r="DM235">
        <v>0</v>
      </c>
      <c r="DN235">
        <v>0</v>
      </c>
      <c r="DO235">
        <v>0</v>
      </c>
      <c r="DP235">
        <v>0</v>
      </c>
      <c r="DQ235">
        <v>0</v>
      </c>
      <c r="DR235">
        <v>0</v>
      </c>
      <c r="DS235">
        <v>0</v>
      </c>
      <c r="DT235">
        <v>0</v>
      </c>
      <c r="DU235">
        <v>0</v>
      </c>
      <c r="DV235">
        <v>0</v>
      </c>
      <c r="DW235">
        <v>0</v>
      </c>
      <c r="DX235">
        <v>0</v>
      </c>
      <c r="DY235">
        <v>0</v>
      </c>
      <c r="DZ235">
        <v>0</v>
      </c>
      <c r="EA235">
        <v>0</v>
      </c>
      <c r="EB235">
        <v>0</v>
      </c>
      <c r="EC235">
        <v>0</v>
      </c>
      <c r="ED235">
        <v>0</v>
      </c>
      <c r="EE235">
        <v>0</v>
      </c>
      <c r="EF235">
        <v>0</v>
      </c>
      <c r="EG235">
        <v>0</v>
      </c>
      <c r="EH235">
        <v>0</v>
      </c>
      <c r="EI235">
        <v>0</v>
      </c>
      <c r="EJ235">
        <v>0</v>
      </c>
      <c r="EK235">
        <v>0</v>
      </c>
      <c r="EL235">
        <v>0</v>
      </c>
      <c r="EM235">
        <v>0</v>
      </c>
      <c r="EN235">
        <v>0</v>
      </c>
      <c r="EO235">
        <v>0</v>
      </c>
      <c r="EP235">
        <v>0</v>
      </c>
      <c r="EQ235">
        <v>0</v>
      </c>
      <c r="ER235">
        <v>0</v>
      </c>
      <c r="ES235">
        <v>0</v>
      </c>
      <c r="ET235">
        <v>0</v>
      </c>
      <c r="EU235">
        <v>0</v>
      </c>
      <c r="EV235">
        <v>0</v>
      </c>
      <c r="EW235">
        <v>0</v>
      </c>
      <c r="EX235">
        <v>0</v>
      </c>
      <c r="EY235">
        <v>0</v>
      </c>
      <c r="EZ235">
        <v>0</v>
      </c>
      <c r="FA235">
        <v>0</v>
      </c>
      <c r="FB235">
        <v>0</v>
      </c>
      <c r="FC235">
        <v>0</v>
      </c>
      <c r="FD235">
        <v>0</v>
      </c>
      <c r="FE235">
        <v>0</v>
      </c>
      <c r="FF235">
        <v>0</v>
      </c>
      <c r="FG235">
        <v>0</v>
      </c>
      <c r="FH235">
        <v>0</v>
      </c>
      <c r="FI235">
        <v>0</v>
      </c>
      <c r="FJ235">
        <v>0</v>
      </c>
      <c r="FK235">
        <v>0</v>
      </c>
      <c r="FL235">
        <v>0</v>
      </c>
      <c r="FM235">
        <v>0</v>
      </c>
      <c r="FN235">
        <v>0</v>
      </c>
      <c r="FO235">
        <v>0</v>
      </c>
      <c r="FP235">
        <v>0</v>
      </c>
      <c r="FQ235">
        <v>0</v>
      </c>
      <c r="FR235">
        <v>0</v>
      </c>
      <c r="FS235">
        <v>0</v>
      </c>
      <c r="FT235">
        <v>0</v>
      </c>
    </row>
    <row r="236" spans="1:176" x14ac:dyDescent="0.2">
      <c r="A236" t="s">
        <v>231</v>
      </c>
      <c r="B236" t="s">
        <v>228</v>
      </c>
      <c r="C236" t="s">
        <v>246</v>
      </c>
      <c r="D236">
        <v>151</v>
      </c>
      <c r="E236">
        <v>151</v>
      </c>
      <c r="F236">
        <v>25.061468124389648</v>
      </c>
      <c r="G236">
        <v>24.961032867431641</v>
      </c>
      <c r="H236">
        <v>24.759859085083008</v>
      </c>
      <c r="I236">
        <v>25.432895660400391</v>
      </c>
      <c r="J236">
        <v>28.086830139160156</v>
      </c>
      <c r="K236">
        <v>30.221328735351562</v>
      </c>
      <c r="L236">
        <v>35.914623260498047</v>
      </c>
      <c r="M236">
        <v>35.349708557128906</v>
      </c>
      <c r="N236">
        <v>35.668148040771484</v>
      </c>
      <c r="O236">
        <v>37.120769500732422</v>
      </c>
      <c r="P236">
        <v>38.114452362060547</v>
      </c>
      <c r="Q236">
        <v>39.024303436279297</v>
      </c>
      <c r="R236">
        <v>39.637424468994141</v>
      </c>
      <c r="S236">
        <v>40.560447692871094</v>
      </c>
      <c r="T236">
        <v>40.835464477539063</v>
      </c>
      <c r="U236">
        <v>41.094181060791016</v>
      </c>
      <c r="V236">
        <v>41.129764556884766</v>
      </c>
      <c r="W236">
        <v>40.925468444824219</v>
      </c>
      <c r="X236">
        <v>40.321548461914062</v>
      </c>
      <c r="Y236">
        <v>40.385593414306641</v>
      </c>
      <c r="Z236">
        <v>40.959690093994141</v>
      </c>
      <c r="AA236">
        <v>39.631446838378906</v>
      </c>
      <c r="AB236">
        <v>31.876049041748047</v>
      </c>
      <c r="AC236">
        <v>29.859397888183594</v>
      </c>
      <c r="AD236">
        <v>4.3566189706325531E-2</v>
      </c>
      <c r="AE236">
        <v>2.3108541965484619E-2</v>
      </c>
      <c r="AF236">
        <v>-7.5483076274394989E-2</v>
      </c>
      <c r="AG236">
        <v>-0.39109238982200623</v>
      </c>
      <c r="AH236">
        <v>-0.77453601360321045</v>
      </c>
      <c r="AI236">
        <v>-0.94088369607925415</v>
      </c>
      <c r="AJ236">
        <v>-1.2679140567779541</v>
      </c>
      <c r="AK236">
        <v>-1.2109092473983765</v>
      </c>
      <c r="AL236">
        <v>-1.1011145114898682</v>
      </c>
      <c r="AM236">
        <v>-1.1712391376495361</v>
      </c>
      <c r="AN236">
        <v>-1.1296552419662476</v>
      </c>
      <c r="AO236">
        <v>-1.2663841247558594</v>
      </c>
      <c r="AP236">
        <v>-1.069425106048584</v>
      </c>
      <c r="AQ236">
        <v>-1.0681236982345581</v>
      </c>
      <c r="AR236">
        <v>6.6645965576171875</v>
      </c>
      <c r="AS236">
        <v>6.543243408203125</v>
      </c>
      <c r="AT236">
        <v>5.9813675880432129</v>
      </c>
      <c r="AU236">
        <v>5.8841300010681152</v>
      </c>
      <c r="AV236">
        <v>6.1030111312866211</v>
      </c>
      <c r="AW236">
        <v>0.7932092547416687</v>
      </c>
      <c r="AX236">
        <v>-1.8814541101455688</v>
      </c>
      <c r="AY236">
        <v>-1.4403383731842041</v>
      </c>
      <c r="AZ236">
        <v>-1.1829767227172852</v>
      </c>
      <c r="BA236">
        <v>-1.1634787321090698</v>
      </c>
      <c r="BB236">
        <v>0.61717170476913452</v>
      </c>
      <c r="BC236">
        <v>0.58268892765045166</v>
      </c>
      <c r="BD236">
        <v>0.48690813779830933</v>
      </c>
      <c r="BE236">
        <v>0.16210983693599701</v>
      </c>
      <c r="BF236">
        <v>-0.25489354133605957</v>
      </c>
      <c r="BG236">
        <v>-0.43106856942176819</v>
      </c>
      <c r="BH236">
        <v>-0.70151978731155396</v>
      </c>
      <c r="BI236">
        <v>-0.72252428531646729</v>
      </c>
      <c r="BJ236">
        <v>-0.62954115867614746</v>
      </c>
      <c r="BK236">
        <v>-0.68119412660598755</v>
      </c>
      <c r="BL236">
        <v>-0.61275202035903931</v>
      </c>
      <c r="BM236">
        <v>-0.72102880477905273</v>
      </c>
      <c r="BN236">
        <v>-0.53358101844787598</v>
      </c>
      <c r="BO236">
        <v>-0.52410119771957397</v>
      </c>
      <c r="BP236">
        <v>7.1949925422668457</v>
      </c>
      <c r="BQ236">
        <v>7.0521292686462402</v>
      </c>
      <c r="BR236">
        <v>6.4868617057800293</v>
      </c>
      <c r="BS236">
        <v>6.3681659698486328</v>
      </c>
      <c r="BT236">
        <v>6.609947681427002</v>
      </c>
      <c r="BU236">
        <v>1.3317325115203857</v>
      </c>
      <c r="BV236">
        <v>-1.4180927276611328</v>
      </c>
      <c r="BW236">
        <v>-0.97687035799026489</v>
      </c>
      <c r="BX236">
        <v>-0.68102312088012695</v>
      </c>
      <c r="BY236">
        <v>-0.65200662612915039</v>
      </c>
      <c r="BZ236">
        <v>1.0144491195678711</v>
      </c>
      <c r="CA236">
        <v>0.9702526330947876</v>
      </c>
      <c r="CB236">
        <v>0.8764185905456543</v>
      </c>
      <c r="CC236">
        <v>0.54525601863861084</v>
      </c>
      <c r="CD236">
        <v>0.10500922799110413</v>
      </c>
      <c r="CE236">
        <v>-7.7972188591957092E-2</v>
      </c>
      <c r="CF236">
        <v>-0.30923685431480408</v>
      </c>
      <c r="CG236">
        <v>-0.3842703104019165</v>
      </c>
      <c r="CH236">
        <v>-0.30293089151382446</v>
      </c>
      <c r="CI236">
        <v>-0.34179040789604187</v>
      </c>
      <c r="CJ236">
        <v>-0.25474643707275391</v>
      </c>
      <c r="CK236">
        <v>-0.3433174192905426</v>
      </c>
      <c r="CL236">
        <v>-0.16245703399181366</v>
      </c>
      <c r="CM236">
        <v>-0.14731290936470032</v>
      </c>
      <c r="CN236">
        <v>7.5623435974121094</v>
      </c>
      <c r="CO236">
        <v>7.4045820236206055</v>
      </c>
      <c r="CP236">
        <v>6.8369655609130859</v>
      </c>
      <c r="CQ236">
        <v>6.7034077644348145</v>
      </c>
      <c r="CR236">
        <v>6.9610505104064941</v>
      </c>
      <c r="CS236">
        <v>1.7047120332717896</v>
      </c>
      <c r="CT236">
        <v>-1.0971701145172119</v>
      </c>
      <c r="CU236">
        <v>-0.65587383508682251</v>
      </c>
      <c r="CV236">
        <v>-0.33337154984474182</v>
      </c>
      <c r="CW236">
        <v>-0.29776260256767273</v>
      </c>
      <c r="CX236">
        <v>1.4117265939712524</v>
      </c>
      <c r="CY236">
        <v>1.3578163385391235</v>
      </c>
      <c r="CZ236">
        <v>1.2659289836883545</v>
      </c>
      <c r="DA236">
        <v>0.92840218544006348</v>
      </c>
      <c r="DB236">
        <v>0.46491199731826782</v>
      </c>
      <c r="DC236">
        <v>0.275124192237854</v>
      </c>
      <c r="DD236">
        <v>8.3046093583106995E-2</v>
      </c>
      <c r="DE236">
        <v>-4.6016361564397812E-2</v>
      </c>
      <c r="DF236">
        <v>2.3679371923208237E-2</v>
      </c>
      <c r="DG236">
        <v>-2.3867122363299131E-3</v>
      </c>
      <c r="DH236">
        <v>0.10325915366411209</v>
      </c>
      <c r="DI236">
        <v>3.4393996000289917E-2</v>
      </c>
      <c r="DJ236">
        <v>0.20866696536540985</v>
      </c>
      <c r="DK236">
        <v>0.22947539389133453</v>
      </c>
      <c r="DL236">
        <v>7.929694652557373</v>
      </c>
      <c r="DM236">
        <v>7.7570347785949707</v>
      </c>
      <c r="DN236">
        <v>7.1870694160461426</v>
      </c>
      <c r="DO236">
        <v>7.0386495590209961</v>
      </c>
      <c r="DP236">
        <v>7.3121533393859863</v>
      </c>
      <c r="DQ236">
        <v>2.0776915550231934</v>
      </c>
      <c r="DR236">
        <v>-0.77624744176864624</v>
      </c>
      <c r="DS236">
        <v>-0.33487731218338013</v>
      </c>
      <c r="DT236">
        <v>1.4280009083449841E-2</v>
      </c>
      <c r="DU236">
        <v>5.6481402367353439E-2</v>
      </c>
      <c r="DV236">
        <v>1.9853320121765137</v>
      </c>
      <c r="DW236">
        <v>1.9173967838287354</v>
      </c>
      <c r="DX236">
        <v>1.8283202648162842</v>
      </c>
      <c r="DY236">
        <v>1.4816044569015503</v>
      </c>
      <c r="DZ236">
        <v>0.9845544695854187</v>
      </c>
      <c r="EA236">
        <v>0.78493928909301758</v>
      </c>
      <c r="EB236">
        <v>0.64944034814834595</v>
      </c>
      <c r="EC236">
        <v>0.44236862659454346</v>
      </c>
      <c r="ED236">
        <v>0.49525272846221924</v>
      </c>
      <c r="EE236">
        <v>0.48765832185745239</v>
      </c>
      <c r="EF236">
        <v>0.62016236782073975</v>
      </c>
      <c r="EG236">
        <v>0.57974928617477417</v>
      </c>
      <c r="EH236">
        <v>0.74451106786727905</v>
      </c>
      <c r="EI236">
        <v>0.77349787950515747</v>
      </c>
      <c r="EJ236">
        <v>8.4600906372070312</v>
      </c>
      <c r="EK236">
        <v>8.2659206390380859</v>
      </c>
      <c r="EL236">
        <v>7.692563533782959</v>
      </c>
      <c r="EM236">
        <v>7.5226855278015137</v>
      </c>
      <c r="EN236">
        <v>7.8190898895263672</v>
      </c>
      <c r="EO236">
        <v>2.6162147521972656</v>
      </c>
      <c r="EP236">
        <v>-0.31288608908653259</v>
      </c>
      <c r="EQ236">
        <v>0.12859070301055908</v>
      </c>
      <c r="ER236">
        <v>0.51623362302780151</v>
      </c>
      <c r="ES236">
        <v>0.56795346736907959</v>
      </c>
      <c r="ET236">
        <v>68.12066650390625</v>
      </c>
      <c r="EU236">
        <v>67.413566589355469</v>
      </c>
      <c r="EV236">
        <v>66.855873107910156</v>
      </c>
      <c r="EW236">
        <v>65.911399841308594</v>
      </c>
      <c r="EX236">
        <v>65.387420654296875</v>
      </c>
      <c r="EY236">
        <v>65.514564514160156</v>
      </c>
      <c r="EZ236">
        <v>68.164703369140625</v>
      </c>
      <c r="FA236">
        <v>72.092697143554688</v>
      </c>
      <c r="FB236">
        <v>75.762252807617188</v>
      </c>
      <c r="FC236">
        <v>78.883010864257813</v>
      </c>
      <c r="FD236">
        <v>81.349952697753906</v>
      </c>
      <c r="FE236">
        <v>83.4556884765625</v>
      </c>
      <c r="FF236">
        <v>85.136566162109375</v>
      </c>
      <c r="FG236">
        <v>84.926109313964844</v>
      </c>
      <c r="FH236">
        <v>84.280052185058594</v>
      </c>
      <c r="FI236">
        <v>83.437187194824219</v>
      </c>
      <c r="FJ236">
        <v>82.100051879882813</v>
      </c>
      <c r="FK236">
        <v>79.468902587890625</v>
      </c>
      <c r="FL236">
        <v>76.003257751464844</v>
      </c>
      <c r="FM236">
        <v>73.294715881347656</v>
      </c>
      <c r="FN236">
        <v>71.418380737304688</v>
      </c>
      <c r="FO236">
        <v>70.345237731933594</v>
      </c>
      <c r="FP236">
        <v>69.336715698242187</v>
      </c>
      <c r="FQ236">
        <v>68.553543090820313</v>
      </c>
      <c r="FR236">
        <v>151</v>
      </c>
      <c r="FS236">
        <v>1.2462926097214222E-2</v>
      </c>
      <c r="FT236">
        <v>1</v>
      </c>
    </row>
    <row r="237" spans="1:176" x14ac:dyDescent="0.2">
      <c r="A237" t="s">
        <v>231</v>
      </c>
      <c r="B237" t="s">
        <v>228</v>
      </c>
      <c r="C237" t="s">
        <v>247</v>
      </c>
      <c r="D237">
        <v>151</v>
      </c>
      <c r="E237">
        <v>151</v>
      </c>
      <c r="F237">
        <v>27.756809234619141</v>
      </c>
      <c r="G237">
        <v>27.1890869140625</v>
      </c>
      <c r="H237">
        <v>26.924264907836914</v>
      </c>
      <c r="I237">
        <v>27.152414321899414</v>
      </c>
      <c r="J237">
        <v>28.316299438476563</v>
      </c>
      <c r="K237">
        <v>29.492740631103516</v>
      </c>
      <c r="L237">
        <v>35.223018646240234</v>
      </c>
      <c r="M237">
        <v>34.690391540527344</v>
      </c>
      <c r="N237">
        <v>34.88470458984375</v>
      </c>
      <c r="O237">
        <v>36.262054443359375</v>
      </c>
      <c r="P237">
        <v>37.381473541259766</v>
      </c>
      <c r="Q237">
        <v>38.350059509277344</v>
      </c>
      <c r="R237">
        <v>39.148689270019531</v>
      </c>
      <c r="S237">
        <v>39.957798004150391</v>
      </c>
      <c r="T237">
        <v>40.4327392578125</v>
      </c>
      <c r="U237">
        <v>40.756725311279297</v>
      </c>
      <c r="V237">
        <v>40.890262603759766</v>
      </c>
      <c r="W237">
        <v>40.669597625732422</v>
      </c>
      <c r="X237">
        <v>40.369003295898437</v>
      </c>
      <c r="Y237">
        <v>40.328041076660156</v>
      </c>
      <c r="Z237">
        <v>40.669620513916016</v>
      </c>
      <c r="AA237">
        <v>39.286228179931641</v>
      </c>
      <c r="AB237">
        <v>31.566387176513672</v>
      </c>
      <c r="AC237">
        <v>29.530933380126953</v>
      </c>
      <c r="AD237">
        <v>-0.39571976661682129</v>
      </c>
      <c r="AE237">
        <v>-0.10138290375471115</v>
      </c>
      <c r="AF237">
        <v>-0.14224344491958618</v>
      </c>
      <c r="AG237">
        <v>-1.0531609877943993E-2</v>
      </c>
      <c r="AH237">
        <v>-0.24936655163764954</v>
      </c>
      <c r="AI237">
        <v>-0.36136415600776672</v>
      </c>
      <c r="AJ237">
        <v>-0.497496098279953</v>
      </c>
      <c r="AK237">
        <v>-0.90222084522247314</v>
      </c>
      <c r="AL237">
        <v>-0.90793818235397339</v>
      </c>
      <c r="AM237">
        <v>-0.93954557180404663</v>
      </c>
      <c r="AN237">
        <v>-1.1956437826156616</v>
      </c>
      <c r="AO237">
        <v>-1.4415258169174194</v>
      </c>
      <c r="AP237">
        <v>-1.2268353700637817</v>
      </c>
      <c r="AQ237">
        <v>-1.2604440450668335</v>
      </c>
      <c r="AR237">
        <v>-1.1244534254074097</v>
      </c>
      <c r="AS237">
        <v>-1.092342734336853</v>
      </c>
      <c r="AT237">
        <v>5.9260873794555664</v>
      </c>
      <c r="AU237">
        <v>6.1630105972290039</v>
      </c>
      <c r="AV237">
        <v>6.6180410385131836</v>
      </c>
      <c r="AW237">
        <v>1.6355061531066895</v>
      </c>
      <c r="AX237">
        <v>-1.472936749458313</v>
      </c>
      <c r="AY237">
        <v>-1.0017558336257935</v>
      </c>
      <c r="AZ237">
        <v>-0.5533522367477417</v>
      </c>
      <c r="BA237">
        <v>-0.6575508713722229</v>
      </c>
      <c r="BB237">
        <v>8.2805808633565903E-3</v>
      </c>
      <c r="BC237">
        <v>0.31235373020172119</v>
      </c>
      <c r="BD237">
        <v>0.26968467235565186</v>
      </c>
      <c r="BE237">
        <v>0.38917750120162964</v>
      </c>
      <c r="BF237">
        <v>0.13279470801353455</v>
      </c>
      <c r="BG237">
        <v>1.8291858956217766E-2</v>
      </c>
      <c r="BH237">
        <v>-6.2392178922891617E-2</v>
      </c>
      <c r="BI237">
        <v>-0.5281030535697937</v>
      </c>
      <c r="BJ237">
        <v>-0.54639738798141479</v>
      </c>
      <c r="BK237">
        <v>-0.56721854209899902</v>
      </c>
      <c r="BL237">
        <v>-0.80387997627258301</v>
      </c>
      <c r="BM237">
        <v>-1.0334407091140747</v>
      </c>
      <c r="BN237">
        <v>-0.80557352304458618</v>
      </c>
      <c r="BO237">
        <v>-0.83769690990447998</v>
      </c>
      <c r="BP237">
        <v>-0.69459640979766846</v>
      </c>
      <c r="BQ237">
        <v>-0.66336482763290405</v>
      </c>
      <c r="BR237">
        <v>6.3536534309387207</v>
      </c>
      <c r="BS237">
        <v>6.5863513946533203</v>
      </c>
      <c r="BT237">
        <v>7.0631103515625</v>
      </c>
      <c r="BU237">
        <v>2.08046555519104</v>
      </c>
      <c r="BV237">
        <v>-1.0736812353134155</v>
      </c>
      <c r="BW237">
        <v>-0.61495143175125122</v>
      </c>
      <c r="BX237">
        <v>-0.12300834059715271</v>
      </c>
      <c r="BY237">
        <v>-0.219109907746315</v>
      </c>
      <c r="BZ237">
        <v>0.28808999061584473</v>
      </c>
      <c r="CA237">
        <v>0.59890645742416382</v>
      </c>
      <c r="CB237">
        <v>0.55498480796813965</v>
      </c>
      <c r="CC237">
        <v>0.66601479053497314</v>
      </c>
      <c r="CD237">
        <v>0.39747843146324158</v>
      </c>
      <c r="CE237">
        <v>0.28124046325683594</v>
      </c>
      <c r="CF237">
        <v>0.23895947635173798</v>
      </c>
      <c r="CG237">
        <v>-0.26899018883705139</v>
      </c>
      <c r="CH237">
        <v>-0.29599535465240479</v>
      </c>
      <c r="CI237">
        <v>-0.30934602022171021</v>
      </c>
      <c r="CJ237">
        <v>-0.53254556655883789</v>
      </c>
      <c r="CK237">
        <v>-0.75080227851867676</v>
      </c>
      <c r="CL237">
        <v>-0.51380890607833862</v>
      </c>
      <c r="CM237">
        <v>-0.54490351676940918</v>
      </c>
      <c r="CN237">
        <v>-0.39687880873680115</v>
      </c>
      <c r="CO237">
        <v>-0.36625596880912781</v>
      </c>
      <c r="CP237">
        <v>6.6497845649719238</v>
      </c>
      <c r="CQ237">
        <v>6.8795561790466309</v>
      </c>
      <c r="CR237">
        <v>7.3713641166687012</v>
      </c>
      <c r="CS237">
        <v>2.3886430263519287</v>
      </c>
      <c r="CT237">
        <v>-0.79715806245803833</v>
      </c>
      <c r="CU237">
        <v>-0.34705191850662231</v>
      </c>
      <c r="CV237">
        <v>0.17504651844501495</v>
      </c>
      <c r="CW237">
        <v>8.4552958607673645E-2</v>
      </c>
      <c r="CX237">
        <v>0.56789940595626831</v>
      </c>
      <c r="CY237">
        <v>0.88545918464660645</v>
      </c>
      <c r="CZ237">
        <v>0.84028494358062744</v>
      </c>
      <c r="DA237">
        <v>0.94285207986831665</v>
      </c>
      <c r="DB237">
        <v>0.662162184715271</v>
      </c>
      <c r="DC237">
        <v>0.54418909549713135</v>
      </c>
      <c r="DD237">
        <v>0.54031115770339966</v>
      </c>
      <c r="DE237">
        <v>-9.8773445934057236E-3</v>
      </c>
      <c r="DF237">
        <v>-4.5593317598104477E-2</v>
      </c>
      <c r="DG237">
        <v>-5.1473472267389297E-2</v>
      </c>
      <c r="DH237">
        <v>-0.26121112704277039</v>
      </c>
      <c r="DI237">
        <v>-0.46816378831863403</v>
      </c>
      <c r="DJ237">
        <v>-0.22204427421092987</v>
      </c>
      <c r="DK237">
        <v>-0.25211012363433838</v>
      </c>
      <c r="DL237">
        <v>-9.9161185324192047E-2</v>
      </c>
      <c r="DM237">
        <v>-6.9147132337093353E-2</v>
      </c>
      <c r="DN237">
        <v>6.945915699005127</v>
      </c>
      <c r="DO237">
        <v>7.1727609634399414</v>
      </c>
      <c r="DP237">
        <v>7.6796178817749023</v>
      </c>
      <c r="DQ237">
        <v>2.6968204975128174</v>
      </c>
      <c r="DR237">
        <v>-0.52063488960266113</v>
      </c>
      <c r="DS237">
        <v>-7.9152375459671021E-2</v>
      </c>
      <c r="DT237">
        <v>0.47310137748718262</v>
      </c>
      <c r="DU237">
        <v>0.38821583986282349</v>
      </c>
      <c r="DV237">
        <v>0.97189974784851074</v>
      </c>
      <c r="DW237">
        <v>1.2991957664489746</v>
      </c>
      <c r="DX237">
        <v>1.2522131204605103</v>
      </c>
      <c r="DY237">
        <v>1.3425612449645996</v>
      </c>
      <c r="DZ237">
        <v>1.0443234443664551</v>
      </c>
      <c r="EA237">
        <v>0.92384511232376099</v>
      </c>
      <c r="EB237">
        <v>0.97541505098342896</v>
      </c>
      <c r="EC237">
        <v>0.36424043774604797</v>
      </c>
      <c r="ED237">
        <v>0.31594744324684143</v>
      </c>
      <c r="EE237">
        <v>0.32085353136062622</v>
      </c>
      <c r="EF237">
        <v>0.13055269420146942</v>
      </c>
      <c r="EG237">
        <v>-6.0078710317611694E-2</v>
      </c>
      <c r="EH237">
        <v>0.19921751320362091</v>
      </c>
      <c r="EI237">
        <v>0.17063701152801514</v>
      </c>
      <c r="EJ237">
        <v>0.33069577813148499</v>
      </c>
      <c r="EK237">
        <v>0.35983085632324219</v>
      </c>
      <c r="EL237">
        <v>7.3734817504882812</v>
      </c>
      <c r="EM237">
        <v>7.5961017608642578</v>
      </c>
      <c r="EN237">
        <v>8.1246871948242187</v>
      </c>
      <c r="EO237">
        <v>3.141779899597168</v>
      </c>
      <c r="EP237">
        <v>-0.12137934565544128</v>
      </c>
      <c r="EQ237">
        <v>0.30765202641487122</v>
      </c>
      <c r="ER237">
        <v>0.90344524383544922</v>
      </c>
      <c r="ES237">
        <v>0.8266567587852478</v>
      </c>
      <c r="ET237">
        <v>64.636878967285156</v>
      </c>
      <c r="EU237">
        <v>64.042381286621094</v>
      </c>
      <c r="EV237">
        <v>63.515064239501953</v>
      </c>
      <c r="EW237">
        <v>62.929378509521484</v>
      </c>
      <c r="EX237">
        <v>62.669219970703125</v>
      </c>
      <c r="EY237">
        <v>63.056190490722656</v>
      </c>
      <c r="EZ237">
        <v>66.079551696777344</v>
      </c>
      <c r="FA237">
        <v>69.610740661621094</v>
      </c>
      <c r="FB237">
        <v>73.933731079101563</v>
      </c>
      <c r="FC237">
        <v>77.713523864746094</v>
      </c>
      <c r="FD237">
        <v>80.599906921386719</v>
      </c>
      <c r="FE237">
        <v>82.759231567382813</v>
      </c>
      <c r="FF237">
        <v>84.2266845703125</v>
      </c>
      <c r="FG237">
        <v>85.727821350097656</v>
      </c>
      <c r="FH237">
        <v>86.058120727539063</v>
      </c>
      <c r="FI237">
        <v>85.257911682128906</v>
      </c>
      <c r="FJ237">
        <v>83.610740661621094</v>
      </c>
      <c r="FK237">
        <v>81.165016174316406</v>
      </c>
      <c r="FL237">
        <v>77.302734375</v>
      </c>
      <c r="FM237">
        <v>73.987464904785156</v>
      </c>
      <c r="FN237">
        <v>71.9154052734375</v>
      </c>
      <c r="FO237">
        <v>70.215866088867188</v>
      </c>
      <c r="FP237">
        <v>68.689971923828125</v>
      </c>
      <c r="FQ237">
        <v>67.651512145996094</v>
      </c>
      <c r="FR237">
        <v>151</v>
      </c>
      <c r="FS237">
        <v>1.2283100746572018E-2</v>
      </c>
      <c r="FT237">
        <v>1</v>
      </c>
    </row>
    <row r="238" spans="1:176" x14ac:dyDescent="0.2">
      <c r="A238" t="s">
        <v>231</v>
      </c>
      <c r="B238" t="s">
        <v>228</v>
      </c>
      <c r="C238" t="s">
        <v>248</v>
      </c>
      <c r="D238">
        <v>151</v>
      </c>
      <c r="E238">
        <v>151</v>
      </c>
      <c r="F238">
        <v>28.271078109741211</v>
      </c>
      <c r="G238">
        <v>27.656238555908203</v>
      </c>
      <c r="H238">
        <v>27.129337310791016</v>
      </c>
      <c r="I238">
        <v>27.384866714477539</v>
      </c>
      <c r="J238">
        <v>28.861717224121094</v>
      </c>
      <c r="K238">
        <v>30.292415618896484</v>
      </c>
      <c r="L238">
        <v>36.326557159423828</v>
      </c>
      <c r="M238">
        <v>35.532009124755859</v>
      </c>
      <c r="N238">
        <v>35.958782196044922</v>
      </c>
      <c r="O238">
        <v>37.528095245361328</v>
      </c>
      <c r="P238">
        <v>38.787376403808594</v>
      </c>
      <c r="Q238">
        <v>39.816959381103516</v>
      </c>
      <c r="R238">
        <v>40.540672302246094</v>
      </c>
      <c r="S238">
        <v>41.334873199462891</v>
      </c>
      <c r="T238">
        <v>41.718029022216797</v>
      </c>
      <c r="U238">
        <v>41.956752777099609</v>
      </c>
      <c r="V238">
        <v>41.965465545654297</v>
      </c>
      <c r="W238">
        <v>41.697021484375</v>
      </c>
      <c r="X238">
        <v>41.005641937255859</v>
      </c>
      <c r="Y238">
        <v>41.643600463867188</v>
      </c>
      <c r="Z238">
        <v>41.921699523925781</v>
      </c>
      <c r="AA238">
        <v>40.470943450927734</v>
      </c>
      <c r="AB238">
        <v>32.422157287597656</v>
      </c>
      <c r="AC238">
        <v>30.237371444702148</v>
      </c>
      <c r="AD238">
        <v>-1.0176022052764893</v>
      </c>
      <c r="AE238">
        <v>-0.86466598510742188</v>
      </c>
      <c r="AF238">
        <v>-1.0179020166397095</v>
      </c>
      <c r="AG238">
        <v>-0.9462578296661377</v>
      </c>
      <c r="AH238">
        <v>-0.58566087484359741</v>
      </c>
      <c r="AI238">
        <v>-0.1159517765045166</v>
      </c>
      <c r="AJ238">
        <v>-0.4367007315158844</v>
      </c>
      <c r="AK238">
        <v>-0.29833772778511047</v>
      </c>
      <c r="AL238">
        <v>-0.33428707718849182</v>
      </c>
      <c r="AM238">
        <v>-0.51793158054351807</v>
      </c>
      <c r="AN238">
        <v>-0.56384634971618652</v>
      </c>
      <c r="AO238">
        <v>-0.71253496408462524</v>
      </c>
      <c r="AP238">
        <v>-0.76932281255722046</v>
      </c>
      <c r="AQ238">
        <v>-0.92356634140014648</v>
      </c>
      <c r="AR238">
        <v>-0.57544577121734619</v>
      </c>
      <c r="AS238">
        <v>6.5026473999023438</v>
      </c>
      <c r="AT238">
        <v>6.8943424224853516</v>
      </c>
      <c r="AU238">
        <v>6.8220043182373047</v>
      </c>
      <c r="AV238">
        <v>7.1022381782531738</v>
      </c>
      <c r="AW238">
        <v>1.7460241317749023</v>
      </c>
      <c r="AX238">
        <v>-0.53308606147766113</v>
      </c>
      <c r="AY238">
        <v>-0.24769589304924011</v>
      </c>
      <c r="AZ238">
        <v>0.21754106879234314</v>
      </c>
      <c r="BA238">
        <v>2.2721126675605774E-2</v>
      </c>
      <c r="BB238">
        <v>-0.52086257934570313</v>
      </c>
      <c r="BC238">
        <v>-0.33976548910140991</v>
      </c>
      <c r="BD238">
        <v>-0.48186191916465759</v>
      </c>
      <c r="BE238">
        <v>-0.44854682683944702</v>
      </c>
      <c r="BF238">
        <v>-0.1171865239739418</v>
      </c>
      <c r="BG238">
        <v>0.34094789624214172</v>
      </c>
      <c r="BH238">
        <v>8.7037868797779083E-2</v>
      </c>
      <c r="BI238">
        <v>0.14099223911762238</v>
      </c>
      <c r="BJ238">
        <v>9.9218681454658508E-2</v>
      </c>
      <c r="BK238">
        <v>-7.2493419051170349E-2</v>
      </c>
      <c r="BL238">
        <v>-9.2757537961006165E-2</v>
      </c>
      <c r="BM238">
        <v>-0.23639437556266785</v>
      </c>
      <c r="BN238">
        <v>-0.29150480031967163</v>
      </c>
      <c r="BO238">
        <v>-0.43314817547798157</v>
      </c>
      <c r="BP238">
        <v>-9.2309445142745972E-2</v>
      </c>
      <c r="BQ238">
        <v>6.9817137718200684</v>
      </c>
      <c r="BR238">
        <v>7.3742704391479492</v>
      </c>
      <c r="BS238">
        <v>7.296055793762207</v>
      </c>
      <c r="BT238">
        <v>7.5928592681884766</v>
      </c>
      <c r="BU238">
        <v>2.2767326831817627</v>
      </c>
      <c r="BV238">
        <v>-6.6947400569915771E-2</v>
      </c>
      <c r="BW238">
        <v>0.2226218581199646</v>
      </c>
      <c r="BX238">
        <v>0.71959465742111206</v>
      </c>
      <c r="BY238">
        <v>0.54181158542633057</v>
      </c>
      <c r="BZ238">
        <v>-0.17682214081287384</v>
      </c>
      <c r="CA238">
        <v>2.3778978735208511E-2</v>
      </c>
      <c r="CB238">
        <v>-0.11060215532779694</v>
      </c>
      <c r="CC238">
        <v>-0.10383369773626328</v>
      </c>
      <c r="CD238">
        <v>0.20727740228176117</v>
      </c>
      <c r="CE238">
        <v>0.65739524364471436</v>
      </c>
      <c r="CF238">
        <v>0.44977763295173645</v>
      </c>
      <c r="CG238">
        <v>0.445270836353302</v>
      </c>
      <c r="CH238">
        <v>0.39946344494819641</v>
      </c>
      <c r="CI238">
        <v>0.2360156774520874</v>
      </c>
      <c r="CJ238">
        <v>0.23351715505123138</v>
      </c>
      <c r="CK238">
        <v>9.3379132449626923E-2</v>
      </c>
      <c r="CL238">
        <v>3.9430525153875351E-2</v>
      </c>
      <c r="CM238">
        <v>-9.348604828119278E-2</v>
      </c>
      <c r="CN238">
        <v>0.2423093169927597</v>
      </c>
      <c r="CO238">
        <v>7.3135137557983398</v>
      </c>
      <c r="CP238">
        <v>7.706667423248291</v>
      </c>
      <c r="CQ238">
        <v>7.624382495880127</v>
      </c>
      <c r="CR238">
        <v>7.9326615333557129</v>
      </c>
      <c r="CS238">
        <v>2.6442997455596924</v>
      </c>
      <c r="CT238">
        <v>0.25589880347251892</v>
      </c>
      <c r="CU238">
        <v>0.54836249351501465</v>
      </c>
      <c r="CV238">
        <v>1.0673154592514038</v>
      </c>
      <c r="CW238">
        <v>0.90133208036422729</v>
      </c>
      <c r="CX238">
        <v>0.16721826791763306</v>
      </c>
      <c r="CY238">
        <v>0.38732343912124634</v>
      </c>
      <c r="CZ238">
        <v>0.26065760850906372</v>
      </c>
      <c r="DA238">
        <v>0.24087941646575928</v>
      </c>
      <c r="DB238">
        <v>0.53174132108688354</v>
      </c>
      <c r="DC238">
        <v>0.9738425612449646</v>
      </c>
      <c r="DD238">
        <v>0.81251740455627441</v>
      </c>
      <c r="DE238">
        <v>0.74954944849014282</v>
      </c>
      <c r="DF238">
        <v>0.69970822334289551</v>
      </c>
      <c r="DG238">
        <v>0.54452478885650635</v>
      </c>
      <c r="DH238">
        <v>0.55979186296463013</v>
      </c>
      <c r="DI238">
        <v>0.4231526255607605</v>
      </c>
      <c r="DJ238">
        <v>0.37036582827568054</v>
      </c>
      <c r="DK238">
        <v>0.24617607891559601</v>
      </c>
      <c r="DL238">
        <v>0.57692807912826538</v>
      </c>
      <c r="DM238">
        <v>7.6453137397766113</v>
      </c>
      <c r="DN238">
        <v>8.0390644073486328</v>
      </c>
      <c r="DO238">
        <v>7.9527091979980469</v>
      </c>
      <c r="DP238">
        <v>8.2724637985229492</v>
      </c>
      <c r="DQ238">
        <v>3.0118668079376221</v>
      </c>
      <c r="DR238">
        <v>0.57874500751495361</v>
      </c>
      <c r="DS238">
        <v>0.8741031289100647</v>
      </c>
      <c r="DT238">
        <v>1.4150362014770508</v>
      </c>
      <c r="DU238">
        <v>1.260852575302124</v>
      </c>
      <c r="DV238">
        <v>0.66395795345306396</v>
      </c>
      <c r="DW238">
        <v>0.9122239351272583</v>
      </c>
      <c r="DX238">
        <v>0.79669773578643799</v>
      </c>
      <c r="DY238">
        <v>0.73859041929244995</v>
      </c>
      <c r="DZ238">
        <v>1.0002156496047974</v>
      </c>
      <c r="EA238">
        <v>1.4307422637939453</v>
      </c>
      <c r="EB238">
        <v>1.3362560272216797</v>
      </c>
      <c r="EC238">
        <v>1.1888793706893921</v>
      </c>
      <c r="ED238">
        <v>1.133213996887207</v>
      </c>
      <c r="EE238">
        <v>0.98996293544769287</v>
      </c>
      <c r="EF238">
        <v>1.0308806896209717</v>
      </c>
      <c r="EG238">
        <v>0.89929318428039551</v>
      </c>
      <c r="EH238">
        <v>0.84818387031555176</v>
      </c>
      <c r="EI238">
        <v>0.73659425973892212</v>
      </c>
      <c r="EJ238">
        <v>1.060064435005188</v>
      </c>
      <c r="EK238">
        <v>8.1243801116943359</v>
      </c>
      <c r="EL238">
        <v>8.5189924240112305</v>
      </c>
      <c r="EM238">
        <v>8.4267606735229492</v>
      </c>
      <c r="EN238">
        <v>8.7630844116210937</v>
      </c>
      <c r="EO238">
        <v>3.5425753593444824</v>
      </c>
      <c r="EP238">
        <v>1.0448836088180542</v>
      </c>
      <c r="EQ238">
        <v>1.3444209098815918</v>
      </c>
      <c r="ER238">
        <v>1.9170898199081421</v>
      </c>
      <c r="ES238">
        <v>1.7799429893493652</v>
      </c>
      <c r="ET238">
        <v>73.661323547363281</v>
      </c>
      <c r="EU238">
        <v>72.800003051757812</v>
      </c>
      <c r="EV238">
        <v>71.945808410644531</v>
      </c>
      <c r="EW238">
        <v>71.059043884277344</v>
      </c>
      <c r="EX238">
        <v>70.525886535644531</v>
      </c>
      <c r="EY238">
        <v>70.038223266601563</v>
      </c>
      <c r="EZ238">
        <v>72.337104797363281</v>
      </c>
      <c r="FA238">
        <v>76.6033935546875</v>
      </c>
      <c r="FB238">
        <v>81.205154418945313</v>
      </c>
      <c r="FC238">
        <v>85.342582702636719</v>
      </c>
      <c r="FD238">
        <v>87.989334106445312</v>
      </c>
      <c r="FE238">
        <v>90.168479919433594</v>
      </c>
      <c r="FF238">
        <v>91.229904174804688</v>
      </c>
      <c r="FG238">
        <v>91.369461059570313</v>
      </c>
      <c r="FH238">
        <v>90.747665405273437</v>
      </c>
      <c r="FI238">
        <v>89.506744384765625</v>
      </c>
      <c r="FJ238">
        <v>88.186141967773438</v>
      </c>
      <c r="FK238">
        <v>85.77398681640625</v>
      </c>
      <c r="FL238">
        <v>82.162132263183594</v>
      </c>
      <c r="FM238">
        <v>79.61981201171875</v>
      </c>
      <c r="FN238">
        <v>77.636726379394531</v>
      </c>
      <c r="FO238">
        <v>75.733955383300781</v>
      </c>
      <c r="FP238">
        <v>73.963386535644531</v>
      </c>
      <c r="FQ238">
        <v>72.335098266601563</v>
      </c>
      <c r="FR238">
        <v>151</v>
      </c>
      <c r="FS238">
        <v>1.2485492043197155E-2</v>
      </c>
      <c r="FT238">
        <v>1</v>
      </c>
    </row>
    <row r="239" spans="1:176" x14ac:dyDescent="0.2">
      <c r="A239" t="s">
        <v>231</v>
      </c>
      <c r="B239" t="s">
        <v>228</v>
      </c>
      <c r="C239" t="s">
        <v>249</v>
      </c>
      <c r="D239">
        <v>141</v>
      </c>
      <c r="E239">
        <v>141</v>
      </c>
      <c r="F239">
        <v>25.414207458496094</v>
      </c>
      <c r="G239">
        <v>24.806062698364258</v>
      </c>
      <c r="H239">
        <v>24.434755325317383</v>
      </c>
      <c r="I239">
        <v>24.599050521850586</v>
      </c>
      <c r="J239">
        <v>25.801763534545898</v>
      </c>
      <c r="K239">
        <v>26.928716659545898</v>
      </c>
      <c r="L239">
        <v>32.514110565185547</v>
      </c>
      <c r="M239">
        <v>31.794221878051758</v>
      </c>
      <c r="N239">
        <v>32.040187835693359</v>
      </c>
      <c r="O239">
        <v>33.38824462890625</v>
      </c>
      <c r="P239">
        <v>34.51654052734375</v>
      </c>
      <c r="Q239">
        <v>35.50482177734375</v>
      </c>
      <c r="R239">
        <v>36.269733428955078</v>
      </c>
      <c r="S239">
        <v>37.119842529296875</v>
      </c>
      <c r="T239">
        <v>37.551074981689453</v>
      </c>
      <c r="U239">
        <v>37.952877044677734</v>
      </c>
      <c r="V239">
        <v>38.076740264892578</v>
      </c>
      <c r="W239">
        <v>37.928485870361328</v>
      </c>
      <c r="X239">
        <v>37.505325317382813</v>
      </c>
      <c r="Y239">
        <v>37.663787841796875</v>
      </c>
      <c r="Z239">
        <v>37.970470428466797</v>
      </c>
      <c r="AA239">
        <v>36.684555053710938</v>
      </c>
      <c r="AB239">
        <v>28.909675598144531</v>
      </c>
      <c r="AC239">
        <v>26.99345588684082</v>
      </c>
      <c r="AD239">
        <v>-0.66976797580718994</v>
      </c>
      <c r="AE239">
        <v>-0.76214456558227539</v>
      </c>
      <c r="AF239">
        <v>-0.89602357149124146</v>
      </c>
      <c r="AG239">
        <v>-0.8464057445526123</v>
      </c>
      <c r="AH239">
        <v>-0.65547394752502441</v>
      </c>
      <c r="AI239">
        <v>-0.69565057754516602</v>
      </c>
      <c r="AJ239">
        <v>-1.1136906147003174</v>
      </c>
      <c r="AK239">
        <v>-0.31266310811042786</v>
      </c>
      <c r="AL239">
        <v>-0.50024855136871338</v>
      </c>
      <c r="AM239">
        <v>-0.62877672910690308</v>
      </c>
      <c r="AN239">
        <v>-0.67030465602874756</v>
      </c>
      <c r="AO239">
        <v>-0.61812645196914673</v>
      </c>
      <c r="AP239">
        <v>-0.81657230854034424</v>
      </c>
      <c r="AQ239">
        <v>-0.96828383207321167</v>
      </c>
      <c r="AR239">
        <v>-0.96999496221542358</v>
      </c>
      <c r="AS239">
        <v>-0.78198683261871338</v>
      </c>
      <c r="AT239">
        <v>5.9769387245178223</v>
      </c>
      <c r="AU239">
        <v>5.616424560546875</v>
      </c>
      <c r="AV239">
        <v>5.8756589889526367</v>
      </c>
      <c r="AW239">
        <v>-0.46834433078765869</v>
      </c>
      <c r="AX239">
        <v>-0.99314820766448975</v>
      </c>
      <c r="AY239">
        <v>-0.91544365882873535</v>
      </c>
      <c r="AZ239">
        <v>-0.61631137132644653</v>
      </c>
      <c r="BA239">
        <v>-0.9290814995765686</v>
      </c>
      <c r="BB239">
        <v>-0.21192978322505951</v>
      </c>
      <c r="BC239">
        <v>-0.30616617202758789</v>
      </c>
      <c r="BD239">
        <v>-0.43826577067375183</v>
      </c>
      <c r="BE239">
        <v>-0.40588968992233276</v>
      </c>
      <c r="BF239">
        <v>-0.24680112302303314</v>
      </c>
      <c r="BG239">
        <v>-0.30074962973594666</v>
      </c>
      <c r="BH239">
        <v>-0.64522725343704224</v>
      </c>
      <c r="BI239">
        <v>7.7946178615093231E-2</v>
      </c>
      <c r="BJ239">
        <v>-0.12189646065235138</v>
      </c>
      <c r="BK239">
        <v>-0.25233647227287292</v>
      </c>
      <c r="BL239">
        <v>-0.27644640207290649</v>
      </c>
      <c r="BM239">
        <v>-0.21024022996425629</v>
      </c>
      <c r="BN239">
        <v>-0.4020230770111084</v>
      </c>
      <c r="BO239">
        <v>-0.54274362325668335</v>
      </c>
      <c r="BP239">
        <v>-0.53790813684463501</v>
      </c>
      <c r="BQ239">
        <v>-0.35513824224472046</v>
      </c>
      <c r="BR239">
        <v>6.4013161659240723</v>
      </c>
      <c r="BS239">
        <v>6.0350723266601562</v>
      </c>
      <c r="BT239">
        <v>6.3009495735168457</v>
      </c>
      <c r="BU239">
        <v>-1.599014550447464E-2</v>
      </c>
      <c r="BV239">
        <v>-0.59414124488830566</v>
      </c>
      <c r="BW239">
        <v>-0.51292628049850464</v>
      </c>
      <c r="BX239">
        <v>-0.17693509161472321</v>
      </c>
      <c r="BY239">
        <v>-0.47114786505699158</v>
      </c>
      <c r="BZ239">
        <v>0.10516756772994995</v>
      </c>
      <c r="CA239">
        <v>9.6430918201804161E-3</v>
      </c>
      <c r="CB239">
        <v>-0.12122408300638199</v>
      </c>
      <c r="CC239">
        <v>-0.10078961402177811</v>
      </c>
      <c r="CD239">
        <v>3.6244411021471024E-2</v>
      </c>
      <c r="CE239">
        <v>-2.7242444455623627E-2</v>
      </c>
      <c r="CF239">
        <v>-0.32077094912528992</v>
      </c>
      <c r="CG239">
        <v>0.34848096966743469</v>
      </c>
      <c r="CH239">
        <v>0.14014904201030731</v>
      </c>
      <c r="CI239">
        <v>8.3848973736166954E-3</v>
      </c>
      <c r="CJ239">
        <v>-3.661382244899869E-3</v>
      </c>
      <c r="CK239">
        <v>7.2260536253452301E-2</v>
      </c>
      <c r="CL239">
        <v>-0.11490754038095474</v>
      </c>
      <c r="CM239">
        <v>-0.24801574647426605</v>
      </c>
      <c r="CN239">
        <v>-0.23864610493183136</v>
      </c>
      <c r="CO239">
        <v>-5.9504177421331406E-2</v>
      </c>
      <c r="CP239">
        <v>6.6952390670776367</v>
      </c>
      <c r="CQ239">
        <v>6.3250265121459961</v>
      </c>
      <c r="CR239">
        <v>6.5955042839050293</v>
      </c>
      <c r="CS239">
        <v>0.29730898141860962</v>
      </c>
      <c r="CT239">
        <v>-0.31779018044471741</v>
      </c>
      <c r="CU239">
        <v>-0.2341439425945282</v>
      </c>
      <c r="CV239">
        <v>0.12737557291984558</v>
      </c>
      <c r="CW239">
        <v>-0.15398439764976501</v>
      </c>
      <c r="CX239">
        <v>0.42226490378379822</v>
      </c>
      <c r="CY239">
        <v>0.32545235753059387</v>
      </c>
      <c r="CZ239">
        <v>0.19581758975982666</v>
      </c>
      <c r="DA239">
        <v>0.20431047677993774</v>
      </c>
      <c r="DB239">
        <v>0.31928995251655579</v>
      </c>
      <c r="DC239">
        <v>0.2462647408246994</v>
      </c>
      <c r="DD239">
        <v>3.6853521596640348E-3</v>
      </c>
      <c r="DE239">
        <v>0.61901575326919556</v>
      </c>
      <c r="DF239">
        <v>0.4021945595741272</v>
      </c>
      <c r="DG239">
        <v>0.26910626888275146</v>
      </c>
      <c r="DH239">
        <v>0.26912364363670349</v>
      </c>
      <c r="DI239">
        <v>0.35476130247116089</v>
      </c>
      <c r="DJ239">
        <v>0.17220799624919891</v>
      </c>
      <c r="DK239">
        <v>4.6712115406990051E-2</v>
      </c>
      <c r="DL239">
        <v>6.0615915805101395E-2</v>
      </c>
      <c r="DM239">
        <v>0.23612987995147705</v>
      </c>
      <c r="DN239">
        <v>6.9891619682312012</v>
      </c>
      <c r="DO239">
        <v>6.6149806976318359</v>
      </c>
      <c r="DP239">
        <v>6.8900589942932129</v>
      </c>
      <c r="DQ239">
        <v>0.61060810089111328</v>
      </c>
      <c r="DR239">
        <v>-4.1439138352870941E-2</v>
      </c>
      <c r="DS239">
        <v>4.4638372957706451E-2</v>
      </c>
      <c r="DT239">
        <v>0.43168625235557556</v>
      </c>
      <c r="DU239">
        <v>0.16317905485630035</v>
      </c>
      <c r="DV239">
        <v>0.88010311126708984</v>
      </c>
      <c r="DW239">
        <v>0.78143078088760376</v>
      </c>
      <c r="DX239">
        <v>0.65357542037963867</v>
      </c>
      <c r="DY239">
        <v>0.64482653141021729</v>
      </c>
      <c r="DZ239">
        <v>0.72796273231506348</v>
      </c>
      <c r="EA239">
        <v>0.64116567373275757</v>
      </c>
      <c r="EB239">
        <v>0.47214871644973755</v>
      </c>
      <c r="EC239">
        <v>1.0096250772476196</v>
      </c>
      <c r="ED239">
        <v>0.78054666519165039</v>
      </c>
      <c r="EE239">
        <v>0.645546555519104</v>
      </c>
      <c r="EF239">
        <v>0.66298192739486694</v>
      </c>
      <c r="EG239">
        <v>0.76264756917953491</v>
      </c>
      <c r="EH239">
        <v>0.58675724267959595</v>
      </c>
      <c r="EI239">
        <v>0.47225233912467957</v>
      </c>
      <c r="EJ239">
        <v>0.49270275235176086</v>
      </c>
      <c r="EK239">
        <v>0.66297847032546997</v>
      </c>
      <c r="EL239">
        <v>7.4135394096374512</v>
      </c>
      <c r="EM239">
        <v>7.0336284637451172</v>
      </c>
      <c r="EN239">
        <v>7.3153495788574219</v>
      </c>
      <c r="EO239">
        <v>1.0629622936248779</v>
      </c>
      <c r="EP239">
        <v>0.35756787657737732</v>
      </c>
      <c r="EQ239">
        <v>0.44715574383735657</v>
      </c>
      <c r="ER239">
        <v>0.8710625171661377</v>
      </c>
      <c r="ES239">
        <v>0.62111270427703857</v>
      </c>
      <c r="ET239">
        <v>67.473625183105469</v>
      </c>
      <c r="EU239">
        <v>66.854385375976562</v>
      </c>
      <c r="EV239">
        <v>66.206863403320312</v>
      </c>
      <c r="EW239">
        <v>65.212814331054688</v>
      </c>
      <c r="EX239">
        <v>64.601058959960937</v>
      </c>
      <c r="EY239">
        <v>64.434295654296875</v>
      </c>
      <c r="EZ239">
        <v>66.843292236328125</v>
      </c>
      <c r="FA239">
        <v>71.128715515136719</v>
      </c>
      <c r="FB239">
        <v>75.933746337890625</v>
      </c>
      <c r="FC239">
        <v>80.277030944824219</v>
      </c>
      <c r="FD239">
        <v>83.152671813964844</v>
      </c>
      <c r="FE239">
        <v>85.829765319824219</v>
      </c>
      <c r="FF239">
        <v>87.99066162109375</v>
      </c>
      <c r="FG239">
        <v>88.871902465820313</v>
      </c>
      <c r="FH239">
        <v>89.243522644042969</v>
      </c>
      <c r="FI239">
        <v>88.488288879394531</v>
      </c>
      <c r="FJ239">
        <v>86.530769348144531</v>
      </c>
      <c r="FK239">
        <v>83.000656127929688</v>
      </c>
      <c r="FL239">
        <v>78.921043395996094</v>
      </c>
      <c r="FM239">
        <v>76.299781799316406</v>
      </c>
      <c r="FN239">
        <v>74.819770812988281</v>
      </c>
      <c r="FO239">
        <v>73.891395568847656</v>
      </c>
      <c r="FP239">
        <v>72.229537963867188</v>
      </c>
      <c r="FQ239">
        <v>71.800872802734375</v>
      </c>
      <c r="FR239">
        <v>141</v>
      </c>
      <c r="FS239">
        <v>1.3885481283068657E-2</v>
      </c>
      <c r="FT239">
        <v>1</v>
      </c>
    </row>
    <row r="240" spans="1:176" x14ac:dyDescent="0.2">
      <c r="A240" t="s">
        <v>231</v>
      </c>
      <c r="B240" t="s">
        <v>228</v>
      </c>
      <c r="C240" t="s">
        <v>250</v>
      </c>
      <c r="D240">
        <v>141</v>
      </c>
      <c r="E240">
        <v>141</v>
      </c>
      <c r="F240">
        <v>25.831382751464844</v>
      </c>
      <c r="G240">
        <v>25.241935729980469</v>
      </c>
      <c r="H240">
        <v>24.707134246826172</v>
      </c>
      <c r="I240">
        <v>24.919696807861328</v>
      </c>
      <c r="J240">
        <v>26.287082672119141</v>
      </c>
      <c r="K240">
        <v>27.469827651977539</v>
      </c>
      <c r="L240">
        <v>33.427497863769531</v>
      </c>
      <c r="M240">
        <v>32.570537567138672</v>
      </c>
      <c r="N240">
        <v>32.838405609130859</v>
      </c>
      <c r="O240">
        <v>34.287929534912109</v>
      </c>
      <c r="P240">
        <v>35.442657470703125</v>
      </c>
      <c r="Q240">
        <v>36.483428955078125</v>
      </c>
      <c r="R240">
        <v>37.234428405761719</v>
      </c>
      <c r="S240">
        <v>38.017730712890625</v>
      </c>
      <c r="T240">
        <v>38.348079681396484</v>
      </c>
      <c r="U240">
        <v>38.600570678710938</v>
      </c>
      <c r="V240">
        <v>38.68743896484375</v>
      </c>
      <c r="W240">
        <v>38.497920989990234</v>
      </c>
      <c r="X240">
        <v>37.910449981689453</v>
      </c>
      <c r="Y240">
        <v>38.375286102294922</v>
      </c>
      <c r="Z240">
        <v>38.747100830078125</v>
      </c>
      <c r="AA240">
        <v>37.448257446289063</v>
      </c>
      <c r="AB240">
        <v>29.503576278686523</v>
      </c>
      <c r="AC240">
        <v>27.557550430297852</v>
      </c>
      <c r="AD240">
        <v>-0.33185973763465881</v>
      </c>
      <c r="AE240">
        <v>-0.52378177642822266</v>
      </c>
      <c r="AF240">
        <v>-0.8318406343460083</v>
      </c>
      <c r="AG240">
        <v>-0.8935617208480835</v>
      </c>
      <c r="AH240">
        <v>-0.52822422981262207</v>
      </c>
      <c r="AI240">
        <v>-0.53999805450439453</v>
      </c>
      <c r="AJ240">
        <v>-1.2926417589187622</v>
      </c>
      <c r="AK240">
        <v>-0.51834022998809814</v>
      </c>
      <c r="AL240">
        <v>-0.79609274864196777</v>
      </c>
      <c r="AM240">
        <v>-0.88382053375244141</v>
      </c>
      <c r="AN240">
        <v>-0.86214715242385864</v>
      </c>
      <c r="AO240">
        <v>-0.79394990205764771</v>
      </c>
      <c r="AP240">
        <v>-0.74850398302078247</v>
      </c>
      <c r="AQ240">
        <v>-0.89614856243133545</v>
      </c>
      <c r="AR240">
        <v>6.9448914527893066</v>
      </c>
      <c r="AS240">
        <v>6.4687633514404297</v>
      </c>
      <c r="AT240">
        <v>6.1561522483825684</v>
      </c>
      <c r="AU240">
        <v>6.2144565582275391</v>
      </c>
      <c r="AV240">
        <v>6.2199602127075195</v>
      </c>
      <c r="AW240">
        <v>-0.32882079482078552</v>
      </c>
      <c r="AX240">
        <v>-1.3613077402114868</v>
      </c>
      <c r="AY240">
        <v>-1.0301624536514282</v>
      </c>
      <c r="AZ240">
        <v>-1.1317582130432129</v>
      </c>
      <c r="BA240">
        <v>-1.1703987121582031</v>
      </c>
      <c r="BB240">
        <v>0.10445331782102585</v>
      </c>
      <c r="BC240">
        <v>-7.2926126420497894E-2</v>
      </c>
      <c r="BD240">
        <v>-0.3651166558265686</v>
      </c>
      <c r="BE240">
        <v>-0.44882604479789734</v>
      </c>
      <c r="BF240">
        <v>-0.10384304821491241</v>
      </c>
      <c r="BG240">
        <v>-0.12133563309907913</v>
      </c>
      <c r="BH240">
        <v>-0.80555534362792969</v>
      </c>
      <c r="BI240">
        <v>-0.11158270388841629</v>
      </c>
      <c r="BJ240">
        <v>-0.39615270495414734</v>
      </c>
      <c r="BK240">
        <v>-0.47158366441726685</v>
      </c>
      <c r="BL240">
        <v>-0.42730984091758728</v>
      </c>
      <c r="BM240">
        <v>-0.34830424189567566</v>
      </c>
      <c r="BN240">
        <v>-0.29059642553329468</v>
      </c>
      <c r="BO240">
        <v>-0.43300163745880127</v>
      </c>
      <c r="BP240">
        <v>7.404510498046875</v>
      </c>
      <c r="BQ240">
        <v>6.9153485298156738</v>
      </c>
      <c r="BR240">
        <v>6.6047325134277344</v>
      </c>
      <c r="BS240">
        <v>6.6533107757568359</v>
      </c>
      <c r="BT240">
        <v>6.6835131645202637</v>
      </c>
      <c r="BU240">
        <v>0.17095926403999329</v>
      </c>
      <c r="BV240">
        <v>-0.91827893257141113</v>
      </c>
      <c r="BW240">
        <v>-0.58723300695419312</v>
      </c>
      <c r="BX240">
        <v>-0.65594762563705444</v>
      </c>
      <c r="BY240">
        <v>-0.6754143238067627</v>
      </c>
      <c r="BZ240">
        <v>0.40664240717887878</v>
      </c>
      <c r="CA240">
        <v>0.23933511972427368</v>
      </c>
      <c r="CB240">
        <v>-4.186505451798439E-2</v>
      </c>
      <c r="CC240">
        <v>-0.14080345630645752</v>
      </c>
      <c r="CD240">
        <v>0.19008204340934753</v>
      </c>
      <c r="CE240">
        <v>0.16862870752811432</v>
      </c>
      <c r="CF240">
        <v>-0.46820080280303955</v>
      </c>
      <c r="CG240">
        <v>0.17013633251190186</v>
      </c>
      <c r="CH240">
        <v>-0.11915545910596848</v>
      </c>
      <c r="CI240">
        <v>-0.18606969714164734</v>
      </c>
      <c r="CJ240">
        <v>-0.12614285945892334</v>
      </c>
      <c r="CK240">
        <v>-3.9651427417993546E-2</v>
      </c>
      <c r="CL240">
        <v>2.6548918336629868E-2</v>
      </c>
      <c r="CM240">
        <v>-0.11222746968269348</v>
      </c>
      <c r="CN240">
        <v>7.7228412628173828</v>
      </c>
      <c r="CO240">
        <v>7.2246518135070801</v>
      </c>
      <c r="CP240">
        <v>6.9154181480407715</v>
      </c>
      <c r="CQ240">
        <v>6.9572601318359375</v>
      </c>
      <c r="CR240">
        <v>7.0045680999755859</v>
      </c>
      <c r="CS240">
        <v>0.51710540056228638</v>
      </c>
      <c r="CT240">
        <v>-0.61143851280212402</v>
      </c>
      <c r="CU240">
        <v>-0.28046149015426636</v>
      </c>
      <c r="CV240">
        <v>-0.32640272378921509</v>
      </c>
      <c r="CW240">
        <v>-0.33258959650993347</v>
      </c>
      <c r="CX240">
        <v>0.70883148908615112</v>
      </c>
      <c r="CY240">
        <v>0.55159634351730347</v>
      </c>
      <c r="CZ240">
        <v>0.28138655424118042</v>
      </c>
      <c r="DA240">
        <v>0.1672191321849823</v>
      </c>
      <c r="DB240">
        <v>0.48400714993476868</v>
      </c>
      <c r="DC240">
        <v>0.45859304070472717</v>
      </c>
      <c r="DD240">
        <v>-0.13084623217582703</v>
      </c>
      <c r="DE240">
        <v>0.4518553614616394</v>
      </c>
      <c r="DF240">
        <v>0.15784178674221039</v>
      </c>
      <c r="DG240">
        <v>9.9444277584552765E-2</v>
      </c>
      <c r="DH240">
        <v>0.17502413690090179</v>
      </c>
      <c r="DI240">
        <v>0.26900139451026917</v>
      </c>
      <c r="DJ240">
        <v>0.34369426965713501</v>
      </c>
      <c r="DK240">
        <v>0.20854669809341431</v>
      </c>
      <c r="DL240">
        <v>8.0411720275878906</v>
      </c>
      <c r="DM240">
        <v>7.5339550971984863</v>
      </c>
      <c r="DN240">
        <v>7.2261037826538086</v>
      </c>
      <c r="DO240">
        <v>7.2612094879150391</v>
      </c>
      <c r="DP240">
        <v>7.3256230354309082</v>
      </c>
      <c r="DQ240">
        <v>0.86325156688690186</v>
      </c>
      <c r="DR240">
        <v>-0.30459809303283691</v>
      </c>
      <c r="DS240">
        <v>2.6310047134757042E-2</v>
      </c>
      <c r="DT240">
        <v>3.1422004103660583E-3</v>
      </c>
      <c r="DU240">
        <v>1.0235114023089409E-2</v>
      </c>
      <c r="DV240">
        <v>1.1451445817947388</v>
      </c>
      <c r="DW240">
        <v>1.00245201587677</v>
      </c>
      <c r="DX240">
        <v>0.74811053276062012</v>
      </c>
      <c r="DY240">
        <v>0.61195480823516846</v>
      </c>
      <c r="DZ240">
        <v>0.90838831663131714</v>
      </c>
      <c r="EA240">
        <v>0.87725549936294556</v>
      </c>
      <c r="EB240">
        <v>0.35624018311500549</v>
      </c>
      <c r="EC240">
        <v>0.85861289501190186</v>
      </c>
      <c r="ED240">
        <v>0.55778181552886963</v>
      </c>
      <c r="EE240">
        <v>0.51168113946914673</v>
      </c>
      <c r="EF240">
        <v>0.60986143350601196</v>
      </c>
      <c r="EG240">
        <v>0.71464705467224121</v>
      </c>
      <c r="EH240">
        <v>0.8016018271446228</v>
      </c>
      <c r="EI240">
        <v>0.67169362306594849</v>
      </c>
      <c r="EJ240">
        <v>8.5007905960083008</v>
      </c>
      <c r="EK240">
        <v>7.9805402755737305</v>
      </c>
      <c r="EL240">
        <v>7.6746840476989746</v>
      </c>
      <c r="EM240">
        <v>7.7000637054443359</v>
      </c>
      <c r="EN240">
        <v>7.7891759872436523</v>
      </c>
      <c r="EO240">
        <v>1.3630316257476807</v>
      </c>
      <c r="EP240">
        <v>0.13843075931072235</v>
      </c>
      <c r="EQ240">
        <v>0.46923941373825073</v>
      </c>
      <c r="ER240">
        <v>0.47895273566246033</v>
      </c>
      <c r="ES240">
        <v>0.50521951913833618</v>
      </c>
      <c r="ET240">
        <v>71.245834350585938</v>
      </c>
      <c r="EU240">
        <v>70.803855895996094</v>
      </c>
      <c r="EV240">
        <v>70.231155395507812</v>
      </c>
      <c r="EW240">
        <v>69.292869567871094</v>
      </c>
      <c r="EX240">
        <v>68.737991333007812</v>
      </c>
      <c r="EY240">
        <v>67.727951049804687</v>
      </c>
      <c r="EZ240">
        <v>70.348876953125</v>
      </c>
      <c r="FA240">
        <v>74.958747863769531</v>
      </c>
      <c r="FB240">
        <v>79.58563232421875</v>
      </c>
      <c r="FC240">
        <v>83.871978759765625</v>
      </c>
      <c r="FD240">
        <v>87.189483642578125</v>
      </c>
      <c r="FE240">
        <v>89.210433959960937</v>
      </c>
      <c r="FF240">
        <v>90.012901306152344</v>
      </c>
      <c r="FG240">
        <v>90.678192138671875</v>
      </c>
      <c r="FH240">
        <v>90.183631896972656</v>
      </c>
      <c r="FI240">
        <v>89.107292175292969</v>
      </c>
      <c r="FJ240">
        <v>87.595848083496094</v>
      </c>
      <c r="FK240">
        <v>84.725204467773437</v>
      </c>
      <c r="FL240">
        <v>80.991050720214844</v>
      </c>
      <c r="FM240">
        <v>78.687454223632813</v>
      </c>
      <c r="FN240">
        <v>77.001007080078125</v>
      </c>
      <c r="FO240">
        <v>75.5120849609375</v>
      </c>
      <c r="FP240">
        <v>74.196281433105469</v>
      </c>
      <c r="FQ240">
        <v>73.193923950195313</v>
      </c>
      <c r="FR240">
        <v>141</v>
      </c>
      <c r="FS240">
        <v>1.393341738730669E-2</v>
      </c>
      <c r="FT240">
        <v>1</v>
      </c>
    </row>
    <row r="241" spans="1:176" x14ac:dyDescent="0.2">
      <c r="A241" t="s">
        <v>231</v>
      </c>
      <c r="B241" t="s">
        <v>228</v>
      </c>
      <c r="C241" t="s">
        <v>251</v>
      </c>
      <c r="D241">
        <v>141</v>
      </c>
      <c r="E241">
        <v>141</v>
      </c>
      <c r="F241">
        <v>26.138265609741211</v>
      </c>
      <c r="G241">
        <v>25.43450927734375</v>
      </c>
      <c r="H241">
        <v>24.984363555908203</v>
      </c>
      <c r="I241">
        <v>25.14300537109375</v>
      </c>
      <c r="J241">
        <v>26.563453674316406</v>
      </c>
      <c r="K241">
        <v>27.775615692138672</v>
      </c>
      <c r="L241">
        <v>33.848697662353516</v>
      </c>
      <c r="M241">
        <v>33.028755187988281</v>
      </c>
      <c r="N241">
        <v>33.354118347167969</v>
      </c>
      <c r="O241">
        <v>34.847480773925781</v>
      </c>
      <c r="P241">
        <v>36.033580780029297</v>
      </c>
      <c r="Q241">
        <v>37.039203643798828</v>
      </c>
      <c r="R241">
        <v>37.862697601318359</v>
      </c>
      <c r="S241">
        <v>38.725147247314453</v>
      </c>
      <c r="T241">
        <v>39.104343414306641</v>
      </c>
      <c r="U241">
        <v>39.419109344482422</v>
      </c>
      <c r="V241">
        <v>39.415218353271484</v>
      </c>
      <c r="W241">
        <v>39.196155548095703</v>
      </c>
      <c r="X241">
        <v>38.518032073974609</v>
      </c>
      <c r="Y241">
        <v>39.004234313964844</v>
      </c>
      <c r="Z241">
        <v>39.305328369140625</v>
      </c>
      <c r="AA241">
        <v>37.91436767578125</v>
      </c>
      <c r="AB241">
        <v>29.740638732910156</v>
      </c>
      <c r="AC241">
        <v>27.73961067199707</v>
      </c>
      <c r="AD241">
        <v>-0.78298115730285645</v>
      </c>
      <c r="AE241">
        <v>-0.7292708158493042</v>
      </c>
      <c r="AF241">
        <v>-0.8094215989112854</v>
      </c>
      <c r="AG241">
        <v>-0.88575232028961182</v>
      </c>
      <c r="AH241">
        <v>-0.73029869794845581</v>
      </c>
      <c r="AI241">
        <v>-0.79905015230178833</v>
      </c>
      <c r="AJ241">
        <v>-1.5055720806121826</v>
      </c>
      <c r="AK241">
        <v>-0.59869915246963501</v>
      </c>
      <c r="AL241">
        <v>-0.73332679271697998</v>
      </c>
      <c r="AM241">
        <v>-0.97129851579666138</v>
      </c>
      <c r="AN241">
        <v>-1.1113498210906982</v>
      </c>
      <c r="AO241">
        <v>-0.94451558589935303</v>
      </c>
      <c r="AP241">
        <v>7.1317262649536133</v>
      </c>
      <c r="AQ241">
        <v>6.4368429183959961</v>
      </c>
      <c r="AR241">
        <v>5.8001031875610352</v>
      </c>
      <c r="AS241">
        <v>5.6754012107849121</v>
      </c>
      <c r="AT241">
        <v>5.546318531036377</v>
      </c>
      <c r="AU241">
        <v>5.7106771469116211</v>
      </c>
      <c r="AV241">
        <v>0.9455682635307312</v>
      </c>
      <c r="AW241">
        <v>-2.9356832504272461</v>
      </c>
      <c r="AX241">
        <v>-1.2063709497451782</v>
      </c>
      <c r="AY241">
        <v>-1.2182463407516479</v>
      </c>
      <c r="AZ241">
        <v>-1.4180657863616943</v>
      </c>
      <c r="BA241">
        <v>-1.5090059041976929</v>
      </c>
      <c r="BB241">
        <v>-0.28166517615318298</v>
      </c>
      <c r="BC241">
        <v>-0.21588234603404999</v>
      </c>
      <c r="BD241">
        <v>-0.29886633157730103</v>
      </c>
      <c r="BE241">
        <v>-0.3911413848400116</v>
      </c>
      <c r="BF241">
        <v>-0.252858966588974</v>
      </c>
      <c r="BG241">
        <v>-0.33529782295227051</v>
      </c>
      <c r="BH241">
        <v>-0.96804982423782349</v>
      </c>
      <c r="BI241">
        <v>-0.14957024157047272</v>
      </c>
      <c r="BJ241">
        <v>-0.29152864217758179</v>
      </c>
      <c r="BK241">
        <v>-0.5186581015586853</v>
      </c>
      <c r="BL241">
        <v>-0.63289469480514526</v>
      </c>
      <c r="BM241">
        <v>-0.4535900354385376</v>
      </c>
      <c r="BN241">
        <v>7.6348071098327637</v>
      </c>
      <c r="BO241">
        <v>6.9532113075256348</v>
      </c>
      <c r="BP241">
        <v>6.3086705207824707</v>
      </c>
      <c r="BQ241">
        <v>6.1739883422851563</v>
      </c>
      <c r="BR241">
        <v>6.0503244400024414</v>
      </c>
      <c r="BS241">
        <v>6.2036228179931641</v>
      </c>
      <c r="BT241">
        <v>1.4592428207397461</v>
      </c>
      <c r="BU241">
        <v>-2.3909952640533447</v>
      </c>
      <c r="BV241">
        <v>-0.71662682294845581</v>
      </c>
      <c r="BW241">
        <v>-0.73765045404434204</v>
      </c>
      <c r="BX241">
        <v>-0.90250027179718018</v>
      </c>
      <c r="BY241">
        <v>-0.97797822952270508</v>
      </c>
      <c r="BZ241">
        <v>6.5544717013835907E-2</v>
      </c>
      <c r="CA241">
        <v>0.13968893885612488</v>
      </c>
      <c r="CB241">
        <v>5.474269762635231E-2</v>
      </c>
      <c r="CC241">
        <v>-4.8575352877378464E-2</v>
      </c>
      <c r="CD241">
        <v>7.7814370393753052E-2</v>
      </c>
      <c r="CE241">
        <v>-1.4104373753070831E-2</v>
      </c>
      <c r="CF241">
        <v>-0.59576356410980225</v>
      </c>
      <c r="CG241">
        <v>0.16149505972862244</v>
      </c>
      <c r="CH241">
        <v>1.4459426514804363E-2</v>
      </c>
      <c r="CI241">
        <v>-0.20516075193881989</v>
      </c>
      <c r="CJ241">
        <v>-0.30151808261871338</v>
      </c>
      <c r="CK241">
        <v>-0.1135765016078949</v>
      </c>
      <c r="CL241">
        <v>7.9832391738891602</v>
      </c>
      <c r="CM241">
        <v>7.3108463287353516</v>
      </c>
      <c r="CN241">
        <v>6.6609025001525879</v>
      </c>
      <c r="CO241">
        <v>6.5193080902099609</v>
      </c>
      <c r="CP241">
        <v>6.3993973731994629</v>
      </c>
      <c r="CQ241">
        <v>6.5450353622436523</v>
      </c>
      <c r="CR241">
        <v>1.8150123357772827</v>
      </c>
      <c r="CS241">
        <v>-2.0137460231781006</v>
      </c>
      <c r="CT241">
        <v>-0.37743154168128967</v>
      </c>
      <c r="CU241">
        <v>-0.40479123592376709</v>
      </c>
      <c r="CV241">
        <v>-0.54542124271392822</v>
      </c>
      <c r="CW241">
        <v>-0.61019009351730347</v>
      </c>
      <c r="CX241">
        <v>0.41275462508201599</v>
      </c>
      <c r="CY241">
        <v>0.49526023864746094</v>
      </c>
      <c r="CZ241">
        <v>0.40835171937942505</v>
      </c>
      <c r="DA241">
        <v>0.29399067163467407</v>
      </c>
      <c r="DB241">
        <v>0.4084877073764801</v>
      </c>
      <c r="DC241">
        <v>0.30708906054496765</v>
      </c>
      <c r="DD241">
        <v>-0.2234773188829422</v>
      </c>
      <c r="DE241">
        <v>0.47256037592887878</v>
      </c>
      <c r="DF241">
        <v>0.32044747471809387</v>
      </c>
      <c r="DG241">
        <v>0.10833660513162613</v>
      </c>
      <c r="DH241">
        <v>2.9858516529202461E-2</v>
      </c>
      <c r="DI241">
        <v>0.226437047123909</v>
      </c>
      <c r="DJ241">
        <v>8.3316717147827148</v>
      </c>
      <c r="DK241">
        <v>7.6684813499450684</v>
      </c>
      <c r="DL241">
        <v>7.0131344795227051</v>
      </c>
      <c r="DM241">
        <v>6.8646278381347656</v>
      </c>
      <c r="DN241">
        <v>6.7484703063964844</v>
      </c>
      <c r="DO241">
        <v>6.8864479064941406</v>
      </c>
      <c r="DP241">
        <v>2.1707818508148193</v>
      </c>
      <c r="DQ241">
        <v>-1.6364967823028564</v>
      </c>
      <c r="DR241">
        <v>-3.8236234337091446E-2</v>
      </c>
      <c r="DS241">
        <v>-7.1932010352611542E-2</v>
      </c>
      <c r="DT241">
        <v>-0.18834219872951508</v>
      </c>
      <c r="DU241">
        <v>-0.24240192770957947</v>
      </c>
      <c r="DV241">
        <v>0.91407054662704468</v>
      </c>
      <c r="DW241">
        <v>1.0086487531661987</v>
      </c>
      <c r="DX241">
        <v>0.91890698671340942</v>
      </c>
      <c r="DY241">
        <v>0.78860163688659668</v>
      </c>
      <c r="DZ241">
        <v>0.88592743873596191</v>
      </c>
      <c r="EA241">
        <v>0.77084141969680786</v>
      </c>
      <c r="EB241">
        <v>0.31404489278793335</v>
      </c>
      <c r="EC241">
        <v>0.92168927192687988</v>
      </c>
      <c r="ED241">
        <v>0.76224565505981445</v>
      </c>
      <c r="EE241">
        <v>0.56097698211669922</v>
      </c>
      <c r="EF241">
        <v>0.50831371545791626</v>
      </c>
      <c r="EG241">
        <v>0.71736258268356323</v>
      </c>
      <c r="EH241">
        <v>8.834752082824707</v>
      </c>
      <c r="EI241">
        <v>8.184849739074707</v>
      </c>
      <c r="EJ241">
        <v>7.5217018127441406</v>
      </c>
      <c r="EK241">
        <v>7.3632149696350098</v>
      </c>
      <c r="EL241">
        <v>7.2524762153625488</v>
      </c>
      <c r="EM241">
        <v>7.3793935775756836</v>
      </c>
      <c r="EN241">
        <v>2.6844563484191895</v>
      </c>
      <c r="EO241">
        <v>-1.0918087959289551</v>
      </c>
      <c r="EP241">
        <v>0.45150792598724365</v>
      </c>
      <c r="EQ241">
        <v>0.40866383910179138</v>
      </c>
      <c r="ER241">
        <v>0.32722324132919312</v>
      </c>
      <c r="ES241">
        <v>0.28862574696540833</v>
      </c>
      <c r="ET241">
        <v>72.154571533203125</v>
      </c>
      <c r="EU241">
        <v>71.184867858886719</v>
      </c>
      <c r="EV241">
        <v>70.186553955078125</v>
      </c>
      <c r="EW241">
        <v>69.740371704101563</v>
      </c>
      <c r="EX241">
        <v>69.087677001953125</v>
      </c>
      <c r="EY241">
        <v>68.348670959472656</v>
      </c>
      <c r="EZ241">
        <v>70.963356018066406</v>
      </c>
      <c r="FA241">
        <v>75.231658935546875</v>
      </c>
      <c r="FB241">
        <v>79.931480407714844</v>
      </c>
      <c r="FC241">
        <v>83.608856201171875</v>
      </c>
      <c r="FD241">
        <v>86.929550170898437</v>
      </c>
      <c r="FE241">
        <v>89.848258972167969</v>
      </c>
      <c r="FF241">
        <v>90.833610534667969</v>
      </c>
      <c r="FG241">
        <v>90.740447998046875</v>
      </c>
      <c r="FH241">
        <v>90.493698120117187</v>
      </c>
      <c r="FI241">
        <v>89.70782470703125</v>
      </c>
      <c r="FJ241">
        <v>88.01568603515625</v>
      </c>
      <c r="FK241">
        <v>84.884864807128906</v>
      </c>
      <c r="FL241">
        <v>81.151771545410156</v>
      </c>
      <c r="FM241">
        <v>78.732688903808594</v>
      </c>
      <c r="FN241">
        <v>77.153244018554688</v>
      </c>
      <c r="FO241">
        <v>75.567741394042969</v>
      </c>
      <c r="FP241">
        <v>74.483070373535156</v>
      </c>
      <c r="FQ241">
        <v>73.224136352539063</v>
      </c>
      <c r="FR241">
        <v>141</v>
      </c>
      <c r="FS241">
        <v>1.3920968398451805E-2</v>
      </c>
      <c r="FT241">
        <v>1</v>
      </c>
    </row>
    <row r="242" spans="1:176" x14ac:dyDescent="0.2">
      <c r="A242" t="s">
        <v>231</v>
      </c>
      <c r="B242" t="s">
        <v>228</v>
      </c>
      <c r="C242" t="s">
        <v>252</v>
      </c>
      <c r="D242">
        <v>141</v>
      </c>
      <c r="E242">
        <v>141</v>
      </c>
      <c r="F242">
        <v>24.247705459594727</v>
      </c>
      <c r="G242">
        <v>24.110506057739258</v>
      </c>
      <c r="H242">
        <v>23.768587112426758</v>
      </c>
      <c r="I242">
        <v>24.155115127563477</v>
      </c>
      <c r="J242">
        <v>27.035760879516602</v>
      </c>
      <c r="K242">
        <v>29.166585922241211</v>
      </c>
      <c r="L242">
        <v>35.573230743408203</v>
      </c>
      <c r="M242">
        <v>34.507900238037109</v>
      </c>
      <c r="N242">
        <v>34.910549163818359</v>
      </c>
      <c r="O242">
        <v>36.454853057861328</v>
      </c>
      <c r="P242">
        <v>37.704055786132812</v>
      </c>
      <c r="Q242">
        <v>38.866504669189453</v>
      </c>
      <c r="R242">
        <v>39.618789672851562</v>
      </c>
      <c r="S242">
        <v>40.418060302734375</v>
      </c>
      <c r="T242">
        <v>40.727485656738281</v>
      </c>
      <c r="U242">
        <v>41.03253173828125</v>
      </c>
      <c r="V242">
        <v>41.146945953369141</v>
      </c>
      <c r="W242">
        <v>40.933517456054687</v>
      </c>
      <c r="X242">
        <v>40.313953399658203</v>
      </c>
      <c r="Y242">
        <v>40.659805297851563</v>
      </c>
      <c r="Z242">
        <v>40.845924377441406</v>
      </c>
      <c r="AA242">
        <v>39.366592407226563</v>
      </c>
      <c r="AB242">
        <v>30.874444961547852</v>
      </c>
      <c r="AC242">
        <v>28.957925796508789</v>
      </c>
      <c r="AD242">
        <v>-0.27655768394470215</v>
      </c>
      <c r="AE242">
        <v>-0.31791266798973083</v>
      </c>
      <c r="AF242">
        <v>-0.54851388931274414</v>
      </c>
      <c r="AG242">
        <v>-0.93148571252822876</v>
      </c>
      <c r="AH242">
        <v>-1.5138999223709106</v>
      </c>
      <c r="AI242">
        <v>-1.9497591257095337</v>
      </c>
      <c r="AJ242">
        <v>-1.6777051687240601</v>
      </c>
      <c r="AK242">
        <v>-1.0686924457550049</v>
      </c>
      <c r="AL242">
        <v>-1.2748414278030396</v>
      </c>
      <c r="AM242">
        <v>-1.4305720329284668</v>
      </c>
      <c r="AN242">
        <v>-1.4048160314559937</v>
      </c>
      <c r="AO242">
        <v>-1.2440752983093262</v>
      </c>
      <c r="AP242">
        <v>-1.2191647291183472</v>
      </c>
      <c r="AQ242">
        <v>-1.1043263673782349</v>
      </c>
      <c r="AR242">
        <v>-0.93717527389526367</v>
      </c>
      <c r="AS242">
        <v>6.2982702255249023</v>
      </c>
      <c r="AT242">
        <v>5.9326753616333008</v>
      </c>
      <c r="AU242">
        <v>5.7519664764404297</v>
      </c>
      <c r="AV242">
        <v>5.6890029907226562</v>
      </c>
      <c r="AW242">
        <v>-0.85479635000228882</v>
      </c>
      <c r="AX242">
        <v>-1.537431001663208</v>
      </c>
      <c r="AY242">
        <v>-1.6323466300964355</v>
      </c>
      <c r="AZ242">
        <v>-2.6437826156616211</v>
      </c>
      <c r="BA242">
        <v>-2.5780031681060791</v>
      </c>
      <c r="BB242">
        <v>0.33638417720794678</v>
      </c>
      <c r="BC242">
        <v>0.3023400604724884</v>
      </c>
      <c r="BD242">
        <v>9.5810092985630035E-2</v>
      </c>
      <c r="BE242">
        <v>-0.29111975431442261</v>
      </c>
      <c r="BF242">
        <v>-0.89231020212173462</v>
      </c>
      <c r="BG242">
        <v>-1.3509839773178101</v>
      </c>
      <c r="BH242">
        <v>-0.99618721008300781</v>
      </c>
      <c r="BI242">
        <v>-0.50644820928573608</v>
      </c>
      <c r="BJ242">
        <v>-0.74265807867050171</v>
      </c>
      <c r="BK242">
        <v>-0.89335989952087402</v>
      </c>
      <c r="BL242">
        <v>-0.83286029100418091</v>
      </c>
      <c r="BM242">
        <v>-0.64628362655639648</v>
      </c>
      <c r="BN242">
        <v>-0.61610668897628784</v>
      </c>
      <c r="BO242">
        <v>-0.49672344326972961</v>
      </c>
      <c r="BP242">
        <v>-0.33817693591117859</v>
      </c>
      <c r="BQ242">
        <v>6.8829951286315918</v>
      </c>
      <c r="BR242">
        <v>6.5224151611328125</v>
      </c>
      <c r="BS242">
        <v>6.3287897109985352</v>
      </c>
      <c r="BT242">
        <v>6.2971277236938477</v>
      </c>
      <c r="BU242">
        <v>-0.20403169095516205</v>
      </c>
      <c r="BV242">
        <v>-0.96861469745635986</v>
      </c>
      <c r="BW242">
        <v>-1.0579754114151001</v>
      </c>
      <c r="BX242">
        <v>-2.0143904685974121</v>
      </c>
      <c r="BY242">
        <v>-1.9258641004562378</v>
      </c>
      <c r="BZ242">
        <v>0.76090586185455322</v>
      </c>
      <c r="CA242">
        <v>0.73192518949508667</v>
      </c>
      <c r="CB242">
        <v>0.54206693172454834</v>
      </c>
      <c r="CC242">
        <v>0.15239578485488892</v>
      </c>
      <c r="CD242">
        <v>-0.46179899573326111</v>
      </c>
      <c r="CE242">
        <v>-0.93627423048019409</v>
      </c>
      <c r="CF242">
        <v>-0.524169921875</v>
      </c>
      <c r="CG242">
        <v>-0.11703958362340927</v>
      </c>
      <c r="CH242">
        <v>-0.3740694522857666</v>
      </c>
      <c r="CI242">
        <v>-0.52128839492797852</v>
      </c>
      <c r="CJ242">
        <v>-0.43672546744346619</v>
      </c>
      <c r="CK242">
        <v>-0.23225496709346771</v>
      </c>
      <c r="CL242">
        <v>-0.19843053817749023</v>
      </c>
      <c r="CM242">
        <v>-7.5899519026279449E-2</v>
      </c>
      <c r="CN242">
        <v>7.668747752904892E-2</v>
      </c>
      <c r="CO242">
        <v>7.2879734039306641</v>
      </c>
      <c r="CP242">
        <v>6.9308667182922363</v>
      </c>
      <c r="CQ242">
        <v>6.7282958030700684</v>
      </c>
      <c r="CR242">
        <v>6.7183132171630859</v>
      </c>
      <c r="CS242">
        <v>0.24668595194816589</v>
      </c>
      <c r="CT242">
        <v>-0.574654221534729</v>
      </c>
      <c r="CU242">
        <v>-0.66016757488250732</v>
      </c>
      <c r="CV242">
        <v>-1.5784753561019897</v>
      </c>
      <c r="CW242">
        <v>-1.4741946458816528</v>
      </c>
      <c r="CX242">
        <v>1.1854275465011597</v>
      </c>
      <c r="CY242">
        <v>1.1615103483200073</v>
      </c>
      <c r="CZ242">
        <v>0.98832374811172485</v>
      </c>
      <c r="DA242">
        <v>0.59591132402420044</v>
      </c>
      <c r="DB242">
        <v>-3.1287815421819687E-2</v>
      </c>
      <c r="DC242">
        <v>-0.52156442403793335</v>
      </c>
      <c r="DD242">
        <v>-5.2152648568153381E-2</v>
      </c>
      <c r="DE242">
        <v>0.27236905694007874</v>
      </c>
      <c r="DF242">
        <v>-5.4808384738862514E-3</v>
      </c>
      <c r="DG242">
        <v>-0.1492169052362442</v>
      </c>
      <c r="DH242">
        <v>-4.0590662509202957E-2</v>
      </c>
      <c r="DI242">
        <v>0.18177370727062225</v>
      </c>
      <c r="DJ242">
        <v>0.21924564242362976</v>
      </c>
      <c r="DK242">
        <v>0.34492439031600952</v>
      </c>
      <c r="DL242">
        <v>0.49155190587043762</v>
      </c>
      <c r="DM242">
        <v>7.6929516792297363</v>
      </c>
      <c r="DN242">
        <v>7.3393182754516602</v>
      </c>
      <c r="DO242">
        <v>7.1278018951416016</v>
      </c>
      <c r="DP242">
        <v>7.1394987106323242</v>
      </c>
      <c r="DQ242">
        <v>0.69740360975265503</v>
      </c>
      <c r="DR242">
        <v>-0.18069376051425934</v>
      </c>
      <c r="DS242">
        <v>-0.26235979795455933</v>
      </c>
      <c r="DT242">
        <v>-1.1425602436065674</v>
      </c>
      <c r="DU242">
        <v>-1.0225251913070679</v>
      </c>
      <c r="DV242">
        <v>1.7983694076538086</v>
      </c>
      <c r="DW242">
        <v>1.7817630767822266</v>
      </c>
      <c r="DX242">
        <v>1.6326477527618408</v>
      </c>
      <c r="DY242">
        <v>1.2362773418426514</v>
      </c>
      <c r="DZ242">
        <v>0.59030193090438843</v>
      </c>
      <c r="EA242">
        <v>7.721063494682312E-2</v>
      </c>
      <c r="EB242">
        <v>0.62936532497406006</v>
      </c>
      <c r="EC242">
        <v>0.83461326360702515</v>
      </c>
      <c r="ED242">
        <v>0.52670258283615112</v>
      </c>
      <c r="EE242">
        <v>0.38799521327018738</v>
      </c>
      <c r="EF242">
        <v>0.53136509656906128</v>
      </c>
      <c r="EG242">
        <v>0.77956533432006836</v>
      </c>
      <c r="EH242">
        <v>0.82230371236801147</v>
      </c>
      <c r="EI242">
        <v>0.95252728462219238</v>
      </c>
      <c r="EJ242">
        <v>1.0905501842498779</v>
      </c>
      <c r="EK242">
        <v>8.2776765823364258</v>
      </c>
      <c r="EL242">
        <v>7.9290580749511719</v>
      </c>
      <c r="EM242">
        <v>7.704625129699707</v>
      </c>
      <c r="EN242">
        <v>7.7476234436035156</v>
      </c>
      <c r="EO242">
        <v>1.3481682538986206</v>
      </c>
      <c r="EP242">
        <v>0.38812258839607239</v>
      </c>
      <c r="EQ242">
        <v>0.3120114803314209</v>
      </c>
      <c r="ER242">
        <v>-0.51316815614700317</v>
      </c>
      <c r="ES242">
        <v>-0.37038612365722656</v>
      </c>
      <c r="ET242">
        <v>76.80621337890625</v>
      </c>
      <c r="EU242">
        <v>75.880447387695312</v>
      </c>
      <c r="EV242">
        <v>75.284225463867187</v>
      </c>
      <c r="EW242">
        <v>74.894378662109375</v>
      </c>
      <c r="EX242">
        <v>74.074447631835938</v>
      </c>
      <c r="EY242">
        <v>73.255973815917969</v>
      </c>
      <c r="EZ242">
        <v>76.245803833007812</v>
      </c>
      <c r="FA242">
        <v>80.369316101074219</v>
      </c>
      <c r="FB242">
        <v>85.21038818359375</v>
      </c>
      <c r="FC242">
        <v>90.076118469238281</v>
      </c>
      <c r="FD242">
        <v>93.372459411621094</v>
      </c>
      <c r="FE242">
        <v>95.11175537109375</v>
      </c>
      <c r="FF242">
        <v>95.758285522460938</v>
      </c>
      <c r="FG242">
        <v>96.99273681640625</v>
      </c>
      <c r="FH242">
        <v>97.632972717285156</v>
      </c>
      <c r="FI242">
        <v>96.487785339355469</v>
      </c>
      <c r="FJ242">
        <v>95.617385864257813</v>
      </c>
      <c r="FK242">
        <v>92.364273071289063</v>
      </c>
      <c r="FL242">
        <v>88.645759582519531</v>
      </c>
      <c r="FM242">
        <v>86.380409240722656</v>
      </c>
      <c r="FN242">
        <v>84.588233947753906</v>
      </c>
      <c r="FO242">
        <v>83.057899475097656</v>
      </c>
      <c r="FP242">
        <v>81.339874267578125</v>
      </c>
      <c r="FQ242">
        <v>80.289726257324219</v>
      </c>
      <c r="FR242">
        <v>141</v>
      </c>
      <c r="FS242">
        <v>1.3370468281209469E-2</v>
      </c>
      <c r="FT242">
        <v>1</v>
      </c>
    </row>
    <row r="243" spans="1:176" x14ac:dyDescent="0.2">
      <c r="A243" t="s">
        <v>231</v>
      </c>
      <c r="B243" t="s">
        <v>228</v>
      </c>
      <c r="C243" t="s">
        <v>253</v>
      </c>
      <c r="D243">
        <v>141</v>
      </c>
      <c r="E243">
        <v>141</v>
      </c>
      <c r="F243">
        <v>28.317316055297852</v>
      </c>
      <c r="G243">
        <v>27.822578430175781</v>
      </c>
      <c r="H243">
        <v>27.189411163330078</v>
      </c>
      <c r="I243">
        <v>27.246208190917969</v>
      </c>
      <c r="J243">
        <v>28.664602279663086</v>
      </c>
      <c r="K243">
        <v>29.850214004516602</v>
      </c>
      <c r="L243">
        <v>36.560848236083984</v>
      </c>
      <c r="M243">
        <v>35.358879089355469</v>
      </c>
      <c r="N243">
        <v>35.784294128417969</v>
      </c>
      <c r="O243">
        <v>37.310199737548828</v>
      </c>
      <c r="P243">
        <v>38.497325897216797</v>
      </c>
      <c r="Q243">
        <v>39.525405883789063</v>
      </c>
      <c r="R243">
        <v>40.17449951171875</v>
      </c>
      <c r="S243">
        <v>40.810482025146484</v>
      </c>
      <c r="T243">
        <v>40.87371826171875</v>
      </c>
      <c r="U243">
        <v>40.848739624023438</v>
      </c>
      <c r="V243">
        <v>40.513530731201172</v>
      </c>
      <c r="W243">
        <v>40.311439514160156</v>
      </c>
      <c r="X243">
        <v>39.623706817626953</v>
      </c>
      <c r="Y243">
        <v>40.840110778808594</v>
      </c>
      <c r="Z243">
        <v>41.186305999755859</v>
      </c>
      <c r="AA243">
        <v>39.806785583496094</v>
      </c>
      <c r="AB243">
        <v>31.103536605834961</v>
      </c>
      <c r="AC243">
        <v>29.219703674316406</v>
      </c>
      <c r="AD243">
        <v>-1.1125994920730591</v>
      </c>
      <c r="AE243">
        <v>-1.0723069906234741</v>
      </c>
      <c r="AF243">
        <v>-1.1462002992630005</v>
      </c>
      <c r="AG243">
        <v>-1.3333966732025146</v>
      </c>
      <c r="AH243">
        <v>-1.2908958196640015</v>
      </c>
      <c r="AI243">
        <v>-1.3006876707077026</v>
      </c>
      <c r="AJ243">
        <v>-1.3584785461425781</v>
      </c>
      <c r="AK243">
        <v>-0.90561020374298096</v>
      </c>
      <c r="AL243">
        <v>-1.2162507772445679</v>
      </c>
      <c r="AM243">
        <v>-1.5268542766571045</v>
      </c>
      <c r="AN243">
        <v>-1.7714742422103882</v>
      </c>
      <c r="AO243">
        <v>-1.4597206115722656</v>
      </c>
      <c r="AP243">
        <v>-1.1660076379776001</v>
      </c>
      <c r="AQ243">
        <v>-1.0189250707626343</v>
      </c>
      <c r="AR243">
        <v>6.0135297775268555</v>
      </c>
      <c r="AS243">
        <v>5.6727004051208496</v>
      </c>
      <c r="AT243">
        <v>5.5242810249328613</v>
      </c>
      <c r="AU243">
        <v>5.5464611053466797</v>
      </c>
      <c r="AV243">
        <v>5.3256716728210449</v>
      </c>
      <c r="AW243">
        <v>-0.32105836272239685</v>
      </c>
      <c r="AX243">
        <v>-1.0687713623046875</v>
      </c>
      <c r="AY243">
        <v>-1.0820076465606689</v>
      </c>
      <c r="AZ243">
        <v>-1.9629992246627808</v>
      </c>
      <c r="BA243">
        <v>-2.2267897129058838</v>
      </c>
      <c r="BB243">
        <v>-0.50337225198745728</v>
      </c>
      <c r="BC243">
        <v>-0.44694533944129944</v>
      </c>
      <c r="BD243">
        <v>-0.51422959566116333</v>
      </c>
      <c r="BE243">
        <v>-0.7251090407371521</v>
      </c>
      <c r="BF243">
        <v>-0.70867866277694702</v>
      </c>
      <c r="BG243">
        <v>-0.73004883527755737</v>
      </c>
      <c r="BH243">
        <v>-0.69451308250427246</v>
      </c>
      <c r="BI243">
        <v>-0.36247396469116211</v>
      </c>
      <c r="BJ243">
        <v>-0.681648850440979</v>
      </c>
      <c r="BK243">
        <v>-0.97874075174331665</v>
      </c>
      <c r="BL243">
        <v>-1.1915715932846069</v>
      </c>
      <c r="BM243">
        <v>-0.87305623292922974</v>
      </c>
      <c r="BN243">
        <v>-0.56967723369598389</v>
      </c>
      <c r="BO243">
        <v>-0.4088166356086731</v>
      </c>
      <c r="BP243">
        <v>6.6232733726501465</v>
      </c>
      <c r="BQ243">
        <v>6.2839136123657227</v>
      </c>
      <c r="BR243">
        <v>6.1466684341430664</v>
      </c>
      <c r="BS243">
        <v>6.1621298789978027</v>
      </c>
      <c r="BT243">
        <v>5.9443860054016113</v>
      </c>
      <c r="BU243">
        <v>0.31554260849952698</v>
      </c>
      <c r="BV243">
        <v>-0.50020325183868408</v>
      </c>
      <c r="BW243">
        <v>-0.51085442304611206</v>
      </c>
      <c r="BX243">
        <v>-1.3374069929122925</v>
      </c>
      <c r="BY243">
        <v>-1.5644389390945435</v>
      </c>
      <c r="BZ243">
        <v>-8.1423372030258179E-2</v>
      </c>
      <c r="CA243">
        <v>-1.3821795582771301E-2</v>
      </c>
      <c r="CB243">
        <v>-7.6528564095497131E-2</v>
      </c>
      <c r="CC243">
        <v>-0.30381095409393311</v>
      </c>
      <c r="CD243">
        <v>-0.30543684959411621</v>
      </c>
      <c r="CE243">
        <v>-0.33482614159584045</v>
      </c>
      <c r="CF243">
        <v>-0.23465260863304138</v>
      </c>
      <c r="CG243">
        <v>1.3700529001653194E-2</v>
      </c>
      <c r="CH243">
        <v>-0.31138521432876587</v>
      </c>
      <c r="CI243">
        <v>-0.59911900758743286</v>
      </c>
      <c r="CJ243">
        <v>-0.78993278741836548</v>
      </c>
      <c r="CK243">
        <v>-0.46673426032066345</v>
      </c>
      <c r="CL243">
        <v>-0.15666058659553528</v>
      </c>
      <c r="CM243">
        <v>1.37426583096385E-2</v>
      </c>
      <c r="CN243">
        <v>7.0455794334411621</v>
      </c>
      <c r="CO243">
        <v>6.7072381973266602</v>
      </c>
      <c r="CP243">
        <v>6.5777320861816406</v>
      </c>
      <c r="CQ243">
        <v>6.5885400772094727</v>
      </c>
      <c r="CR243">
        <v>6.3729062080383301</v>
      </c>
      <c r="CS243">
        <v>0.75645047426223755</v>
      </c>
      <c r="CT243">
        <v>-0.10641472786664963</v>
      </c>
      <c r="CU243">
        <v>-0.11527545005083084</v>
      </c>
      <c r="CV243">
        <v>-0.90412366390228271</v>
      </c>
      <c r="CW243">
        <v>-1.1056967973709106</v>
      </c>
      <c r="CX243">
        <v>0.34052553772926331</v>
      </c>
      <c r="CY243">
        <v>0.41930174827575684</v>
      </c>
      <c r="CZ243">
        <v>0.36117243766784668</v>
      </c>
      <c r="DA243">
        <v>0.11748715490102768</v>
      </c>
      <c r="DB243">
        <v>9.7804978489875793E-2</v>
      </c>
      <c r="DC243">
        <v>6.039656326174736E-2</v>
      </c>
      <c r="DD243">
        <v>0.22520783543586731</v>
      </c>
      <c r="DE243">
        <v>0.38987502455711365</v>
      </c>
      <c r="DF243">
        <v>5.8878447860479355E-2</v>
      </c>
      <c r="DG243">
        <v>-0.21949724853038788</v>
      </c>
      <c r="DH243">
        <v>-0.38829398155212402</v>
      </c>
      <c r="DI243">
        <v>-6.0412298887968063E-2</v>
      </c>
      <c r="DJ243">
        <v>0.25635606050491333</v>
      </c>
      <c r="DK243">
        <v>0.43630194664001465</v>
      </c>
      <c r="DL243">
        <v>7.4678854942321777</v>
      </c>
      <c r="DM243">
        <v>7.1305627822875977</v>
      </c>
      <c r="DN243">
        <v>7.0087957382202148</v>
      </c>
      <c r="DO243">
        <v>7.0149502754211426</v>
      </c>
      <c r="DP243">
        <v>6.8014264106750488</v>
      </c>
      <c r="DQ243">
        <v>1.1973583698272705</v>
      </c>
      <c r="DR243">
        <v>0.28737381100654602</v>
      </c>
      <c r="DS243">
        <v>0.28030350804328918</v>
      </c>
      <c r="DT243">
        <v>-0.47084036469459534</v>
      </c>
      <c r="DU243">
        <v>-0.64695465564727783</v>
      </c>
      <c r="DV243">
        <v>0.94975274801254272</v>
      </c>
      <c r="DW243">
        <v>1.0446634292602539</v>
      </c>
      <c r="DX243">
        <v>0.99314320087432861</v>
      </c>
      <c r="DY243">
        <v>0.72577470541000366</v>
      </c>
      <c r="DZ243">
        <v>0.68002212047576904</v>
      </c>
      <c r="EA243">
        <v>0.63103538751602173</v>
      </c>
      <c r="EB243">
        <v>0.88917326927185059</v>
      </c>
      <c r="EC243">
        <v>0.93301123380661011</v>
      </c>
      <c r="ED243">
        <v>0.59348034858703613</v>
      </c>
      <c r="EE243">
        <v>0.32861629128456116</v>
      </c>
      <c r="EF243">
        <v>0.19160865247249603</v>
      </c>
      <c r="EG243">
        <v>0.52625209093093872</v>
      </c>
      <c r="EH243">
        <v>0.85268652439117432</v>
      </c>
      <c r="EI243">
        <v>1.0464104413986206</v>
      </c>
      <c r="EJ243">
        <v>8.0776290893554687</v>
      </c>
      <c r="EK243">
        <v>7.7417759895324707</v>
      </c>
      <c r="EL243">
        <v>7.6311831474304199</v>
      </c>
      <c r="EM243">
        <v>7.6306190490722656</v>
      </c>
      <c r="EN243">
        <v>7.4201407432556152</v>
      </c>
      <c r="EO243">
        <v>1.8339593410491943</v>
      </c>
      <c r="EP243">
        <v>0.85594195127487183</v>
      </c>
      <c r="EQ243">
        <v>0.85145670175552368</v>
      </c>
      <c r="ER243">
        <v>0.15475192666053772</v>
      </c>
      <c r="ES243">
        <v>1.5396143309772015E-2</v>
      </c>
      <c r="ET243">
        <v>79.13818359375</v>
      </c>
      <c r="EU243">
        <v>78.147628784179687</v>
      </c>
      <c r="EV243">
        <v>77.437065124511719</v>
      </c>
      <c r="EW243">
        <v>76.55267333984375</v>
      </c>
      <c r="EX243">
        <v>76.552940368652344</v>
      </c>
      <c r="EY243">
        <v>76.517951965332031</v>
      </c>
      <c r="EZ243">
        <v>78.009628295898437</v>
      </c>
      <c r="FA243">
        <v>82.3897705078125</v>
      </c>
      <c r="FB243">
        <v>87.061256408691406</v>
      </c>
      <c r="FC243">
        <v>91.213829040527344</v>
      </c>
      <c r="FD243">
        <v>93.138648986816406</v>
      </c>
      <c r="FE243">
        <v>94.512100219726563</v>
      </c>
      <c r="FF243">
        <v>95.434967041015625</v>
      </c>
      <c r="FG243">
        <v>94.2332763671875</v>
      </c>
      <c r="FH243">
        <v>92.840858459472656</v>
      </c>
      <c r="FI243">
        <v>91.804740905761719</v>
      </c>
      <c r="FJ243">
        <v>91.667732238769531</v>
      </c>
      <c r="FK243">
        <v>90.954544067382813</v>
      </c>
      <c r="FL243">
        <v>88.437698364257813</v>
      </c>
      <c r="FM243">
        <v>86.70928955078125</v>
      </c>
      <c r="FN243">
        <v>85.284210205078125</v>
      </c>
      <c r="FO243">
        <v>83.827690124511719</v>
      </c>
      <c r="FP243">
        <v>82.702102661132813</v>
      </c>
      <c r="FQ243">
        <v>81.480842590332031</v>
      </c>
      <c r="FR243">
        <v>141</v>
      </c>
      <c r="FS243">
        <v>1.3134350068867207E-2</v>
      </c>
      <c r="FT243">
        <v>1</v>
      </c>
    </row>
    <row r="244" spans="1:176" x14ac:dyDescent="0.2">
      <c r="A244" t="s">
        <v>231</v>
      </c>
      <c r="B244" t="s">
        <v>228</v>
      </c>
      <c r="C244" t="s">
        <v>254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0</v>
      </c>
      <c r="BT244">
        <v>0</v>
      </c>
      <c r="BU244">
        <v>0</v>
      </c>
      <c r="BV244">
        <v>0</v>
      </c>
      <c r="BW244">
        <v>0</v>
      </c>
      <c r="BX244">
        <v>0</v>
      </c>
      <c r="BY244">
        <v>0</v>
      </c>
      <c r="BZ244">
        <v>0</v>
      </c>
      <c r="CA244">
        <v>0</v>
      </c>
      <c r="CB244">
        <v>0</v>
      </c>
      <c r="CC244">
        <v>0</v>
      </c>
      <c r="CD244">
        <v>0</v>
      </c>
      <c r="CE244">
        <v>0</v>
      </c>
      <c r="CF244">
        <v>0</v>
      </c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N244">
        <v>0</v>
      </c>
      <c r="EO244">
        <v>0</v>
      </c>
      <c r="EP244">
        <v>0</v>
      </c>
      <c r="EQ244">
        <v>0</v>
      </c>
      <c r="ER244">
        <v>0</v>
      </c>
      <c r="ES244">
        <v>0</v>
      </c>
      <c r="ET244">
        <v>0</v>
      </c>
      <c r="EU244">
        <v>0</v>
      </c>
      <c r="EV244">
        <v>0</v>
      </c>
      <c r="EW244">
        <v>0</v>
      </c>
      <c r="EX244">
        <v>0</v>
      </c>
      <c r="EY244">
        <v>0</v>
      </c>
      <c r="EZ244">
        <v>0</v>
      </c>
      <c r="FA244">
        <v>0</v>
      </c>
      <c r="FB244">
        <v>0</v>
      </c>
      <c r="FC244">
        <v>0</v>
      </c>
      <c r="FD244">
        <v>0</v>
      </c>
      <c r="FE244">
        <v>0</v>
      </c>
      <c r="FF244">
        <v>0</v>
      </c>
      <c r="FG244">
        <v>0</v>
      </c>
      <c r="FH244">
        <v>0</v>
      </c>
      <c r="FI244">
        <v>0</v>
      </c>
      <c r="FJ244">
        <v>0</v>
      </c>
      <c r="FK244">
        <v>0</v>
      </c>
      <c r="FL244">
        <v>0</v>
      </c>
      <c r="FM244">
        <v>0</v>
      </c>
      <c r="FN244">
        <v>0</v>
      </c>
      <c r="FO244">
        <v>0</v>
      </c>
      <c r="FP244">
        <v>0</v>
      </c>
      <c r="FQ244">
        <v>0</v>
      </c>
      <c r="FR244">
        <v>0</v>
      </c>
      <c r="FS244">
        <v>0</v>
      </c>
      <c r="FT244">
        <v>0</v>
      </c>
    </row>
    <row r="245" spans="1:176" x14ac:dyDescent="0.2">
      <c r="A245" t="s">
        <v>231</v>
      </c>
      <c r="B245" t="s">
        <v>228</v>
      </c>
      <c r="C245" t="s">
        <v>255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0</v>
      </c>
      <c r="BT245">
        <v>0</v>
      </c>
      <c r="BU245">
        <v>0</v>
      </c>
      <c r="BV245">
        <v>0</v>
      </c>
      <c r="BW245">
        <v>0</v>
      </c>
      <c r="BX245">
        <v>0</v>
      </c>
      <c r="BY245">
        <v>0</v>
      </c>
      <c r="BZ245">
        <v>0</v>
      </c>
      <c r="CA245">
        <v>0</v>
      </c>
      <c r="CB245">
        <v>0</v>
      </c>
      <c r="CC245">
        <v>0</v>
      </c>
      <c r="CD245">
        <v>0</v>
      </c>
      <c r="CE245">
        <v>0</v>
      </c>
      <c r="CF245">
        <v>0</v>
      </c>
      <c r="CG245">
        <v>0</v>
      </c>
      <c r="CH245">
        <v>0</v>
      </c>
      <c r="CI245">
        <v>0</v>
      </c>
      <c r="CJ245">
        <v>0</v>
      </c>
      <c r="CK245">
        <v>0</v>
      </c>
      <c r="CL245">
        <v>0</v>
      </c>
      <c r="CM245">
        <v>0</v>
      </c>
      <c r="CN245">
        <v>0</v>
      </c>
      <c r="CO245">
        <v>0</v>
      </c>
      <c r="CP245">
        <v>0</v>
      </c>
      <c r="CQ245">
        <v>0</v>
      </c>
      <c r="CR245">
        <v>0</v>
      </c>
      <c r="CS245">
        <v>0</v>
      </c>
      <c r="CT245">
        <v>0</v>
      </c>
      <c r="CU245">
        <v>0</v>
      </c>
      <c r="CV245">
        <v>0</v>
      </c>
      <c r="CW245">
        <v>0</v>
      </c>
      <c r="CX245">
        <v>0</v>
      </c>
      <c r="CY245">
        <v>0</v>
      </c>
      <c r="CZ245">
        <v>0</v>
      </c>
      <c r="DA245">
        <v>0</v>
      </c>
      <c r="DB245">
        <v>0</v>
      </c>
      <c r="DC245">
        <v>0</v>
      </c>
      <c r="DD245">
        <v>0</v>
      </c>
      <c r="DE245">
        <v>0</v>
      </c>
      <c r="DF245">
        <v>0</v>
      </c>
      <c r="DG245">
        <v>0</v>
      </c>
      <c r="DH245">
        <v>0</v>
      </c>
      <c r="DI245">
        <v>0</v>
      </c>
      <c r="DJ245">
        <v>0</v>
      </c>
      <c r="DK245">
        <v>0</v>
      </c>
      <c r="DL245">
        <v>0</v>
      </c>
      <c r="DM245">
        <v>0</v>
      </c>
      <c r="DN245">
        <v>0</v>
      </c>
      <c r="DO245">
        <v>0</v>
      </c>
      <c r="DP245">
        <v>0</v>
      </c>
      <c r="DQ245">
        <v>0</v>
      </c>
      <c r="DR245">
        <v>0</v>
      </c>
      <c r="DS245">
        <v>0</v>
      </c>
      <c r="DT245">
        <v>0</v>
      </c>
      <c r="DU245">
        <v>0</v>
      </c>
      <c r="DV245">
        <v>0</v>
      </c>
      <c r="DW245">
        <v>0</v>
      </c>
      <c r="DX245">
        <v>0</v>
      </c>
      <c r="DY245">
        <v>0</v>
      </c>
      <c r="DZ245">
        <v>0</v>
      </c>
      <c r="EA245">
        <v>0</v>
      </c>
      <c r="EB245">
        <v>0</v>
      </c>
      <c r="EC245">
        <v>0</v>
      </c>
      <c r="ED245">
        <v>0</v>
      </c>
      <c r="EE245">
        <v>0</v>
      </c>
      <c r="EF245">
        <v>0</v>
      </c>
      <c r="EG245">
        <v>0</v>
      </c>
      <c r="EH245">
        <v>0</v>
      </c>
      <c r="EI245">
        <v>0</v>
      </c>
      <c r="EJ245">
        <v>0</v>
      </c>
      <c r="EK245">
        <v>0</v>
      </c>
      <c r="EL245">
        <v>0</v>
      </c>
      <c r="EM245">
        <v>0</v>
      </c>
      <c r="EN245">
        <v>0</v>
      </c>
      <c r="EO245">
        <v>0</v>
      </c>
      <c r="EP245">
        <v>0</v>
      </c>
      <c r="EQ245">
        <v>0</v>
      </c>
      <c r="ER245">
        <v>0</v>
      </c>
      <c r="ES245">
        <v>0</v>
      </c>
      <c r="ET245">
        <v>0</v>
      </c>
      <c r="EU245">
        <v>0</v>
      </c>
      <c r="EV245">
        <v>0</v>
      </c>
      <c r="EW245">
        <v>0</v>
      </c>
      <c r="EX245">
        <v>0</v>
      </c>
      <c r="EY245">
        <v>0</v>
      </c>
      <c r="EZ245">
        <v>0</v>
      </c>
      <c r="FA245">
        <v>0</v>
      </c>
      <c r="FB245">
        <v>0</v>
      </c>
      <c r="FC245">
        <v>0</v>
      </c>
      <c r="FD245">
        <v>0</v>
      </c>
      <c r="FE245">
        <v>0</v>
      </c>
      <c r="FF245">
        <v>0</v>
      </c>
      <c r="FG245">
        <v>0</v>
      </c>
      <c r="FH245">
        <v>0</v>
      </c>
      <c r="FI245">
        <v>0</v>
      </c>
      <c r="FJ245">
        <v>0</v>
      </c>
      <c r="FK245">
        <v>0</v>
      </c>
      <c r="FL245">
        <v>0</v>
      </c>
      <c r="FM245">
        <v>0</v>
      </c>
      <c r="FN245">
        <v>0</v>
      </c>
      <c r="FO245">
        <v>0</v>
      </c>
      <c r="FP245">
        <v>0</v>
      </c>
      <c r="FQ245">
        <v>0</v>
      </c>
      <c r="FR245">
        <v>0</v>
      </c>
      <c r="FS245">
        <v>0</v>
      </c>
      <c r="FT245">
        <v>0</v>
      </c>
    </row>
    <row r="246" spans="1:176" x14ac:dyDescent="0.2">
      <c r="A246" t="s">
        <v>231</v>
      </c>
      <c r="B246" t="s">
        <v>228</v>
      </c>
      <c r="C246" t="s">
        <v>256</v>
      </c>
      <c r="D246">
        <v>72</v>
      </c>
      <c r="E246">
        <v>72</v>
      </c>
      <c r="F246">
        <v>5.9820952415466309</v>
      </c>
      <c r="G246">
        <v>5.7576017379760742</v>
      </c>
      <c r="H246">
        <v>5.6944541931152344</v>
      </c>
      <c r="I246">
        <v>6.1762514114379883</v>
      </c>
      <c r="J246">
        <v>8.6862049102783203</v>
      </c>
      <c r="K246">
        <v>10.058975219726562</v>
      </c>
      <c r="L246">
        <v>14.793621063232422</v>
      </c>
      <c r="M246">
        <v>13.841628074645996</v>
      </c>
      <c r="N246">
        <v>14.034688949584961</v>
      </c>
      <c r="O246">
        <v>15.017812728881836</v>
      </c>
      <c r="P246">
        <v>15.772897720336914</v>
      </c>
      <c r="Q246">
        <v>16.578287124633789</v>
      </c>
      <c r="R246">
        <v>17.412073135375977</v>
      </c>
      <c r="S246">
        <v>18.033235549926758</v>
      </c>
      <c r="T246">
        <v>18.367258071899414</v>
      </c>
      <c r="U246">
        <v>18.510549545288086</v>
      </c>
      <c r="V246">
        <v>18.527791976928711</v>
      </c>
      <c r="W246">
        <v>18.34808349609375</v>
      </c>
      <c r="X246">
        <v>18.453550338745117</v>
      </c>
      <c r="Y246">
        <v>18.976840972900391</v>
      </c>
      <c r="Z246">
        <v>19.797142028808594</v>
      </c>
      <c r="AA246">
        <v>19.094436645507813</v>
      </c>
      <c r="AB246">
        <v>11.69208812713623</v>
      </c>
      <c r="AC246">
        <v>10.560887336730957</v>
      </c>
      <c r="AD246">
        <v>-1.374390721321106</v>
      </c>
      <c r="AE246">
        <v>-1.3736448287963867</v>
      </c>
      <c r="AF246">
        <v>-1.3832628726959229</v>
      </c>
      <c r="AG246">
        <v>-1.3101807832717896</v>
      </c>
      <c r="AH246">
        <v>-1.0964295864105225</v>
      </c>
      <c r="AI246">
        <v>-0.75602316856384277</v>
      </c>
      <c r="AJ246">
        <v>-1.9370537996292114</v>
      </c>
      <c r="AK246">
        <v>-0.3319934606552124</v>
      </c>
      <c r="AL246">
        <v>-0.34882935881614685</v>
      </c>
      <c r="AM246">
        <v>-0.54610836505889893</v>
      </c>
      <c r="AN246">
        <v>-0.56957334280014038</v>
      </c>
      <c r="AO246">
        <v>-0.56337124109268188</v>
      </c>
      <c r="AP246">
        <v>-0.29889324307441711</v>
      </c>
      <c r="AQ246">
        <v>-0.1063646674156189</v>
      </c>
      <c r="AR246">
        <v>5.4934248924255371</v>
      </c>
      <c r="AS246">
        <v>4.8378639221191406</v>
      </c>
      <c r="AT246">
        <v>4.5293335914611816</v>
      </c>
      <c r="AU246">
        <v>4.7170166969299316</v>
      </c>
      <c r="AV246">
        <v>3.5960903167724609</v>
      </c>
      <c r="AW246">
        <v>-0.46069106459617615</v>
      </c>
      <c r="AX246">
        <v>-0.78323465585708618</v>
      </c>
      <c r="AY246">
        <v>-0.38079062104225159</v>
      </c>
      <c r="AZ246">
        <v>-0.45015963912010193</v>
      </c>
      <c r="BA246">
        <v>-0.8686755895614624</v>
      </c>
      <c r="BB246">
        <v>-0.82337594032287598</v>
      </c>
      <c r="BC246">
        <v>-0.84547024965286255</v>
      </c>
      <c r="BD246">
        <v>-0.8717312216758728</v>
      </c>
      <c r="BE246">
        <v>-0.81428468227386475</v>
      </c>
      <c r="BF246">
        <v>-0.62436509132385254</v>
      </c>
      <c r="BG246">
        <v>-0.3004162609577179</v>
      </c>
      <c r="BH246">
        <v>-1.4021393060684204</v>
      </c>
      <c r="BI246">
        <v>0.11609978228807449</v>
      </c>
      <c r="BJ246">
        <v>9.791487455368042E-2</v>
      </c>
      <c r="BK246">
        <v>-0.10166630148887634</v>
      </c>
      <c r="BL246">
        <v>-0.12675641477108002</v>
      </c>
      <c r="BM246">
        <v>-0.12957753241062164</v>
      </c>
      <c r="BN246">
        <v>0.11445119976997375</v>
      </c>
      <c r="BO246">
        <v>0.31319224834442139</v>
      </c>
      <c r="BP246">
        <v>5.9057455062866211</v>
      </c>
      <c r="BQ246">
        <v>5.2420859336853027</v>
      </c>
      <c r="BR246">
        <v>4.9413971900939941</v>
      </c>
      <c r="BS246">
        <v>5.1163949966430664</v>
      </c>
      <c r="BT246">
        <v>4.0391254425048828</v>
      </c>
      <c r="BU246">
        <v>2.6177341118454933E-2</v>
      </c>
      <c r="BV246">
        <v>-0.39622190594673157</v>
      </c>
      <c r="BW246">
        <v>9.9027650430798531E-3</v>
      </c>
      <c r="BX246">
        <v>-1.6927065327763557E-2</v>
      </c>
      <c r="BY246">
        <v>-0.42015621066093445</v>
      </c>
      <c r="BZ246">
        <v>-0.44174477458000183</v>
      </c>
      <c r="CA246">
        <v>-0.47965815663337708</v>
      </c>
      <c r="CB246">
        <v>-0.51744598150253296</v>
      </c>
      <c r="CC246">
        <v>-0.4708285927772522</v>
      </c>
      <c r="CD246">
        <v>-0.29741472005844116</v>
      </c>
      <c r="CE246">
        <v>1.5135703608393669E-2</v>
      </c>
      <c r="CF246">
        <v>-1.0316591262817383</v>
      </c>
      <c r="CG246">
        <v>0.42644780874252319</v>
      </c>
      <c r="CH246">
        <v>0.40732857584953308</v>
      </c>
      <c r="CI246">
        <v>0.20615290105342865</v>
      </c>
      <c r="CJ246">
        <v>0.17993722856044769</v>
      </c>
      <c r="CK246">
        <v>0.17086668312549591</v>
      </c>
      <c r="CL246">
        <v>0.40073230862617493</v>
      </c>
      <c r="CM246">
        <v>0.60377609729766846</v>
      </c>
      <c r="CN246">
        <v>6.191317081451416</v>
      </c>
      <c r="CO246">
        <v>5.5220489501953125</v>
      </c>
      <c r="CP246">
        <v>5.2267913818359375</v>
      </c>
      <c r="CQ246">
        <v>5.393002986907959</v>
      </c>
      <c r="CR246">
        <v>4.3459701538085938</v>
      </c>
      <c r="CS246">
        <v>0.36338090896606445</v>
      </c>
      <c r="CT246">
        <v>-0.12817806005477905</v>
      </c>
      <c r="CU246">
        <v>0.28049582242965698</v>
      </c>
      <c r="CV246">
        <v>0.28312849998474121</v>
      </c>
      <c r="CW246">
        <v>-0.109513059258461</v>
      </c>
      <c r="CX246">
        <v>-6.0113612562417984E-2</v>
      </c>
      <c r="CY246">
        <v>-0.1138460785150528</v>
      </c>
      <c r="CZ246">
        <v>-0.16316071152687073</v>
      </c>
      <c r="DA246">
        <v>-0.12737250328063965</v>
      </c>
      <c r="DB246">
        <v>2.9535679146647453E-2</v>
      </c>
      <c r="DC246">
        <v>0.33068764209747314</v>
      </c>
      <c r="DD246">
        <v>-0.66117894649505615</v>
      </c>
      <c r="DE246">
        <v>0.73679584264755249</v>
      </c>
      <c r="DF246">
        <v>0.71674227714538574</v>
      </c>
      <c r="DG246">
        <v>0.51397210359573364</v>
      </c>
      <c r="DH246">
        <v>0.4866308867931366</v>
      </c>
      <c r="DI246">
        <v>0.47131088376045227</v>
      </c>
      <c r="DJ246">
        <v>0.68701344728469849</v>
      </c>
      <c r="DK246">
        <v>0.89435994625091553</v>
      </c>
      <c r="DL246">
        <v>6.4768886566162109</v>
      </c>
      <c r="DM246">
        <v>5.8020119667053223</v>
      </c>
      <c r="DN246">
        <v>5.5121855735778809</v>
      </c>
      <c r="DO246">
        <v>5.6696109771728516</v>
      </c>
      <c r="DP246">
        <v>4.6528148651123047</v>
      </c>
      <c r="DQ246">
        <v>0.70058447122573853</v>
      </c>
      <c r="DR246">
        <v>0.13986580073833466</v>
      </c>
      <c r="DS246">
        <v>0.55108886957168579</v>
      </c>
      <c r="DT246">
        <v>0.58318406343460083</v>
      </c>
      <c r="DU246">
        <v>0.20113009214401245</v>
      </c>
      <c r="DV246">
        <v>0.49090117216110229</v>
      </c>
      <c r="DW246">
        <v>0.41432845592498779</v>
      </c>
      <c r="DX246">
        <v>0.34837093949317932</v>
      </c>
      <c r="DY246">
        <v>0.36852356791496277</v>
      </c>
      <c r="DZ246">
        <v>0.50160014629364014</v>
      </c>
      <c r="EA246">
        <v>0.78629457950592041</v>
      </c>
      <c r="EB246">
        <v>-0.12626442313194275</v>
      </c>
      <c r="EC246">
        <v>1.1848890781402588</v>
      </c>
      <c r="ED246">
        <v>1.1634864807128906</v>
      </c>
      <c r="EE246">
        <v>0.95841413736343384</v>
      </c>
      <c r="EF246">
        <v>0.92944777011871338</v>
      </c>
      <c r="EG246">
        <v>0.90510463714599609</v>
      </c>
      <c r="EH246">
        <v>1.1003578901290894</v>
      </c>
      <c r="EI246">
        <v>1.3139169216156006</v>
      </c>
      <c r="EJ246">
        <v>6.8892092704772949</v>
      </c>
      <c r="EK246">
        <v>6.2062339782714844</v>
      </c>
      <c r="EL246">
        <v>5.9242491722106934</v>
      </c>
      <c r="EM246">
        <v>6.0689892768859863</v>
      </c>
      <c r="EN246">
        <v>5.0958499908447266</v>
      </c>
      <c r="EO246">
        <v>1.1874529123306274</v>
      </c>
      <c r="EP246">
        <v>0.52687853574752808</v>
      </c>
      <c r="EQ246">
        <v>0.94178229570388794</v>
      </c>
      <c r="ER246">
        <v>1.0164166688919067</v>
      </c>
      <c r="ES246">
        <v>0.64964944124221802</v>
      </c>
      <c r="ET246">
        <v>67.856636047363281</v>
      </c>
      <c r="EU246">
        <v>66.470260620117187</v>
      </c>
      <c r="EV246">
        <v>65.361259460449219</v>
      </c>
      <c r="EW246">
        <v>64.772743225097656</v>
      </c>
      <c r="EX246">
        <v>64.095832824707031</v>
      </c>
      <c r="EY246">
        <v>63.453102111816406</v>
      </c>
      <c r="EZ246">
        <v>62.279762268066406</v>
      </c>
      <c r="FA246">
        <v>64.938621520996094</v>
      </c>
      <c r="FB246">
        <v>70.064979553222656</v>
      </c>
      <c r="FC246">
        <v>76.151473999023437</v>
      </c>
      <c r="FD246">
        <v>82.0980224609375</v>
      </c>
      <c r="FE246">
        <v>86.381080627441406</v>
      </c>
      <c r="FF246">
        <v>88.905464172363281</v>
      </c>
      <c r="FG246">
        <v>90.06402587890625</v>
      </c>
      <c r="FH246">
        <v>90.10211181640625</v>
      </c>
      <c r="FI246">
        <v>89.731697082519531</v>
      </c>
      <c r="FJ246">
        <v>88.727951049804688</v>
      </c>
      <c r="FK246">
        <v>86.34674072265625</v>
      </c>
      <c r="FL246">
        <v>82.105812072753906</v>
      </c>
      <c r="FM246">
        <v>78.398185729980469</v>
      </c>
      <c r="FN246">
        <v>76.396102905273437</v>
      </c>
      <c r="FO246">
        <v>74.73248291015625</v>
      </c>
      <c r="FP246">
        <v>73.115249633789063</v>
      </c>
      <c r="FQ246">
        <v>71.262916564941406</v>
      </c>
      <c r="FR246">
        <v>72</v>
      </c>
      <c r="FS246">
        <v>2.0620837807655334E-2</v>
      </c>
      <c r="FT246">
        <v>1</v>
      </c>
    </row>
    <row r="247" spans="1:176" x14ac:dyDescent="0.2">
      <c r="A247" t="s">
        <v>231</v>
      </c>
      <c r="B247" t="s">
        <v>228</v>
      </c>
      <c r="C247" t="s">
        <v>257</v>
      </c>
      <c r="D247">
        <v>72</v>
      </c>
      <c r="E247">
        <v>72</v>
      </c>
      <c r="F247">
        <v>9.5280942916870117</v>
      </c>
      <c r="G247">
        <v>8.8817882537841797</v>
      </c>
      <c r="H247">
        <v>8.4348363876342773</v>
      </c>
      <c r="I247">
        <v>8.4488792419433594</v>
      </c>
      <c r="J247">
        <v>9.7329273223876953</v>
      </c>
      <c r="K247">
        <v>10.426806449890137</v>
      </c>
      <c r="L247">
        <v>15.460503578186035</v>
      </c>
      <c r="M247">
        <v>14.291305541992188</v>
      </c>
      <c r="N247">
        <v>14.329496383666992</v>
      </c>
      <c r="O247">
        <v>15.26880931854248</v>
      </c>
      <c r="P247">
        <v>15.938804626464844</v>
      </c>
      <c r="Q247">
        <v>16.593563079833984</v>
      </c>
      <c r="R247">
        <v>17.303361892700195</v>
      </c>
      <c r="S247">
        <v>17.817697525024414</v>
      </c>
      <c r="T247">
        <v>18.200222015380859</v>
      </c>
      <c r="U247">
        <v>18.367036819458008</v>
      </c>
      <c r="V247">
        <v>18.396993637084961</v>
      </c>
      <c r="W247">
        <v>18.295047760009766</v>
      </c>
      <c r="X247">
        <v>18.619112014770508</v>
      </c>
      <c r="Y247">
        <v>19.05903434753418</v>
      </c>
      <c r="Z247">
        <v>19.872678756713867</v>
      </c>
      <c r="AA247">
        <v>19.150934219360352</v>
      </c>
      <c r="AB247">
        <v>11.807070732116699</v>
      </c>
      <c r="AC247">
        <v>10.69620418548584</v>
      </c>
      <c r="AD247">
        <v>-0.81555807590484619</v>
      </c>
      <c r="AE247">
        <v>-0.86399883031845093</v>
      </c>
      <c r="AF247">
        <v>-0.94196993112564087</v>
      </c>
      <c r="AG247">
        <v>-0.87306547164916992</v>
      </c>
      <c r="AH247">
        <v>-0.67152261734008789</v>
      </c>
      <c r="AI247">
        <v>-0.77934187650680542</v>
      </c>
      <c r="AJ247">
        <v>-2.0325918197631836</v>
      </c>
      <c r="AK247">
        <v>-0.29806891083717346</v>
      </c>
      <c r="AL247">
        <v>-0.20079651474952698</v>
      </c>
      <c r="AM247">
        <v>-0.50023573637008667</v>
      </c>
      <c r="AN247">
        <v>-0.61207246780395508</v>
      </c>
      <c r="AO247">
        <v>-0.57958447933197021</v>
      </c>
      <c r="AP247">
        <v>-0.30889350175857544</v>
      </c>
      <c r="AQ247">
        <v>-9.1955170035362244E-2</v>
      </c>
      <c r="AR247">
        <v>5.8463778495788574</v>
      </c>
      <c r="AS247">
        <v>5.2711868286132813</v>
      </c>
      <c r="AT247">
        <v>4.8141775131225586</v>
      </c>
      <c r="AU247">
        <v>4.9710350036621094</v>
      </c>
      <c r="AV247">
        <v>3.7739434242248535</v>
      </c>
      <c r="AW247">
        <v>-0.38396775722503662</v>
      </c>
      <c r="AX247">
        <v>-0.68911600112915039</v>
      </c>
      <c r="AY247">
        <v>-0.28924903273582458</v>
      </c>
      <c r="AZ247">
        <v>-0.21870213747024536</v>
      </c>
      <c r="BA247">
        <v>-0.58054858446121216</v>
      </c>
      <c r="BB247">
        <v>-0.43256527185440063</v>
      </c>
      <c r="BC247">
        <v>-0.47498303651809692</v>
      </c>
      <c r="BD247">
        <v>-0.54170548915863037</v>
      </c>
      <c r="BE247">
        <v>-0.49193263053894043</v>
      </c>
      <c r="BF247">
        <v>-0.31659451127052307</v>
      </c>
      <c r="BG247">
        <v>-0.44523516297340393</v>
      </c>
      <c r="BH247">
        <v>-1.6115968227386475</v>
      </c>
      <c r="BI247">
        <v>3.7908487021923065E-2</v>
      </c>
      <c r="BJ247">
        <v>0.14231719076633453</v>
      </c>
      <c r="BK247">
        <v>-0.1463029533624649</v>
      </c>
      <c r="BL247">
        <v>-0.25417470932006836</v>
      </c>
      <c r="BM247">
        <v>-0.22502477467060089</v>
      </c>
      <c r="BN247">
        <v>2.9601799324154854E-2</v>
      </c>
      <c r="BO247">
        <v>0.24357233941555023</v>
      </c>
      <c r="BP247">
        <v>6.1813802719116211</v>
      </c>
      <c r="BQ247">
        <v>5.6113801002502441</v>
      </c>
      <c r="BR247">
        <v>5.1555681228637695</v>
      </c>
      <c r="BS247">
        <v>5.3090090751647949</v>
      </c>
      <c r="BT247">
        <v>4.1526918411254883</v>
      </c>
      <c r="BU247">
        <v>1.651807501912117E-2</v>
      </c>
      <c r="BV247">
        <v>-0.35850241780281067</v>
      </c>
      <c r="BW247">
        <v>4.4228870421648026E-2</v>
      </c>
      <c r="BX247">
        <v>0.1554761528968811</v>
      </c>
      <c r="BY247">
        <v>-0.19640928506851196</v>
      </c>
      <c r="BZ247">
        <v>-0.16730561852455139</v>
      </c>
      <c r="CA247">
        <v>-0.20555189251899719</v>
      </c>
      <c r="CB247">
        <v>-0.26448351144790649</v>
      </c>
      <c r="CC247">
        <v>-0.22796118259429932</v>
      </c>
      <c r="CD247">
        <v>-7.0772372186183929E-2</v>
      </c>
      <c r="CE247">
        <v>-0.21383389830589294</v>
      </c>
      <c r="CF247">
        <v>-1.3200168609619141</v>
      </c>
      <c r="CG247">
        <v>0.2706054151058197</v>
      </c>
      <c r="CH247">
        <v>0.3799566924571991</v>
      </c>
      <c r="CI247">
        <v>9.8829798400402069E-2</v>
      </c>
      <c r="CJ247">
        <v>-6.2958500348031521E-3</v>
      </c>
      <c r="CK247">
        <v>2.05422043800354E-2</v>
      </c>
      <c r="CL247">
        <v>0.26404261589050293</v>
      </c>
      <c r="CM247">
        <v>0.47595766186714172</v>
      </c>
      <c r="CN247">
        <v>6.4134020805358887</v>
      </c>
      <c r="CO247">
        <v>5.8469972610473633</v>
      </c>
      <c r="CP247">
        <v>5.3920145034790039</v>
      </c>
      <c r="CQ247">
        <v>5.543088436126709</v>
      </c>
      <c r="CR247">
        <v>4.4150118827819824</v>
      </c>
      <c r="CS247">
        <v>0.29389333724975586</v>
      </c>
      <c r="CT247">
        <v>-0.1295204758644104</v>
      </c>
      <c r="CU247">
        <v>0.27519464492797852</v>
      </c>
      <c r="CV247">
        <v>0.41463088989257813</v>
      </c>
      <c r="CW247">
        <v>6.9644421339035034E-2</v>
      </c>
      <c r="CX247">
        <v>9.7954042255878448E-2</v>
      </c>
      <c r="CY247">
        <v>6.3879258930683136E-2</v>
      </c>
      <c r="CZ247">
        <v>1.2738436460494995E-2</v>
      </c>
      <c r="DA247">
        <v>3.6010265350341797E-2</v>
      </c>
      <c r="DB247">
        <v>0.17504976689815521</v>
      </c>
      <c r="DC247">
        <v>1.7567375674843788E-2</v>
      </c>
      <c r="DD247">
        <v>-1.0284368991851807</v>
      </c>
      <c r="DE247">
        <v>0.50330233573913574</v>
      </c>
      <c r="DF247">
        <v>0.61759620904922485</v>
      </c>
      <c r="DG247">
        <v>0.34396255016326904</v>
      </c>
      <c r="DH247">
        <v>0.24158301949501038</v>
      </c>
      <c r="DI247">
        <v>0.26610919833183289</v>
      </c>
      <c r="DJ247">
        <v>0.49848341941833496</v>
      </c>
      <c r="DK247">
        <v>0.70834296941757202</v>
      </c>
      <c r="DL247">
        <v>6.6454238891601562</v>
      </c>
      <c r="DM247">
        <v>6.0826144218444824</v>
      </c>
      <c r="DN247">
        <v>5.6284608840942383</v>
      </c>
      <c r="DO247">
        <v>5.777167797088623</v>
      </c>
      <c r="DP247">
        <v>4.6773319244384766</v>
      </c>
      <c r="DQ247">
        <v>0.57126861810684204</v>
      </c>
      <c r="DR247">
        <v>9.9461466073989868E-2</v>
      </c>
      <c r="DS247">
        <v>0.5061604380607605</v>
      </c>
      <c r="DT247">
        <v>0.67378562688827515</v>
      </c>
      <c r="DU247">
        <v>0.33569812774658203</v>
      </c>
      <c r="DV247">
        <v>0.4809468686580658</v>
      </c>
      <c r="DW247">
        <v>0.45289504528045654</v>
      </c>
      <c r="DX247">
        <v>0.41300290822982788</v>
      </c>
      <c r="DY247">
        <v>0.41714310646057129</v>
      </c>
      <c r="DZ247">
        <v>0.52997785806655884</v>
      </c>
      <c r="EA247">
        <v>0.35167405009269714</v>
      </c>
      <c r="EB247">
        <v>-0.60744190216064453</v>
      </c>
      <c r="EC247">
        <v>0.83927977085113525</v>
      </c>
      <c r="ED247">
        <v>0.96070986986160278</v>
      </c>
      <c r="EE247">
        <v>0.69789528846740723</v>
      </c>
      <c r="EF247">
        <v>0.59948074817657471</v>
      </c>
      <c r="EG247">
        <v>0.62066888809204102</v>
      </c>
      <c r="EH247">
        <v>0.8369787335395813</v>
      </c>
      <c r="EI247">
        <v>1.0438704490661621</v>
      </c>
      <c r="EJ247">
        <v>6.9804263114929199</v>
      </c>
      <c r="EK247">
        <v>6.4228076934814453</v>
      </c>
      <c r="EL247">
        <v>5.9698514938354492</v>
      </c>
      <c r="EM247">
        <v>6.1151418685913086</v>
      </c>
      <c r="EN247">
        <v>5.0560803413391113</v>
      </c>
      <c r="EO247">
        <v>0.97175443172454834</v>
      </c>
      <c r="EP247">
        <v>0.4300750195980072</v>
      </c>
      <c r="EQ247">
        <v>0.83963829278945923</v>
      </c>
      <c r="ER247">
        <v>1.0479639768600464</v>
      </c>
      <c r="ES247">
        <v>0.71983742713928223</v>
      </c>
      <c r="ET247">
        <v>69.725822448730469</v>
      </c>
      <c r="EU247">
        <v>68.890892028808594</v>
      </c>
      <c r="EV247">
        <v>67.447845458984375</v>
      </c>
      <c r="EW247">
        <v>66.2620849609375</v>
      </c>
      <c r="EX247">
        <v>65.266410827636719</v>
      </c>
      <c r="EY247">
        <v>65.040664672851563</v>
      </c>
      <c r="EZ247">
        <v>64.549568176269531</v>
      </c>
      <c r="FA247">
        <v>65.581336975097656</v>
      </c>
      <c r="FB247">
        <v>69.88751220703125</v>
      </c>
      <c r="FC247">
        <v>74.956413269042969</v>
      </c>
      <c r="FD247">
        <v>79.463432312011719</v>
      </c>
      <c r="FE247">
        <v>83.754432678222656</v>
      </c>
      <c r="FF247">
        <v>87.451332092285156</v>
      </c>
      <c r="FG247">
        <v>88.93682861328125</v>
      </c>
      <c r="FH247">
        <v>89.182373046875</v>
      </c>
      <c r="FI247">
        <v>90.029869079589844</v>
      </c>
      <c r="FJ247">
        <v>88.827621459960937</v>
      </c>
      <c r="FK247">
        <v>86.381881713867188</v>
      </c>
      <c r="FL247">
        <v>81.440521240234375</v>
      </c>
      <c r="FM247">
        <v>77.502281188964844</v>
      </c>
      <c r="FN247">
        <v>74.90093994140625</v>
      </c>
      <c r="FO247">
        <v>73.3623046875</v>
      </c>
      <c r="FP247">
        <v>72.069320678710938</v>
      </c>
      <c r="FQ247">
        <v>69.848670959472656</v>
      </c>
      <c r="FR247">
        <v>72</v>
      </c>
      <c r="FS247">
        <v>1.9723286852240562E-2</v>
      </c>
      <c r="FT247">
        <v>1</v>
      </c>
    </row>
    <row r="248" spans="1:176" x14ac:dyDescent="0.2">
      <c r="A248" t="s">
        <v>231</v>
      </c>
      <c r="B248" t="s">
        <v>228</v>
      </c>
      <c r="C248" t="s">
        <v>258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0</v>
      </c>
      <c r="BT248">
        <v>0</v>
      </c>
      <c r="BU248">
        <v>0</v>
      </c>
      <c r="BV248">
        <v>0</v>
      </c>
      <c r="BW248">
        <v>0</v>
      </c>
      <c r="BX248">
        <v>0</v>
      </c>
      <c r="BY248">
        <v>0</v>
      </c>
      <c r="BZ248">
        <v>0</v>
      </c>
      <c r="CA248">
        <v>0</v>
      </c>
      <c r="CB248">
        <v>0</v>
      </c>
      <c r="CC248">
        <v>0</v>
      </c>
      <c r="CD248">
        <v>0</v>
      </c>
      <c r="CE248">
        <v>0</v>
      </c>
      <c r="CF248">
        <v>0</v>
      </c>
      <c r="CG248">
        <v>0</v>
      </c>
      <c r="CH248">
        <v>0</v>
      </c>
      <c r="CI248">
        <v>0</v>
      </c>
      <c r="CJ248">
        <v>0</v>
      </c>
      <c r="CK248">
        <v>0</v>
      </c>
      <c r="CL248">
        <v>0</v>
      </c>
      <c r="CM248">
        <v>0</v>
      </c>
      <c r="CN248">
        <v>0</v>
      </c>
      <c r="CO248">
        <v>0</v>
      </c>
      <c r="CP248">
        <v>0</v>
      </c>
      <c r="CQ248">
        <v>0</v>
      </c>
      <c r="CR248">
        <v>0</v>
      </c>
      <c r="CS248">
        <v>0</v>
      </c>
      <c r="CT248">
        <v>0</v>
      </c>
      <c r="CU248">
        <v>0</v>
      </c>
      <c r="CV248">
        <v>0</v>
      </c>
      <c r="CW248">
        <v>0</v>
      </c>
      <c r="CX248">
        <v>0</v>
      </c>
      <c r="CY248">
        <v>0</v>
      </c>
      <c r="CZ248">
        <v>0</v>
      </c>
      <c r="DA248">
        <v>0</v>
      </c>
      <c r="DB248">
        <v>0</v>
      </c>
      <c r="DC248">
        <v>0</v>
      </c>
      <c r="DD248">
        <v>0</v>
      </c>
      <c r="DE248">
        <v>0</v>
      </c>
      <c r="DF248">
        <v>0</v>
      </c>
      <c r="DG248">
        <v>0</v>
      </c>
      <c r="DH248">
        <v>0</v>
      </c>
      <c r="DI248">
        <v>0</v>
      </c>
      <c r="DJ248">
        <v>0</v>
      </c>
      <c r="DK248">
        <v>0</v>
      </c>
      <c r="DL248">
        <v>0</v>
      </c>
      <c r="DM248">
        <v>0</v>
      </c>
      <c r="DN248">
        <v>0</v>
      </c>
      <c r="DO248">
        <v>0</v>
      </c>
      <c r="DP248">
        <v>0</v>
      </c>
      <c r="DQ248">
        <v>0</v>
      </c>
      <c r="DR248">
        <v>0</v>
      </c>
      <c r="DS248">
        <v>0</v>
      </c>
      <c r="DT248">
        <v>0</v>
      </c>
      <c r="DU248">
        <v>0</v>
      </c>
      <c r="DV248">
        <v>0</v>
      </c>
      <c r="DW248">
        <v>0</v>
      </c>
      <c r="DX248">
        <v>0</v>
      </c>
      <c r="DY248">
        <v>0</v>
      </c>
      <c r="DZ248">
        <v>0</v>
      </c>
      <c r="EA248">
        <v>0</v>
      </c>
      <c r="EB248">
        <v>0</v>
      </c>
      <c r="EC248">
        <v>0</v>
      </c>
      <c r="ED248">
        <v>0</v>
      </c>
      <c r="EE248">
        <v>0</v>
      </c>
      <c r="EF248">
        <v>0</v>
      </c>
      <c r="EG248">
        <v>0</v>
      </c>
      <c r="EH248">
        <v>0</v>
      </c>
      <c r="EI248">
        <v>0</v>
      </c>
      <c r="EJ248">
        <v>0</v>
      </c>
      <c r="EK248">
        <v>0</v>
      </c>
      <c r="EL248">
        <v>0</v>
      </c>
      <c r="EM248">
        <v>0</v>
      </c>
      <c r="EN248">
        <v>0</v>
      </c>
      <c r="EO248">
        <v>0</v>
      </c>
      <c r="EP248">
        <v>0</v>
      </c>
      <c r="EQ248">
        <v>0</v>
      </c>
      <c r="ER248">
        <v>0</v>
      </c>
      <c r="ES248">
        <v>0</v>
      </c>
      <c r="ET248">
        <v>0</v>
      </c>
      <c r="EU248">
        <v>0</v>
      </c>
      <c r="EV248">
        <v>0</v>
      </c>
      <c r="EW248">
        <v>0</v>
      </c>
      <c r="EX248">
        <v>0</v>
      </c>
      <c r="EY248">
        <v>0</v>
      </c>
      <c r="EZ248">
        <v>0</v>
      </c>
      <c r="FA248">
        <v>0</v>
      </c>
      <c r="FB248">
        <v>0</v>
      </c>
      <c r="FC248">
        <v>0</v>
      </c>
      <c r="FD248">
        <v>0</v>
      </c>
      <c r="FE248">
        <v>0</v>
      </c>
      <c r="FF248">
        <v>0</v>
      </c>
      <c r="FG248">
        <v>0</v>
      </c>
      <c r="FH248">
        <v>0</v>
      </c>
      <c r="FI248">
        <v>0</v>
      </c>
      <c r="FJ248">
        <v>0</v>
      </c>
      <c r="FK248">
        <v>0</v>
      </c>
      <c r="FL248">
        <v>0</v>
      </c>
      <c r="FM248">
        <v>0</v>
      </c>
      <c r="FN248">
        <v>0</v>
      </c>
      <c r="FO248">
        <v>0</v>
      </c>
      <c r="FP248">
        <v>0</v>
      </c>
      <c r="FQ248">
        <v>0</v>
      </c>
      <c r="FR248">
        <v>0</v>
      </c>
      <c r="FS248">
        <v>0</v>
      </c>
      <c r="FT248">
        <v>0</v>
      </c>
    </row>
    <row r="249" spans="1:176" x14ac:dyDescent="0.2">
      <c r="A249" t="s">
        <v>231</v>
      </c>
      <c r="B249" t="s">
        <v>228</v>
      </c>
      <c r="C249" t="s">
        <v>259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0</v>
      </c>
      <c r="BT249">
        <v>0</v>
      </c>
      <c r="BU249">
        <v>0</v>
      </c>
      <c r="BV249">
        <v>0</v>
      </c>
      <c r="BW249">
        <v>0</v>
      </c>
      <c r="BX249">
        <v>0</v>
      </c>
      <c r="BY249">
        <v>0</v>
      </c>
      <c r="BZ249">
        <v>0</v>
      </c>
      <c r="CA249">
        <v>0</v>
      </c>
      <c r="CB249">
        <v>0</v>
      </c>
      <c r="CC249">
        <v>0</v>
      </c>
      <c r="CD249">
        <v>0</v>
      </c>
      <c r="CE249">
        <v>0</v>
      </c>
      <c r="CF249">
        <v>0</v>
      </c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N249">
        <v>0</v>
      </c>
      <c r="EO249">
        <v>0</v>
      </c>
      <c r="EP249">
        <v>0</v>
      </c>
      <c r="EQ249">
        <v>0</v>
      </c>
      <c r="ER249">
        <v>0</v>
      </c>
      <c r="ES249">
        <v>0</v>
      </c>
      <c r="ET249">
        <v>0</v>
      </c>
      <c r="EU249">
        <v>0</v>
      </c>
      <c r="EV249">
        <v>0</v>
      </c>
      <c r="EW249">
        <v>0</v>
      </c>
      <c r="EX249">
        <v>0</v>
      </c>
      <c r="EY249">
        <v>0</v>
      </c>
      <c r="EZ249">
        <v>0</v>
      </c>
      <c r="FA249">
        <v>0</v>
      </c>
      <c r="FB249">
        <v>0</v>
      </c>
      <c r="FC249">
        <v>0</v>
      </c>
      <c r="FD249">
        <v>0</v>
      </c>
      <c r="FE249">
        <v>0</v>
      </c>
      <c r="FF249">
        <v>0</v>
      </c>
      <c r="FG249">
        <v>0</v>
      </c>
      <c r="FH249">
        <v>0</v>
      </c>
      <c r="FI249">
        <v>0</v>
      </c>
      <c r="FJ249">
        <v>0</v>
      </c>
      <c r="FK249">
        <v>0</v>
      </c>
      <c r="FL249">
        <v>0</v>
      </c>
      <c r="FM249">
        <v>0</v>
      </c>
      <c r="FN249">
        <v>0</v>
      </c>
      <c r="FO249">
        <v>0</v>
      </c>
      <c r="FP249">
        <v>0</v>
      </c>
      <c r="FQ249">
        <v>0</v>
      </c>
      <c r="FR249">
        <v>0</v>
      </c>
      <c r="FS249">
        <v>0</v>
      </c>
      <c r="FT249">
        <v>0</v>
      </c>
    </row>
    <row r="250" spans="1:176" x14ac:dyDescent="0.2">
      <c r="A250" t="s">
        <v>231</v>
      </c>
      <c r="B250" t="s">
        <v>228</v>
      </c>
      <c r="C250" t="s">
        <v>260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0</v>
      </c>
      <c r="BT250">
        <v>0</v>
      </c>
      <c r="BU250">
        <v>0</v>
      </c>
      <c r="BV250">
        <v>0</v>
      </c>
      <c r="BW250">
        <v>0</v>
      </c>
      <c r="BX250">
        <v>0</v>
      </c>
      <c r="BY250">
        <v>0</v>
      </c>
      <c r="BZ250">
        <v>0</v>
      </c>
      <c r="CA250">
        <v>0</v>
      </c>
      <c r="CB250">
        <v>0</v>
      </c>
      <c r="CC250">
        <v>0</v>
      </c>
      <c r="CD250">
        <v>0</v>
      </c>
      <c r="CE250">
        <v>0</v>
      </c>
      <c r="CF250">
        <v>0</v>
      </c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N250">
        <v>0</v>
      </c>
      <c r="EO250">
        <v>0</v>
      </c>
      <c r="EP250">
        <v>0</v>
      </c>
      <c r="EQ250">
        <v>0</v>
      </c>
      <c r="ER250">
        <v>0</v>
      </c>
      <c r="ES250">
        <v>0</v>
      </c>
      <c r="ET250">
        <v>0</v>
      </c>
      <c r="EU250">
        <v>0</v>
      </c>
      <c r="EV250">
        <v>0</v>
      </c>
      <c r="EW250">
        <v>0</v>
      </c>
      <c r="EX250">
        <v>0</v>
      </c>
      <c r="EY250">
        <v>0</v>
      </c>
      <c r="EZ250">
        <v>0</v>
      </c>
      <c r="FA250">
        <v>0</v>
      </c>
      <c r="FB250">
        <v>0</v>
      </c>
      <c r="FC250">
        <v>0</v>
      </c>
      <c r="FD250">
        <v>0</v>
      </c>
      <c r="FE250">
        <v>0</v>
      </c>
      <c r="FF250">
        <v>0</v>
      </c>
      <c r="FG250">
        <v>0</v>
      </c>
      <c r="FH250">
        <v>0</v>
      </c>
      <c r="FI250">
        <v>0</v>
      </c>
      <c r="FJ250">
        <v>0</v>
      </c>
      <c r="FK250">
        <v>0</v>
      </c>
      <c r="FL250">
        <v>0</v>
      </c>
      <c r="FM250">
        <v>0</v>
      </c>
      <c r="FN250">
        <v>0</v>
      </c>
      <c r="FO250">
        <v>0</v>
      </c>
      <c r="FP250">
        <v>0</v>
      </c>
      <c r="FQ250">
        <v>0</v>
      </c>
      <c r="FR250">
        <v>0</v>
      </c>
      <c r="FS250">
        <v>0</v>
      </c>
      <c r="FT250">
        <v>0</v>
      </c>
    </row>
    <row r="251" spans="1:176" x14ac:dyDescent="0.2">
      <c r="A251" t="s">
        <v>231</v>
      </c>
      <c r="B251" t="s">
        <v>228</v>
      </c>
      <c r="C251" t="s">
        <v>2</v>
      </c>
      <c r="D251">
        <v>147</v>
      </c>
      <c r="E251">
        <v>147</v>
      </c>
      <c r="F251">
        <v>27.88475227355957</v>
      </c>
      <c r="G251">
        <v>27.446998596191406</v>
      </c>
      <c r="H251">
        <v>26.94603157043457</v>
      </c>
      <c r="I251">
        <v>27.151454925537109</v>
      </c>
      <c r="J251">
        <v>28.81279182434082</v>
      </c>
      <c r="K251">
        <v>30.257505416870117</v>
      </c>
      <c r="L251">
        <v>36.561145782470703</v>
      </c>
      <c r="M251">
        <v>35.674983978271484</v>
      </c>
      <c r="N251">
        <v>36.042217254638672</v>
      </c>
      <c r="O251">
        <v>37.537746429443359</v>
      </c>
      <c r="P251">
        <v>38.697280883789063</v>
      </c>
      <c r="Q251">
        <v>39.688911437988281</v>
      </c>
      <c r="R251">
        <v>40.381694793701172</v>
      </c>
      <c r="S251">
        <v>41.16436767578125</v>
      </c>
      <c r="T251">
        <v>41.449485778808594</v>
      </c>
      <c r="U251">
        <v>41.691680908203125</v>
      </c>
      <c r="V251">
        <v>41.711318969726563</v>
      </c>
      <c r="W251">
        <v>41.511032104492188</v>
      </c>
      <c r="X251">
        <v>40.859867095947266</v>
      </c>
      <c r="Y251">
        <v>41.426063537597656</v>
      </c>
      <c r="Z251">
        <v>41.739719390869141</v>
      </c>
      <c r="AA251">
        <v>40.301734924316406</v>
      </c>
      <c r="AB251">
        <v>31.991693496704102</v>
      </c>
      <c r="AC251">
        <v>29.9422607421875</v>
      </c>
      <c r="AD251">
        <v>-0.73500990867614746</v>
      </c>
      <c r="AE251">
        <v>-0.67264598608016968</v>
      </c>
      <c r="AF251">
        <v>-0.87911230325698853</v>
      </c>
      <c r="AG251">
        <v>-0.9234655499458313</v>
      </c>
      <c r="AH251">
        <v>-0.87003630399703979</v>
      </c>
      <c r="AI251">
        <v>-0.90401029586791992</v>
      </c>
      <c r="AJ251">
        <v>-0.62338382005691528</v>
      </c>
      <c r="AK251">
        <v>-0.77108001708984375</v>
      </c>
      <c r="AL251">
        <v>-0.92514276504516602</v>
      </c>
      <c r="AM251">
        <v>-1.0863063335418701</v>
      </c>
      <c r="AN251">
        <v>-1.198444128036499</v>
      </c>
      <c r="AO251">
        <v>-1.1105142831802368</v>
      </c>
      <c r="AP251">
        <v>-0.98683065176010132</v>
      </c>
      <c r="AQ251">
        <v>-0.95721793174743652</v>
      </c>
      <c r="AR251">
        <v>2.0803027153015137</v>
      </c>
      <c r="AS251">
        <v>6.2252979278564453</v>
      </c>
      <c r="AT251">
        <v>6.0334110260009766</v>
      </c>
      <c r="AU251">
        <v>5.9640388488769531</v>
      </c>
      <c r="AV251">
        <v>6.033146858215332</v>
      </c>
      <c r="AW251">
        <v>0.26450049877166748</v>
      </c>
      <c r="AX251">
        <v>-1.1827734708786011</v>
      </c>
      <c r="AY251">
        <v>-1.073847770690918</v>
      </c>
      <c r="AZ251">
        <v>-1.4244468212127686</v>
      </c>
      <c r="BA251">
        <v>-1.4482855796813965</v>
      </c>
      <c r="BB251">
        <v>-0.19765689969062805</v>
      </c>
      <c r="BC251">
        <v>-0.12313747406005859</v>
      </c>
      <c r="BD251">
        <v>-0.31797495484352112</v>
      </c>
      <c r="BE251">
        <v>-0.38075405359268188</v>
      </c>
      <c r="BF251">
        <v>-0.35083222389221191</v>
      </c>
      <c r="BG251">
        <v>-0.39547076821327209</v>
      </c>
      <c r="BH251">
        <v>-3.9870243519544601E-2</v>
      </c>
      <c r="BI251">
        <v>-0.28457179665565491</v>
      </c>
      <c r="BJ251">
        <v>-0.45244899392127991</v>
      </c>
      <c r="BK251">
        <v>-0.6033509373664856</v>
      </c>
      <c r="BL251">
        <v>-0.68916463851928711</v>
      </c>
      <c r="BM251">
        <v>-0.58974862098693848</v>
      </c>
      <c r="BN251">
        <v>-0.4604322612285614</v>
      </c>
      <c r="BO251">
        <v>-0.42242321372032166</v>
      </c>
      <c r="BP251">
        <v>2.61075758934021</v>
      </c>
      <c r="BQ251">
        <v>6.7470903396606445</v>
      </c>
      <c r="BR251">
        <v>6.5579490661621094</v>
      </c>
      <c r="BS251">
        <v>6.4807648658752441</v>
      </c>
      <c r="BT251">
        <v>6.5687189102172852</v>
      </c>
      <c r="BU251">
        <v>0.8304823637008667</v>
      </c>
      <c r="BV251">
        <v>-0.68166697025299072</v>
      </c>
      <c r="BW251">
        <v>-0.56970000267028809</v>
      </c>
      <c r="BX251">
        <v>-0.87327933311462402</v>
      </c>
      <c r="BY251">
        <v>-0.8757699728012085</v>
      </c>
      <c r="BZ251">
        <v>0.17451216280460358</v>
      </c>
      <c r="CA251">
        <v>0.25745046138763428</v>
      </c>
      <c r="CB251">
        <v>7.0667050778865814E-2</v>
      </c>
      <c r="CC251">
        <v>-4.8737088218331337E-3</v>
      </c>
      <c r="CD251">
        <v>8.7669380009174347E-3</v>
      </c>
      <c r="CE251">
        <v>-4.3257821351289749E-2</v>
      </c>
      <c r="CF251">
        <v>0.36426946520805359</v>
      </c>
      <c r="CG251">
        <v>5.2382316440343857E-2</v>
      </c>
      <c r="CH251">
        <v>-0.12506276369094849</v>
      </c>
      <c r="CI251">
        <v>-0.26885747909545898</v>
      </c>
      <c r="CJ251">
        <v>-0.33643916249275208</v>
      </c>
      <c r="CK251">
        <v>-0.2290678471326828</v>
      </c>
      <c r="CL251">
        <v>-9.5850341022014618E-2</v>
      </c>
      <c r="CM251">
        <v>-5.2026029676198959E-2</v>
      </c>
      <c r="CN251">
        <v>2.9781489372253418</v>
      </c>
      <c r="CO251">
        <v>7.1084818840026855</v>
      </c>
      <c r="CP251">
        <v>6.9212427139282227</v>
      </c>
      <c r="CQ251">
        <v>6.8386478424072266</v>
      </c>
      <c r="CR251">
        <v>6.9396548271179199</v>
      </c>
      <c r="CS251">
        <v>1.2224797010421753</v>
      </c>
      <c r="CT251">
        <v>-0.33460208773612976</v>
      </c>
      <c r="CU251">
        <v>-0.22052884101867676</v>
      </c>
      <c r="CV251">
        <v>-0.49154245853424072</v>
      </c>
      <c r="CW251">
        <v>-0.47924736142158508</v>
      </c>
      <c r="CX251">
        <v>0.54668122529983521</v>
      </c>
      <c r="CY251">
        <v>0.63803839683532715</v>
      </c>
      <c r="CZ251">
        <v>0.45930907130241394</v>
      </c>
      <c r="DA251">
        <v>0.37100663781166077</v>
      </c>
      <c r="DB251">
        <v>0.36836609244346619</v>
      </c>
      <c r="DC251">
        <v>0.30895513296127319</v>
      </c>
      <c r="DD251">
        <v>0.76840919256210327</v>
      </c>
      <c r="DE251">
        <v>0.38933643698692322</v>
      </c>
      <c r="DF251">
        <v>0.20232348144054413</v>
      </c>
      <c r="DG251">
        <v>6.5635979175567627E-2</v>
      </c>
      <c r="DH251">
        <v>1.6286298632621765E-2</v>
      </c>
      <c r="DI251">
        <v>0.13161291182041168</v>
      </c>
      <c r="DJ251">
        <v>0.26873156428337097</v>
      </c>
      <c r="DK251">
        <v>0.31837114691734314</v>
      </c>
      <c r="DL251">
        <v>3.3455402851104736</v>
      </c>
      <c r="DM251">
        <v>7.4698734283447266</v>
      </c>
      <c r="DN251">
        <v>7.2845363616943359</v>
      </c>
      <c r="DO251">
        <v>7.196530818939209</v>
      </c>
      <c r="DP251">
        <v>7.3105907440185547</v>
      </c>
      <c r="DQ251">
        <v>1.6144770383834839</v>
      </c>
      <c r="DR251">
        <v>1.2462782673537731E-2</v>
      </c>
      <c r="DS251">
        <v>0.12864232063293457</v>
      </c>
      <c r="DT251">
        <v>-0.10980555415153503</v>
      </c>
      <c r="DU251">
        <v>-8.2724757492542267E-2</v>
      </c>
      <c r="DV251">
        <v>1.0840342044830322</v>
      </c>
      <c r="DW251">
        <v>1.187546968460083</v>
      </c>
      <c r="DX251">
        <v>1.0204464197158813</v>
      </c>
      <c r="DY251">
        <v>0.91371810436248779</v>
      </c>
      <c r="DZ251">
        <v>0.88757014274597168</v>
      </c>
      <c r="EA251">
        <v>0.81749469041824341</v>
      </c>
      <c r="EB251">
        <v>1.3519227504730225</v>
      </c>
      <c r="EC251">
        <v>0.87584465742111206</v>
      </c>
      <c r="ED251">
        <v>0.67501723766326904</v>
      </c>
      <c r="EE251">
        <v>0.54859137535095215</v>
      </c>
      <c r="EF251">
        <v>0.52556586265563965</v>
      </c>
      <c r="EG251">
        <v>0.6523786187171936</v>
      </c>
      <c r="EH251">
        <v>0.79512995481491089</v>
      </c>
      <c r="EI251">
        <v>0.85316586494445801</v>
      </c>
      <c r="EJ251">
        <v>3.8759951591491699</v>
      </c>
      <c r="EK251">
        <v>7.9916658401489258</v>
      </c>
      <c r="EL251">
        <v>7.8090744018554687</v>
      </c>
      <c r="EM251">
        <v>7.7132568359375</v>
      </c>
      <c r="EN251">
        <v>7.8461627960205078</v>
      </c>
      <c r="EO251">
        <v>2.1804587841033936</v>
      </c>
      <c r="EP251">
        <v>0.51356935501098633</v>
      </c>
      <c r="EQ251">
        <v>0.63279002904891968</v>
      </c>
      <c r="ER251">
        <v>0.44136190414428711</v>
      </c>
      <c r="ES251">
        <v>0.48979091644287109</v>
      </c>
      <c r="ET251">
        <v>74.197074890136719</v>
      </c>
      <c r="EU251">
        <v>73.416526794433594</v>
      </c>
      <c r="EV251">
        <v>72.662628173828125</v>
      </c>
      <c r="EW251">
        <v>71.919708251953125</v>
      </c>
      <c r="EX251">
        <v>71.488182067871094</v>
      </c>
      <c r="EY251">
        <v>71.367141723632813</v>
      </c>
      <c r="EZ251">
        <v>74.047645568847656</v>
      </c>
      <c r="FA251">
        <v>77.897590637207031</v>
      </c>
      <c r="FB251">
        <v>81.964744567871094</v>
      </c>
      <c r="FC251">
        <v>85.907211303710938</v>
      </c>
      <c r="FD251">
        <v>88.40936279296875</v>
      </c>
      <c r="FE251">
        <v>90.213188171386719</v>
      </c>
      <c r="FF251">
        <v>91.416656494140625</v>
      </c>
      <c r="FG251">
        <v>91.752029418945313</v>
      </c>
      <c r="FH251">
        <v>91.812408447265625</v>
      </c>
      <c r="FI251">
        <v>90.646934509277344</v>
      </c>
      <c r="FJ251">
        <v>89.795783996582031</v>
      </c>
      <c r="FK251">
        <v>87.528724670410156</v>
      </c>
      <c r="FL251">
        <v>83.9117431640625</v>
      </c>
      <c r="FM251">
        <v>81.299972534179688</v>
      </c>
      <c r="FN251">
        <v>79.41632080078125</v>
      </c>
      <c r="FO251">
        <v>77.912765502929688</v>
      </c>
      <c r="FP251">
        <v>76.560981750488281</v>
      </c>
      <c r="FQ251">
        <v>75.285629272460937</v>
      </c>
      <c r="FR251">
        <v>122.5</v>
      </c>
      <c r="FS251">
        <v>1.0667228139936924E-2</v>
      </c>
      <c r="FT251">
        <v>1</v>
      </c>
    </row>
    <row r="252" spans="1:176" x14ac:dyDescent="0.2">
      <c r="A252" t="s">
        <v>232</v>
      </c>
      <c r="B252" t="s">
        <v>226</v>
      </c>
      <c r="C252" t="s">
        <v>237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0</v>
      </c>
      <c r="BT252">
        <v>0</v>
      </c>
      <c r="BU252">
        <v>0</v>
      </c>
      <c r="BV252">
        <v>0</v>
      </c>
      <c r="BW252">
        <v>0</v>
      </c>
      <c r="BX252">
        <v>0</v>
      </c>
      <c r="BY252">
        <v>0</v>
      </c>
      <c r="BZ252">
        <v>0</v>
      </c>
      <c r="CA252">
        <v>0</v>
      </c>
      <c r="CB252">
        <v>0</v>
      </c>
      <c r="CC252">
        <v>0</v>
      </c>
      <c r="CD252">
        <v>0</v>
      </c>
      <c r="CE252">
        <v>0</v>
      </c>
      <c r="CF252">
        <v>0</v>
      </c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N252">
        <v>0</v>
      </c>
      <c r="EO252">
        <v>0</v>
      </c>
      <c r="EP252">
        <v>0</v>
      </c>
      <c r="EQ252">
        <v>0</v>
      </c>
      <c r="ER252">
        <v>0</v>
      </c>
      <c r="ES252">
        <v>0</v>
      </c>
      <c r="ET252">
        <v>0</v>
      </c>
      <c r="EU252">
        <v>0</v>
      </c>
      <c r="EV252">
        <v>0</v>
      </c>
      <c r="EW252">
        <v>0</v>
      </c>
      <c r="EX252">
        <v>0</v>
      </c>
      <c r="EY252">
        <v>0</v>
      </c>
      <c r="EZ252">
        <v>0</v>
      </c>
      <c r="FA252">
        <v>0</v>
      </c>
      <c r="FB252">
        <v>0</v>
      </c>
      <c r="FC252">
        <v>0</v>
      </c>
      <c r="FD252">
        <v>0</v>
      </c>
      <c r="FE252">
        <v>0</v>
      </c>
      <c r="FF252">
        <v>0</v>
      </c>
      <c r="FG252">
        <v>0</v>
      </c>
      <c r="FH252">
        <v>0</v>
      </c>
      <c r="FI252">
        <v>0</v>
      </c>
      <c r="FJ252">
        <v>0</v>
      </c>
      <c r="FK252">
        <v>0</v>
      </c>
      <c r="FL252">
        <v>0</v>
      </c>
      <c r="FM252">
        <v>0</v>
      </c>
      <c r="FN252">
        <v>0</v>
      </c>
      <c r="FO252">
        <v>0</v>
      </c>
      <c r="FP252">
        <v>0</v>
      </c>
      <c r="FQ252">
        <v>0</v>
      </c>
      <c r="FR252">
        <v>20</v>
      </c>
      <c r="FS252">
        <v>0.23605135083198547</v>
      </c>
      <c r="FT252">
        <v>0</v>
      </c>
    </row>
    <row r="253" spans="1:176" x14ac:dyDescent="0.2">
      <c r="A253" t="s">
        <v>232</v>
      </c>
      <c r="B253" t="s">
        <v>226</v>
      </c>
      <c r="C253" t="s">
        <v>238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0</v>
      </c>
      <c r="BT253">
        <v>0</v>
      </c>
      <c r="BU253">
        <v>0</v>
      </c>
      <c r="BV253">
        <v>0</v>
      </c>
      <c r="BW253">
        <v>0</v>
      </c>
      <c r="BX253">
        <v>0</v>
      </c>
      <c r="BY253">
        <v>0</v>
      </c>
      <c r="BZ253">
        <v>0</v>
      </c>
      <c r="CA253">
        <v>0</v>
      </c>
      <c r="CB253">
        <v>0</v>
      </c>
      <c r="CC253">
        <v>0</v>
      </c>
      <c r="CD253">
        <v>0</v>
      </c>
      <c r="CE253">
        <v>0</v>
      </c>
      <c r="CF253">
        <v>0</v>
      </c>
      <c r="CG253">
        <v>0</v>
      </c>
      <c r="CH253">
        <v>0</v>
      </c>
      <c r="CI253">
        <v>0</v>
      </c>
      <c r="CJ253">
        <v>0</v>
      </c>
      <c r="CK253">
        <v>0</v>
      </c>
      <c r="CL253">
        <v>0</v>
      </c>
      <c r="CM253">
        <v>0</v>
      </c>
      <c r="CN253">
        <v>0</v>
      </c>
      <c r="CO253">
        <v>0</v>
      </c>
      <c r="CP253">
        <v>0</v>
      </c>
      <c r="CQ253">
        <v>0</v>
      </c>
      <c r="CR253">
        <v>0</v>
      </c>
      <c r="CS253">
        <v>0</v>
      </c>
      <c r="CT253">
        <v>0</v>
      </c>
      <c r="CU253">
        <v>0</v>
      </c>
      <c r="CV253">
        <v>0</v>
      </c>
      <c r="CW253">
        <v>0</v>
      </c>
      <c r="CX253">
        <v>0</v>
      </c>
      <c r="CY253">
        <v>0</v>
      </c>
      <c r="CZ253">
        <v>0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  <c r="DG253">
        <v>0</v>
      </c>
      <c r="DH253">
        <v>0</v>
      </c>
      <c r="DI253">
        <v>0</v>
      </c>
      <c r="DJ253">
        <v>0</v>
      </c>
      <c r="DK253">
        <v>0</v>
      </c>
      <c r="DL253">
        <v>0</v>
      </c>
      <c r="DM253">
        <v>0</v>
      </c>
      <c r="DN253">
        <v>0</v>
      </c>
      <c r="DO253">
        <v>0</v>
      </c>
      <c r="DP253">
        <v>0</v>
      </c>
      <c r="DQ253">
        <v>0</v>
      </c>
      <c r="DR253">
        <v>0</v>
      </c>
      <c r="DS253">
        <v>0</v>
      </c>
      <c r="DT253">
        <v>0</v>
      </c>
      <c r="DU253">
        <v>0</v>
      </c>
      <c r="DV253">
        <v>0</v>
      </c>
      <c r="DW253">
        <v>0</v>
      </c>
      <c r="DX253">
        <v>0</v>
      </c>
      <c r="DY253">
        <v>0</v>
      </c>
      <c r="DZ253">
        <v>0</v>
      </c>
      <c r="EA253">
        <v>0</v>
      </c>
      <c r="EB253">
        <v>0</v>
      </c>
      <c r="EC253">
        <v>0</v>
      </c>
      <c r="ED253">
        <v>0</v>
      </c>
      <c r="EE253">
        <v>0</v>
      </c>
      <c r="EF253">
        <v>0</v>
      </c>
      <c r="EG253">
        <v>0</v>
      </c>
      <c r="EH253">
        <v>0</v>
      </c>
      <c r="EI253">
        <v>0</v>
      </c>
      <c r="EJ253">
        <v>0</v>
      </c>
      <c r="EK253">
        <v>0</v>
      </c>
      <c r="EL253">
        <v>0</v>
      </c>
      <c r="EM253">
        <v>0</v>
      </c>
      <c r="EN253">
        <v>0</v>
      </c>
      <c r="EO253">
        <v>0</v>
      </c>
      <c r="EP253">
        <v>0</v>
      </c>
      <c r="EQ253">
        <v>0</v>
      </c>
      <c r="ER253">
        <v>0</v>
      </c>
      <c r="ES253">
        <v>0</v>
      </c>
      <c r="ET253">
        <v>0</v>
      </c>
      <c r="EU253">
        <v>0</v>
      </c>
      <c r="EV253">
        <v>0</v>
      </c>
      <c r="EW253">
        <v>0</v>
      </c>
      <c r="EX253">
        <v>0</v>
      </c>
      <c r="EY253">
        <v>0</v>
      </c>
      <c r="EZ253">
        <v>0</v>
      </c>
      <c r="FA253">
        <v>0</v>
      </c>
      <c r="FB253">
        <v>0</v>
      </c>
      <c r="FC253">
        <v>0</v>
      </c>
      <c r="FD253">
        <v>0</v>
      </c>
      <c r="FE253">
        <v>0</v>
      </c>
      <c r="FF253">
        <v>0</v>
      </c>
      <c r="FG253">
        <v>0</v>
      </c>
      <c r="FH253">
        <v>0</v>
      </c>
      <c r="FI253">
        <v>0</v>
      </c>
      <c r="FJ253">
        <v>0</v>
      </c>
      <c r="FK253">
        <v>0</v>
      </c>
      <c r="FL253">
        <v>0</v>
      </c>
      <c r="FM253">
        <v>0</v>
      </c>
      <c r="FN253">
        <v>0</v>
      </c>
      <c r="FO253">
        <v>0</v>
      </c>
      <c r="FP253">
        <v>0</v>
      </c>
      <c r="FQ253">
        <v>0</v>
      </c>
      <c r="FR253">
        <v>19</v>
      </c>
      <c r="FS253">
        <v>0.31486502289772034</v>
      </c>
      <c r="FT253">
        <v>0</v>
      </c>
    </row>
    <row r="254" spans="1:176" x14ac:dyDescent="0.2">
      <c r="A254" t="s">
        <v>232</v>
      </c>
      <c r="B254" t="s">
        <v>226</v>
      </c>
      <c r="C254" t="s">
        <v>239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0</v>
      </c>
      <c r="BT254">
        <v>0</v>
      </c>
      <c r="BU254">
        <v>0</v>
      </c>
      <c r="BV254">
        <v>0</v>
      </c>
      <c r="BW254">
        <v>0</v>
      </c>
      <c r="BX254">
        <v>0</v>
      </c>
      <c r="BY254">
        <v>0</v>
      </c>
      <c r="BZ254">
        <v>0</v>
      </c>
      <c r="CA254">
        <v>0</v>
      </c>
      <c r="CB254">
        <v>0</v>
      </c>
      <c r="CC254">
        <v>0</v>
      </c>
      <c r="CD254">
        <v>0</v>
      </c>
      <c r="CE254">
        <v>0</v>
      </c>
      <c r="CF254">
        <v>0</v>
      </c>
      <c r="CG254">
        <v>0</v>
      </c>
      <c r="CH254">
        <v>0</v>
      </c>
      <c r="CI254">
        <v>0</v>
      </c>
      <c r="CJ254">
        <v>0</v>
      </c>
      <c r="CK254">
        <v>0</v>
      </c>
      <c r="CL254">
        <v>0</v>
      </c>
      <c r="CM254">
        <v>0</v>
      </c>
      <c r="CN254">
        <v>0</v>
      </c>
      <c r="CO254">
        <v>0</v>
      </c>
      <c r="CP254">
        <v>0</v>
      </c>
      <c r="CQ254">
        <v>0</v>
      </c>
      <c r="CR254">
        <v>0</v>
      </c>
      <c r="CS254">
        <v>0</v>
      </c>
      <c r="CT254">
        <v>0</v>
      </c>
      <c r="CU254">
        <v>0</v>
      </c>
      <c r="CV254">
        <v>0</v>
      </c>
      <c r="CW254">
        <v>0</v>
      </c>
      <c r="CX254">
        <v>0</v>
      </c>
      <c r="CY254">
        <v>0</v>
      </c>
      <c r="CZ254">
        <v>0</v>
      </c>
      <c r="DA254">
        <v>0</v>
      </c>
      <c r="DB254">
        <v>0</v>
      </c>
      <c r="DC254">
        <v>0</v>
      </c>
      <c r="DD254">
        <v>0</v>
      </c>
      <c r="DE254">
        <v>0</v>
      </c>
      <c r="DF254">
        <v>0</v>
      </c>
      <c r="DG254">
        <v>0</v>
      </c>
      <c r="DH254">
        <v>0</v>
      </c>
      <c r="DI254">
        <v>0</v>
      </c>
      <c r="DJ254">
        <v>0</v>
      </c>
      <c r="DK254">
        <v>0</v>
      </c>
      <c r="DL254">
        <v>0</v>
      </c>
      <c r="DM254">
        <v>0</v>
      </c>
      <c r="DN254">
        <v>0</v>
      </c>
      <c r="DO254">
        <v>0</v>
      </c>
      <c r="DP254">
        <v>0</v>
      </c>
      <c r="DQ254">
        <v>0</v>
      </c>
      <c r="DR254">
        <v>0</v>
      </c>
      <c r="DS254">
        <v>0</v>
      </c>
      <c r="DT254">
        <v>0</v>
      </c>
      <c r="DU254">
        <v>0</v>
      </c>
      <c r="DV254">
        <v>0</v>
      </c>
      <c r="DW254">
        <v>0</v>
      </c>
      <c r="DX254">
        <v>0</v>
      </c>
      <c r="DY254">
        <v>0</v>
      </c>
      <c r="DZ254">
        <v>0</v>
      </c>
      <c r="EA254">
        <v>0</v>
      </c>
      <c r="EB254">
        <v>0</v>
      </c>
      <c r="EC254">
        <v>0</v>
      </c>
      <c r="ED254">
        <v>0</v>
      </c>
      <c r="EE254">
        <v>0</v>
      </c>
      <c r="EF254">
        <v>0</v>
      </c>
      <c r="EG254">
        <v>0</v>
      </c>
      <c r="EH254">
        <v>0</v>
      </c>
      <c r="EI254">
        <v>0</v>
      </c>
      <c r="EJ254">
        <v>0</v>
      </c>
      <c r="EK254">
        <v>0</v>
      </c>
      <c r="EL254">
        <v>0</v>
      </c>
      <c r="EM254">
        <v>0</v>
      </c>
      <c r="EN254">
        <v>0</v>
      </c>
      <c r="EO254">
        <v>0</v>
      </c>
      <c r="EP254">
        <v>0</v>
      </c>
      <c r="EQ254">
        <v>0</v>
      </c>
      <c r="ER254">
        <v>0</v>
      </c>
      <c r="ES254">
        <v>0</v>
      </c>
      <c r="ET254">
        <v>0</v>
      </c>
      <c r="EU254">
        <v>0</v>
      </c>
      <c r="EV254">
        <v>0</v>
      </c>
      <c r="EW254">
        <v>0</v>
      </c>
      <c r="EX254">
        <v>0</v>
      </c>
      <c r="EY254">
        <v>0</v>
      </c>
      <c r="EZ254">
        <v>0</v>
      </c>
      <c r="FA254">
        <v>0</v>
      </c>
      <c r="FB254">
        <v>0</v>
      </c>
      <c r="FC254">
        <v>0</v>
      </c>
      <c r="FD254">
        <v>0</v>
      </c>
      <c r="FE254">
        <v>0</v>
      </c>
      <c r="FF254">
        <v>0</v>
      </c>
      <c r="FG254">
        <v>0</v>
      </c>
      <c r="FH254">
        <v>0</v>
      </c>
      <c r="FI254">
        <v>0</v>
      </c>
      <c r="FJ254">
        <v>0</v>
      </c>
      <c r="FK254">
        <v>0</v>
      </c>
      <c r="FL254">
        <v>0</v>
      </c>
      <c r="FM254">
        <v>0</v>
      </c>
      <c r="FN254">
        <v>0</v>
      </c>
      <c r="FO254">
        <v>0</v>
      </c>
      <c r="FP254">
        <v>0</v>
      </c>
      <c r="FQ254">
        <v>0</v>
      </c>
      <c r="FR254">
        <v>0</v>
      </c>
      <c r="FS254">
        <v>0</v>
      </c>
      <c r="FT254">
        <v>0</v>
      </c>
    </row>
    <row r="255" spans="1:176" x14ac:dyDescent="0.2">
      <c r="A255" t="s">
        <v>232</v>
      </c>
      <c r="B255" t="s">
        <v>226</v>
      </c>
      <c r="C255" t="s">
        <v>240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0</v>
      </c>
      <c r="BT255">
        <v>0</v>
      </c>
      <c r="BU255">
        <v>0</v>
      </c>
      <c r="BV255">
        <v>0</v>
      </c>
      <c r="BW255">
        <v>0</v>
      </c>
      <c r="BX255">
        <v>0</v>
      </c>
      <c r="BY255">
        <v>0</v>
      </c>
      <c r="BZ255">
        <v>0</v>
      </c>
      <c r="CA255">
        <v>0</v>
      </c>
      <c r="CB255">
        <v>0</v>
      </c>
      <c r="CC255">
        <v>0</v>
      </c>
      <c r="CD255">
        <v>0</v>
      </c>
      <c r="CE255">
        <v>0</v>
      </c>
      <c r="CF255">
        <v>0</v>
      </c>
      <c r="CG255">
        <v>0</v>
      </c>
      <c r="CH255">
        <v>0</v>
      </c>
      <c r="CI255">
        <v>0</v>
      </c>
      <c r="CJ255">
        <v>0</v>
      </c>
      <c r="CK255">
        <v>0</v>
      </c>
      <c r="CL255">
        <v>0</v>
      </c>
      <c r="CM255">
        <v>0</v>
      </c>
      <c r="CN255">
        <v>0</v>
      </c>
      <c r="CO255">
        <v>0</v>
      </c>
      <c r="CP255">
        <v>0</v>
      </c>
      <c r="CQ255">
        <v>0</v>
      </c>
      <c r="CR255">
        <v>0</v>
      </c>
      <c r="CS255">
        <v>0</v>
      </c>
      <c r="CT255">
        <v>0</v>
      </c>
      <c r="CU255">
        <v>0</v>
      </c>
      <c r="CV255">
        <v>0</v>
      </c>
      <c r="CW255">
        <v>0</v>
      </c>
      <c r="CX255">
        <v>0</v>
      </c>
      <c r="CY255">
        <v>0</v>
      </c>
      <c r="CZ255">
        <v>0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  <c r="DG255">
        <v>0</v>
      </c>
      <c r="DH255">
        <v>0</v>
      </c>
      <c r="DI255">
        <v>0</v>
      </c>
      <c r="DJ255">
        <v>0</v>
      </c>
      <c r="DK255">
        <v>0</v>
      </c>
      <c r="DL255">
        <v>0</v>
      </c>
      <c r="DM255">
        <v>0</v>
      </c>
      <c r="DN255">
        <v>0</v>
      </c>
      <c r="DO255">
        <v>0</v>
      </c>
      <c r="DP255">
        <v>0</v>
      </c>
      <c r="DQ255">
        <v>0</v>
      </c>
      <c r="DR255">
        <v>0</v>
      </c>
      <c r="DS255">
        <v>0</v>
      </c>
      <c r="DT255">
        <v>0</v>
      </c>
      <c r="DU255">
        <v>0</v>
      </c>
      <c r="DV255">
        <v>0</v>
      </c>
      <c r="DW255">
        <v>0</v>
      </c>
      <c r="DX255">
        <v>0</v>
      </c>
      <c r="DY255">
        <v>0</v>
      </c>
      <c r="DZ255">
        <v>0</v>
      </c>
      <c r="EA255">
        <v>0</v>
      </c>
      <c r="EB255">
        <v>0</v>
      </c>
      <c r="EC255">
        <v>0</v>
      </c>
      <c r="ED255">
        <v>0</v>
      </c>
      <c r="EE255">
        <v>0</v>
      </c>
      <c r="EF255">
        <v>0</v>
      </c>
      <c r="EG255">
        <v>0</v>
      </c>
      <c r="EH255">
        <v>0</v>
      </c>
      <c r="EI255">
        <v>0</v>
      </c>
      <c r="EJ255">
        <v>0</v>
      </c>
      <c r="EK255">
        <v>0</v>
      </c>
      <c r="EL255">
        <v>0</v>
      </c>
      <c r="EM255">
        <v>0</v>
      </c>
      <c r="EN255">
        <v>0</v>
      </c>
      <c r="EO255">
        <v>0</v>
      </c>
      <c r="EP255">
        <v>0</v>
      </c>
      <c r="EQ255">
        <v>0</v>
      </c>
      <c r="ER255">
        <v>0</v>
      </c>
      <c r="ES255">
        <v>0</v>
      </c>
      <c r="ET255">
        <v>0</v>
      </c>
      <c r="EU255">
        <v>0</v>
      </c>
      <c r="EV255">
        <v>0</v>
      </c>
      <c r="EW255">
        <v>0</v>
      </c>
      <c r="EX255">
        <v>0</v>
      </c>
      <c r="EY255">
        <v>0</v>
      </c>
      <c r="EZ255">
        <v>0</v>
      </c>
      <c r="FA255">
        <v>0</v>
      </c>
      <c r="FB255">
        <v>0</v>
      </c>
      <c r="FC255">
        <v>0</v>
      </c>
      <c r="FD255">
        <v>0</v>
      </c>
      <c r="FE255">
        <v>0</v>
      </c>
      <c r="FF255">
        <v>0</v>
      </c>
      <c r="FG255">
        <v>0</v>
      </c>
      <c r="FH255">
        <v>0</v>
      </c>
      <c r="FI255">
        <v>0</v>
      </c>
      <c r="FJ255">
        <v>0</v>
      </c>
      <c r="FK255">
        <v>0</v>
      </c>
      <c r="FL255">
        <v>0</v>
      </c>
      <c r="FM255">
        <v>0</v>
      </c>
      <c r="FN255">
        <v>0</v>
      </c>
      <c r="FO255">
        <v>0</v>
      </c>
      <c r="FP255">
        <v>0</v>
      </c>
      <c r="FQ255">
        <v>0</v>
      </c>
      <c r="FR255">
        <v>19</v>
      </c>
      <c r="FS255">
        <v>0.30306434631347656</v>
      </c>
      <c r="FT255">
        <v>0</v>
      </c>
    </row>
    <row r="256" spans="1:176" x14ac:dyDescent="0.2">
      <c r="A256" t="s">
        <v>232</v>
      </c>
      <c r="B256" t="s">
        <v>226</v>
      </c>
      <c r="C256" t="s">
        <v>241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0</v>
      </c>
      <c r="BT256">
        <v>0</v>
      </c>
      <c r="BU256">
        <v>0</v>
      </c>
      <c r="BV256">
        <v>0</v>
      </c>
      <c r="BW256">
        <v>0</v>
      </c>
      <c r="BX256">
        <v>0</v>
      </c>
      <c r="BY256">
        <v>0</v>
      </c>
      <c r="BZ256">
        <v>0</v>
      </c>
      <c r="CA256">
        <v>0</v>
      </c>
      <c r="CB256">
        <v>0</v>
      </c>
      <c r="CC256">
        <v>0</v>
      </c>
      <c r="CD256">
        <v>0</v>
      </c>
      <c r="CE256">
        <v>0</v>
      </c>
      <c r="CF256">
        <v>0</v>
      </c>
      <c r="CG256">
        <v>0</v>
      </c>
      <c r="CH256">
        <v>0</v>
      </c>
      <c r="CI256">
        <v>0</v>
      </c>
      <c r="CJ256">
        <v>0</v>
      </c>
      <c r="CK256">
        <v>0</v>
      </c>
      <c r="CL256">
        <v>0</v>
      </c>
      <c r="CM256">
        <v>0</v>
      </c>
      <c r="CN256">
        <v>0</v>
      </c>
      <c r="CO256">
        <v>0</v>
      </c>
      <c r="CP256">
        <v>0</v>
      </c>
      <c r="CQ256">
        <v>0</v>
      </c>
      <c r="CR256">
        <v>0</v>
      </c>
      <c r="CS256">
        <v>0</v>
      </c>
      <c r="CT256">
        <v>0</v>
      </c>
      <c r="CU256">
        <v>0</v>
      </c>
      <c r="CV256">
        <v>0</v>
      </c>
      <c r="CW256">
        <v>0</v>
      </c>
      <c r="CX256">
        <v>0</v>
      </c>
      <c r="CY256">
        <v>0</v>
      </c>
      <c r="CZ256">
        <v>0</v>
      </c>
      <c r="DA256">
        <v>0</v>
      </c>
      <c r="DB256">
        <v>0</v>
      </c>
      <c r="DC256">
        <v>0</v>
      </c>
      <c r="DD256">
        <v>0</v>
      </c>
      <c r="DE256">
        <v>0</v>
      </c>
      <c r="DF256">
        <v>0</v>
      </c>
      <c r="DG256">
        <v>0</v>
      </c>
      <c r="DH256">
        <v>0</v>
      </c>
      <c r="DI256">
        <v>0</v>
      </c>
      <c r="DJ256">
        <v>0</v>
      </c>
      <c r="DK256">
        <v>0</v>
      </c>
      <c r="DL256">
        <v>0</v>
      </c>
      <c r="DM256">
        <v>0</v>
      </c>
      <c r="DN256">
        <v>0</v>
      </c>
      <c r="DO256">
        <v>0</v>
      </c>
      <c r="DP256">
        <v>0</v>
      </c>
      <c r="DQ256">
        <v>0</v>
      </c>
      <c r="DR256">
        <v>0</v>
      </c>
      <c r="DS256">
        <v>0</v>
      </c>
      <c r="DT256">
        <v>0</v>
      </c>
      <c r="DU256">
        <v>0</v>
      </c>
      <c r="DV256">
        <v>0</v>
      </c>
      <c r="DW256">
        <v>0</v>
      </c>
      <c r="DX256">
        <v>0</v>
      </c>
      <c r="DY256">
        <v>0</v>
      </c>
      <c r="DZ256">
        <v>0</v>
      </c>
      <c r="EA256">
        <v>0</v>
      </c>
      <c r="EB256">
        <v>0</v>
      </c>
      <c r="EC256">
        <v>0</v>
      </c>
      <c r="ED256">
        <v>0</v>
      </c>
      <c r="EE256">
        <v>0</v>
      </c>
      <c r="EF256">
        <v>0</v>
      </c>
      <c r="EG256">
        <v>0</v>
      </c>
      <c r="EH256">
        <v>0</v>
      </c>
      <c r="EI256">
        <v>0</v>
      </c>
      <c r="EJ256">
        <v>0</v>
      </c>
      <c r="EK256">
        <v>0</v>
      </c>
      <c r="EL256">
        <v>0</v>
      </c>
      <c r="EM256">
        <v>0</v>
      </c>
      <c r="EN256">
        <v>0</v>
      </c>
      <c r="EO256">
        <v>0</v>
      </c>
      <c r="EP256">
        <v>0</v>
      </c>
      <c r="EQ256">
        <v>0</v>
      </c>
      <c r="ER256">
        <v>0</v>
      </c>
      <c r="ES256">
        <v>0</v>
      </c>
      <c r="ET256">
        <v>0</v>
      </c>
      <c r="EU256">
        <v>0</v>
      </c>
      <c r="EV256">
        <v>0</v>
      </c>
      <c r="EW256">
        <v>0</v>
      </c>
      <c r="EX256">
        <v>0</v>
      </c>
      <c r="EY256">
        <v>0</v>
      </c>
      <c r="EZ256">
        <v>0</v>
      </c>
      <c r="FA256">
        <v>0</v>
      </c>
      <c r="FB256">
        <v>0</v>
      </c>
      <c r="FC256">
        <v>0</v>
      </c>
      <c r="FD256">
        <v>0</v>
      </c>
      <c r="FE256">
        <v>0</v>
      </c>
      <c r="FF256">
        <v>0</v>
      </c>
      <c r="FG256">
        <v>0</v>
      </c>
      <c r="FH256">
        <v>0</v>
      </c>
      <c r="FI256">
        <v>0</v>
      </c>
      <c r="FJ256">
        <v>0</v>
      </c>
      <c r="FK256">
        <v>0</v>
      </c>
      <c r="FL256">
        <v>0</v>
      </c>
      <c r="FM256">
        <v>0</v>
      </c>
      <c r="FN256">
        <v>0</v>
      </c>
      <c r="FO256">
        <v>0</v>
      </c>
      <c r="FP256">
        <v>0</v>
      </c>
      <c r="FQ256">
        <v>0</v>
      </c>
      <c r="FR256">
        <v>19</v>
      </c>
      <c r="FS256">
        <v>0.25632581114768982</v>
      </c>
      <c r="FT256">
        <v>0</v>
      </c>
    </row>
    <row r="257" spans="1:176" x14ac:dyDescent="0.2">
      <c r="A257" t="s">
        <v>232</v>
      </c>
      <c r="B257" t="s">
        <v>226</v>
      </c>
      <c r="C257" t="s">
        <v>242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0</v>
      </c>
      <c r="BT257">
        <v>0</v>
      </c>
      <c r="BU257">
        <v>0</v>
      </c>
      <c r="BV257">
        <v>0</v>
      </c>
      <c r="BW257">
        <v>0</v>
      </c>
      <c r="BX257">
        <v>0</v>
      </c>
      <c r="BY257">
        <v>0</v>
      </c>
      <c r="BZ257">
        <v>0</v>
      </c>
      <c r="CA257">
        <v>0</v>
      </c>
      <c r="CB257">
        <v>0</v>
      </c>
      <c r="CC257">
        <v>0</v>
      </c>
      <c r="CD257">
        <v>0</v>
      </c>
      <c r="CE257">
        <v>0</v>
      </c>
      <c r="CF257">
        <v>0</v>
      </c>
      <c r="CG257">
        <v>0</v>
      </c>
      <c r="CH257">
        <v>0</v>
      </c>
      <c r="CI257">
        <v>0</v>
      </c>
      <c r="CJ257">
        <v>0</v>
      </c>
      <c r="CK257">
        <v>0</v>
      </c>
      <c r="CL257">
        <v>0</v>
      </c>
      <c r="CM257">
        <v>0</v>
      </c>
      <c r="CN257">
        <v>0</v>
      </c>
      <c r="CO257">
        <v>0</v>
      </c>
      <c r="CP257">
        <v>0</v>
      </c>
      <c r="CQ257">
        <v>0</v>
      </c>
      <c r="CR257">
        <v>0</v>
      </c>
      <c r="CS257">
        <v>0</v>
      </c>
      <c r="CT257">
        <v>0</v>
      </c>
      <c r="CU257">
        <v>0</v>
      </c>
      <c r="CV257">
        <v>0</v>
      </c>
      <c r="CW257">
        <v>0</v>
      </c>
      <c r="CX257">
        <v>0</v>
      </c>
      <c r="CY257">
        <v>0</v>
      </c>
      <c r="CZ257">
        <v>0</v>
      </c>
      <c r="DA257">
        <v>0</v>
      </c>
      <c r="DB257">
        <v>0</v>
      </c>
      <c r="DC257">
        <v>0</v>
      </c>
      <c r="DD257">
        <v>0</v>
      </c>
      <c r="DE257">
        <v>0</v>
      </c>
      <c r="DF257">
        <v>0</v>
      </c>
      <c r="DG257">
        <v>0</v>
      </c>
      <c r="DH257">
        <v>0</v>
      </c>
      <c r="DI257">
        <v>0</v>
      </c>
      <c r="DJ257">
        <v>0</v>
      </c>
      <c r="DK257">
        <v>0</v>
      </c>
      <c r="DL257">
        <v>0</v>
      </c>
      <c r="DM257">
        <v>0</v>
      </c>
      <c r="DN257">
        <v>0</v>
      </c>
      <c r="DO257">
        <v>0</v>
      </c>
      <c r="DP257">
        <v>0</v>
      </c>
      <c r="DQ257">
        <v>0</v>
      </c>
      <c r="DR257">
        <v>0</v>
      </c>
      <c r="DS257">
        <v>0</v>
      </c>
      <c r="DT257">
        <v>0</v>
      </c>
      <c r="DU257">
        <v>0</v>
      </c>
      <c r="DV257">
        <v>0</v>
      </c>
      <c r="DW257">
        <v>0</v>
      </c>
      <c r="DX257">
        <v>0</v>
      </c>
      <c r="DY257">
        <v>0</v>
      </c>
      <c r="DZ257">
        <v>0</v>
      </c>
      <c r="EA257">
        <v>0</v>
      </c>
      <c r="EB257">
        <v>0</v>
      </c>
      <c r="EC257">
        <v>0</v>
      </c>
      <c r="ED257">
        <v>0</v>
      </c>
      <c r="EE257">
        <v>0</v>
      </c>
      <c r="EF257">
        <v>0</v>
      </c>
      <c r="EG257">
        <v>0</v>
      </c>
      <c r="EH257">
        <v>0</v>
      </c>
      <c r="EI257">
        <v>0</v>
      </c>
      <c r="EJ257">
        <v>0</v>
      </c>
      <c r="EK257">
        <v>0</v>
      </c>
      <c r="EL257">
        <v>0</v>
      </c>
      <c r="EM257">
        <v>0</v>
      </c>
      <c r="EN257">
        <v>0</v>
      </c>
      <c r="EO257">
        <v>0</v>
      </c>
      <c r="EP257">
        <v>0</v>
      </c>
      <c r="EQ257">
        <v>0</v>
      </c>
      <c r="ER257">
        <v>0</v>
      </c>
      <c r="ES257">
        <v>0</v>
      </c>
      <c r="ET257">
        <v>0</v>
      </c>
      <c r="EU257">
        <v>0</v>
      </c>
      <c r="EV257">
        <v>0</v>
      </c>
      <c r="EW257">
        <v>0</v>
      </c>
      <c r="EX257">
        <v>0</v>
      </c>
      <c r="EY257">
        <v>0</v>
      </c>
      <c r="EZ257">
        <v>0</v>
      </c>
      <c r="FA257">
        <v>0</v>
      </c>
      <c r="FB257">
        <v>0</v>
      </c>
      <c r="FC257">
        <v>0</v>
      </c>
      <c r="FD257">
        <v>0</v>
      </c>
      <c r="FE257">
        <v>0</v>
      </c>
      <c r="FF257">
        <v>0</v>
      </c>
      <c r="FG257">
        <v>0</v>
      </c>
      <c r="FH257">
        <v>0</v>
      </c>
      <c r="FI257">
        <v>0</v>
      </c>
      <c r="FJ257">
        <v>0</v>
      </c>
      <c r="FK257">
        <v>0</v>
      </c>
      <c r="FL257">
        <v>0</v>
      </c>
      <c r="FM257">
        <v>0</v>
      </c>
      <c r="FN257">
        <v>0</v>
      </c>
      <c r="FO257">
        <v>0</v>
      </c>
      <c r="FP257">
        <v>0</v>
      </c>
      <c r="FQ257">
        <v>0</v>
      </c>
      <c r="FR257">
        <v>19</v>
      </c>
      <c r="FS257">
        <v>0.29436999559402466</v>
      </c>
      <c r="FT257">
        <v>0</v>
      </c>
    </row>
    <row r="258" spans="1:176" x14ac:dyDescent="0.2">
      <c r="A258" t="s">
        <v>232</v>
      </c>
      <c r="B258" t="s">
        <v>226</v>
      </c>
      <c r="C258" t="s">
        <v>243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0</v>
      </c>
      <c r="BT258">
        <v>0</v>
      </c>
      <c r="BU258">
        <v>0</v>
      </c>
      <c r="BV258">
        <v>0</v>
      </c>
      <c r="BW258">
        <v>0</v>
      </c>
      <c r="BX258">
        <v>0</v>
      </c>
      <c r="BY258">
        <v>0</v>
      </c>
      <c r="BZ258">
        <v>0</v>
      </c>
      <c r="CA258">
        <v>0</v>
      </c>
      <c r="CB258">
        <v>0</v>
      </c>
      <c r="CC258">
        <v>0</v>
      </c>
      <c r="CD258">
        <v>0</v>
      </c>
      <c r="CE258">
        <v>0</v>
      </c>
      <c r="CF258">
        <v>0</v>
      </c>
      <c r="CG258">
        <v>0</v>
      </c>
      <c r="CH258">
        <v>0</v>
      </c>
      <c r="CI258">
        <v>0</v>
      </c>
      <c r="CJ258">
        <v>0</v>
      </c>
      <c r="CK258">
        <v>0</v>
      </c>
      <c r="CL258">
        <v>0</v>
      </c>
      <c r="CM258">
        <v>0</v>
      </c>
      <c r="CN258">
        <v>0</v>
      </c>
      <c r="CO258">
        <v>0</v>
      </c>
      <c r="CP258">
        <v>0</v>
      </c>
      <c r="CQ258">
        <v>0</v>
      </c>
      <c r="CR258">
        <v>0</v>
      </c>
      <c r="CS258">
        <v>0</v>
      </c>
      <c r="CT258">
        <v>0</v>
      </c>
      <c r="CU258">
        <v>0</v>
      </c>
      <c r="CV258">
        <v>0</v>
      </c>
      <c r="CW258">
        <v>0</v>
      </c>
      <c r="CX258">
        <v>0</v>
      </c>
      <c r="CY258">
        <v>0</v>
      </c>
      <c r="CZ258">
        <v>0</v>
      </c>
      <c r="DA258">
        <v>0</v>
      </c>
      <c r="DB258">
        <v>0</v>
      </c>
      <c r="DC258">
        <v>0</v>
      </c>
      <c r="DD258">
        <v>0</v>
      </c>
      <c r="DE258">
        <v>0</v>
      </c>
      <c r="DF258">
        <v>0</v>
      </c>
      <c r="DG258">
        <v>0</v>
      </c>
      <c r="DH258">
        <v>0</v>
      </c>
      <c r="DI258">
        <v>0</v>
      </c>
      <c r="DJ258">
        <v>0</v>
      </c>
      <c r="DK258">
        <v>0</v>
      </c>
      <c r="DL258">
        <v>0</v>
      </c>
      <c r="DM258">
        <v>0</v>
      </c>
      <c r="DN258">
        <v>0</v>
      </c>
      <c r="DO258">
        <v>0</v>
      </c>
      <c r="DP258">
        <v>0</v>
      </c>
      <c r="DQ258">
        <v>0</v>
      </c>
      <c r="DR258">
        <v>0</v>
      </c>
      <c r="DS258">
        <v>0</v>
      </c>
      <c r="DT258">
        <v>0</v>
      </c>
      <c r="DU258">
        <v>0</v>
      </c>
      <c r="DV258">
        <v>0</v>
      </c>
      <c r="DW258">
        <v>0</v>
      </c>
      <c r="DX258">
        <v>0</v>
      </c>
      <c r="DY258">
        <v>0</v>
      </c>
      <c r="DZ258">
        <v>0</v>
      </c>
      <c r="EA258">
        <v>0</v>
      </c>
      <c r="EB258">
        <v>0</v>
      </c>
      <c r="EC258">
        <v>0</v>
      </c>
      <c r="ED258">
        <v>0</v>
      </c>
      <c r="EE258">
        <v>0</v>
      </c>
      <c r="EF258">
        <v>0</v>
      </c>
      <c r="EG258">
        <v>0</v>
      </c>
      <c r="EH258">
        <v>0</v>
      </c>
      <c r="EI258">
        <v>0</v>
      </c>
      <c r="EJ258">
        <v>0</v>
      </c>
      <c r="EK258">
        <v>0</v>
      </c>
      <c r="EL258">
        <v>0</v>
      </c>
      <c r="EM258">
        <v>0</v>
      </c>
      <c r="EN258">
        <v>0</v>
      </c>
      <c r="EO258">
        <v>0</v>
      </c>
      <c r="EP258">
        <v>0</v>
      </c>
      <c r="EQ258">
        <v>0</v>
      </c>
      <c r="ER258">
        <v>0</v>
      </c>
      <c r="ES258">
        <v>0</v>
      </c>
      <c r="ET258">
        <v>0</v>
      </c>
      <c r="EU258">
        <v>0</v>
      </c>
      <c r="EV258">
        <v>0</v>
      </c>
      <c r="EW258">
        <v>0</v>
      </c>
      <c r="EX258">
        <v>0</v>
      </c>
      <c r="EY258">
        <v>0</v>
      </c>
      <c r="EZ258">
        <v>0</v>
      </c>
      <c r="FA258">
        <v>0</v>
      </c>
      <c r="FB258">
        <v>0</v>
      </c>
      <c r="FC258">
        <v>0</v>
      </c>
      <c r="FD258">
        <v>0</v>
      </c>
      <c r="FE258">
        <v>0</v>
      </c>
      <c r="FF258">
        <v>0</v>
      </c>
      <c r="FG258">
        <v>0</v>
      </c>
      <c r="FH258">
        <v>0</v>
      </c>
      <c r="FI258">
        <v>0</v>
      </c>
      <c r="FJ258">
        <v>0</v>
      </c>
      <c r="FK258">
        <v>0</v>
      </c>
      <c r="FL258">
        <v>0</v>
      </c>
      <c r="FM258">
        <v>0</v>
      </c>
      <c r="FN258">
        <v>0</v>
      </c>
      <c r="FO258">
        <v>0</v>
      </c>
      <c r="FP258">
        <v>0</v>
      </c>
      <c r="FQ258">
        <v>0</v>
      </c>
      <c r="FR258">
        <v>0</v>
      </c>
      <c r="FS258">
        <v>0</v>
      </c>
      <c r="FT258">
        <v>0</v>
      </c>
    </row>
    <row r="259" spans="1:176" x14ac:dyDescent="0.2">
      <c r="A259" t="s">
        <v>232</v>
      </c>
      <c r="B259" t="s">
        <v>226</v>
      </c>
      <c r="C259" t="s">
        <v>244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>
        <v>0</v>
      </c>
      <c r="BP259">
        <v>0</v>
      </c>
      <c r="BQ259">
        <v>0</v>
      </c>
      <c r="BR259">
        <v>0</v>
      </c>
      <c r="BS259">
        <v>0</v>
      </c>
      <c r="BT259">
        <v>0</v>
      </c>
      <c r="BU259">
        <v>0</v>
      </c>
      <c r="BV259">
        <v>0</v>
      </c>
      <c r="BW259">
        <v>0</v>
      </c>
      <c r="BX259">
        <v>0</v>
      </c>
      <c r="BY259">
        <v>0</v>
      </c>
      <c r="BZ259">
        <v>0</v>
      </c>
      <c r="CA259">
        <v>0</v>
      </c>
      <c r="CB259">
        <v>0</v>
      </c>
      <c r="CC259">
        <v>0</v>
      </c>
      <c r="CD259">
        <v>0</v>
      </c>
      <c r="CE259">
        <v>0</v>
      </c>
      <c r="CF259">
        <v>0</v>
      </c>
      <c r="CG259">
        <v>0</v>
      </c>
      <c r="CH259">
        <v>0</v>
      </c>
      <c r="CI259">
        <v>0</v>
      </c>
      <c r="CJ259">
        <v>0</v>
      </c>
      <c r="CK259">
        <v>0</v>
      </c>
      <c r="CL259">
        <v>0</v>
      </c>
      <c r="CM259">
        <v>0</v>
      </c>
      <c r="CN259">
        <v>0</v>
      </c>
      <c r="CO259">
        <v>0</v>
      </c>
      <c r="CP259">
        <v>0</v>
      </c>
      <c r="CQ259">
        <v>0</v>
      </c>
      <c r="CR259">
        <v>0</v>
      </c>
      <c r="CS259">
        <v>0</v>
      </c>
      <c r="CT259">
        <v>0</v>
      </c>
      <c r="CU259">
        <v>0</v>
      </c>
      <c r="CV259">
        <v>0</v>
      </c>
      <c r="CW259">
        <v>0</v>
      </c>
      <c r="CX259">
        <v>0</v>
      </c>
      <c r="CY259">
        <v>0</v>
      </c>
      <c r="CZ259">
        <v>0</v>
      </c>
      <c r="DA259">
        <v>0</v>
      </c>
      <c r="DB259">
        <v>0</v>
      </c>
      <c r="DC259">
        <v>0</v>
      </c>
      <c r="DD259">
        <v>0</v>
      </c>
      <c r="DE259">
        <v>0</v>
      </c>
      <c r="DF259">
        <v>0</v>
      </c>
      <c r="DG259">
        <v>0</v>
      </c>
      <c r="DH259">
        <v>0</v>
      </c>
      <c r="DI259">
        <v>0</v>
      </c>
      <c r="DJ259">
        <v>0</v>
      </c>
      <c r="DK259">
        <v>0</v>
      </c>
      <c r="DL259">
        <v>0</v>
      </c>
      <c r="DM259">
        <v>0</v>
      </c>
      <c r="DN259">
        <v>0</v>
      </c>
      <c r="DO259">
        <v>0</v>
      </c>
      <c r="DP259">
        <v>0</v>
      </c>
      <c r="DQ259">
        <v>0</v>
      </c>
      <c r="DR259">
        <v>0</v>
      </c>
      <c r="DS259">
        <v>0</v>
      </c>
      <c r="DT259">
        <v>0</v>
      </c>
      <c r="DU259">
        <v>0</v>
      </c>
      <c r="DV259">
        <v>0</v>
      </c>
      <c r="DW259">
        <v>0</v>
      </c>
      <c r="DX259">
        <v>0</v>
      </c>
      <c r="DY259">
        <v>0</v>
      </c>
      <c r="DZ259">
        <v>0</v>
      </c>
      <c r="EA259">
        <v>0</v>
      </c>
      <c r="EB259">
        <v>0</v>
      </c>
      <c r="EC259">
        <v>0</v>
      </c>
      <c r="ED259">
        <v>0</v>
      </c>
      <c r="EE259">
        <v>0</v>
      </c>
      <c r="EF259">
        <v>0</v>
      </c>
      <c r="EG259">
        <v>0</v>
      </c>
      <c r="EH259">
        <v>0</v>
      </c>
      <c r="EI259">
        <v>0</v>
      </c>
      <c r="EJ259">
        <v>0</v>
      </c>
      <c r="EK259">
        <v>0</v>
      </c>
      <c r="EL259">
        <v>0</v>
      </c>
      <c r="EM259">
        <v>0</v>
      </c>
      <c r="EN259">
        <v>0</v>
      </c>
      <c r="EO259">
        <v>0</v>
      </c>
      <c r="EP259">
        <v>0</v>
      </c>
      <c r="EQ259">
        <v>0</v>
      </c>
      <c r="ER259">
        <v>0</v>
      </c>
      <c r="ES259">
        <v>0</v>
      </c>
      <c r="ET259">
        <v>0</v>
      </c>
      <c r="EU259">
        <v>0</v>
      </c>
      <c r="EV259">
        <v>0</v>
      </c>
      <c r="EW259">
        <v>0</v>
      </c>
      <c r="EX259">
        <v>0</v>
      </c>
      <c r="EY259">
        <v>0</v>
      </c>
      <c r="EZ259">
        <v>0</v>
      </c>
      <c r="FA259">
        <v>0</v>
      </c>
      <c r="FB259">
        <v>0</v>
      </c>
      <c r="FC259">
        <v>0</v>
      </c>
      <c r="FD259">
        <v>0</v>
      </c>
      <c r="FE259">
        <v>0</v>
      </c>
      <c r="FF259">
        <v>0</v>
      </c>
      <c r="FG259">
        <v>0</v>
      </c>
      <c r="FH259">
        <v>0</v>
      </c>
      <c r="FI259">
        <v>0</v>
      </c>
      <c r="FJ259">
        <v>0</v>
      </c>
      <c r="FK259">
        <v>0</v>
      </c>
      <c r="FL259">
        <v>0</v>
      </c>
      <c r="FM259">
        <v>0</v>
      </c>
      <c r="FN259">
        <v>0</v>
      </c>
      <c r="FO259">
        <v>0</v>
      </c>
      <c r="FP259">
        <v>0</v>
      </c>
      <c r="FQ259">
        <v>0</v>
      </c>
      <c r="FR259">
        <v>0</v>
      </c>
      <c r="FS259">
        <v>0</v>
      </c>
      <c r="FT259">
        <v>0</v>
      </c>
    </row>
    <row r="260" spans="1:176" x14ac:dyDescent="0.2">
      <c r="A260" t="s">
        <v>232</v>
      </c>
      <c r="B260" t="s">
        <v>226</v>
      </c>
      <c r="C260" t="s">
        <v>245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0</v>
      </c>
      <c r="BT260">
        <v>0</v>
      </c>
      <c r="BU260">
        <v>0</v>
      </c>
      <c r="BV260">
        <v>0</v>
      </c>
      <c r="BW260">
        <v>0</v>
      </c>
      <c r="BX260">
        <v>0</v>
      </c>
      <c r="BY260">
        <v>0</v>
      </c>
      <c r="BZ260">
        <v>0</v>
      </c>
      <c r="CA260">
        <v>0</v>
      </c>
      <c r="CB260">
        <v>0</v>
      </c>
      <c r="CC260">
        <v>0</v>
      </c>
      <c r="CD260">
        <v>0</v>
      </c>
      <c r="CE260">
        <v>0</v>
      </c>
      <c r="CF260">
        <v>0</v>
      </c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N260">
        <v>0</v>
      </c>
      <c r="EO260">
        <v>0</v>
      </c>
      <c r="EP260">
        <v>0</v>
      </c>
      <c r="EQ260">
        <v>0</v>
      </c>
      <c r="ER260">
        <v>0</v>
      </c>
      <c r="ES260">
        <v>0</v>
      </c>
      <c r="ET260">
        <v>0</v>
      </c>
      <c r="EU260">
        <v>0</v>
      </c>
      <c r="EV260">
        <v>0</v>
      </c>
      <c r="EW260">
        <v>0</v>
      </c>
      <c r="EX260">
        <v>0</v>
      </c>
      <c r="EY260">
        <v>0</v>
      </c>
      <c r="EZ260">
        <v>0</v>
      </c>
      <c r="FA260">
        <v>0</v>
      </c>
      <c r="FB260">
        <v>0</v>
      </c>
      <c r="FC260">
        <v>0</v>
      </c>
      <c r="FD260">
        <v>0</v>
      </c>
      <c r="FE260">
        <v>0</v>
      </c>
      <c r="FF260">
        <v>0</v>
      </c>
      <c r="FG260">
        <v>0</v>
      </c>
      <c r="FH260">
        <v>0</v>
      </c>
      <c r="FI260">
        <v>0</v>
      </c>
      <c r="FJ260">
        <v>0</v>
      </c>
      <c r="FK260">
        <v>0</v>
      </c>
      <c r="FL260">
        <v>0</v>
      </c>
      <c r="FM260">
        <v>0</v>
      </c>
      <c r="FN260">
        <v>0</v>
      </c>
      <c r="FO260">
        <v>0</v>
      </c>
      <c r="FP260">
        <v>0</v>
      </c>
      <c r="FQ260">
        <v>0</v>
      </c>
      <c r="FR260">
        <v>19</v>
      </c>
      <c r="FS260">
        <v>0.25650915503501892</v>
      </c>
      <c r="FT260">
        <v>0</v>
      </c>
    </row>
    <row r="261" spans="1:176" x14ac:dyDescent="0.2">
      <c r="A261" t="s">
        <v>232</v>
      </c>
      <c r="B261" t="s">
        <v>226</v>
      </c>
      <c r="C261" t="s">
        <v>246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0</v>
      </c>
      <c r="BQ261">
        <v>0</v>
      </c>
      <c r="BR261">
        <v>0</v>
      </c>
      <c r="BS261">
        <v>0</v>
      </c>
      <c r="BT261">
        <v>0</v>
      </c>
      <c r="BU261">
        <v>0</v>
      </c>
      <c r="BV261">
        <v>0</v>
      </c>
      <c r="BW261">
        <v>0</v>
      </c>
      <c r="BX261">
        <v>0</v>
      </c>
      <c r="BY261">
        <v>0</v>
      </c>
      <c r="BZ261">
        <v>0</v>
      </c>
      <c r="CA261">
        <v>0</v>
      </c>
      <c r="CB261">
        <v>0</v>
      </c>
      <c r="CC261">
        <v>0</v>
      </c>
      <c r="CD261">
        <v>0</v>
      </c>
      <c r="CE261">
        <v>0</v>
      </c>
      <c r="CF261">
        <v>0</v>
      </c>
      <c r="CG261">
        <v>0</v>
      </c>
      <c r="CH261">
        <v>0</v>
      </c>
      <c r="CI261">
        <v>0</v>
      </c>
      <c r="CJ261">
        <v>0</v>
      </c>
      <c r="CK261">
        <v>0</v>
      </c>
      <c r="CL261">
        <v>0</v>
      </c>
      <c r="CM261">
        <v>0</v>
      </c>
      <c r="CN261">
        <v>0</v>
      </c>
      <c r="CO261">
        <v>0</v>
      </c>
      <c r="CP261">
        <v>0</v>
      </c>
      <c r="CQ261">
        <v>0</v>
      </c>
      <c r="CR261">
        <v>0</v>
      </c>
      <c r="CS261">
        <v>0</v>
      </c>
      <c r="CT261">
        <v>0</v>
      </c>
      <c r="CU261">
        <v>0</v>
      </c>
      <c r="CV261">
        <v>0</v>
      </c>
      <c r="CW261">
        <v>0</v>
      </c>
      <c r="CX261">
        <v>0</v>
      </c>
      <c r="CY261">
        <v>0</v>
      </c>
      <c r="CZ261">
        <v>0</v>
      </c>
      <c r="DA261">
        <v>0</v>
      </c>
      <c r="DB261">
        <v>0</v>
      </c>
      <c r="DC261">
        <v>0</v>
      </c>
      <c r="DD261">
        <v>0</v>
      </c>
      <c r="DE261">
        <v>0</v>
      </c>
      <c r="DF261">
        <v>0</v>
      </c>
      <c r="DG261">
        <v>0</v>
      </c>
      <c r="DH261">
        <v>0</v>
      </c>
      <c r="DI261">
        <v>0</v>
      </c>
      <c r="DJ261">
        <v>0</v>
      </c>
      <c r="DK261">
        <v>0</v>
      </c>
      <c r="DL261">
        <v>0</v>
      </c>
      <c r="DM261">
        <v>0</v>
      </c>
      <c r="DN261">
        <v>0</v>
      </c>
      <c r="DO261">
        <v>0</v>
      </c>
      <c r="DP261">
        <v>0</v>
      </c>
      <c r="DQ261">
        <v>0</v>
      </c>
      <c r="DR261">
        <v>0</v>
      </c>
      <c r="DS261">
        <v>0</v>
      </c>
      <c r="DT261">
        <v>0</v>
      </c>
      <c r="DU261">
        <v>0</v>
      </c>
      <c r="DV261">
        <v>0</v>
      </c>
      <c r="DW261">
        <v>0</v>
      </c>
      <c r="DX261">
        <v>0</v>
      </c>
      <c r="DY261">
        <v>0</v>
      </c>
      <c r="DZ261">
        <v>0</v>
      </c>
      <c r="EA261">
        <v>0</v>
      </c>
      <c r="EB261">
        <v>0</v>
      </c>
      <c r="EC261">
        <v>0</v>
      </c>
      <c r="ED261">
        <v>0</v>
      </c>
      <c r="EE261">
        <v>0</v>
      </c>
      <c r="EF261">
        <v>0</v>
      </c>
      <c r="EG261">
        <v>0</v>
      </c>
      <c r="EH261">
        <v>0</v>
      </c>
      <c r="EI261">
        <v>0</v>
      </c>
      <c r="EJ261">
        <v>0</v>
      </c>
      <c r="EK261">
        <v>0</v>
      </c>
      <c r="EL261">
        <v>0</v>
      </c>
      <c r="EM261">
        <v>0</v>
      </c>
      <c r="EN261">
        <v>0</v>
      </c>
      <c r="EO261">
        <v>0</v>
      </c>
      <c r="EP261">
        <v>0</v>
      </c>
      <c r="EQ261">
        <v>0</v>
      </c>
      <c r="ER261">
        <v>0</v>
      </c>
      <c r="ES261">
        <v>0</v>
      </c>
      <c r="ET261">
        <v>0</v>
      </c>
      <c r="EU261">
        <v>0</v>
      </c>
      <c r="EV261">
        <v>0</v>
      </c>
      <c r="EW261">
        <v>0</v>
      </c>
      <c r="EX261">
        <v>0</v>
      </c>
      <c r="EY261">
        <v>0</v>
      </c>
      <c r="EZ261">
        <v>0</v>
      </c>
      <c r="FA261">
        <v>0</v>
      </c>
      <c r="FB261">
        <v>0</v>
      </c>
      <c r="FC261">
        <v>0</v>
      </c>
      <c r="FD261">
        <v>0</v>
      </c>
      <c r="FE261">
        <v>0</v>
      </c>
      <c r="FF261">
        <v>0</v>
      </c>
      <c r="FG261">
        <v>0</v>
      </c>
      <c r="FH261">
        <v>0</v>
      </c>
      <c r="FI261">
        <v>0</v>
      </c>
      <c r="FJ261">
        <v>0</v>
      </c>
      <c r="FK261">
        <v>0</v>
      </c>
      <c r="FL261">
        <v>0</v>
      </c>
      <c r="FM261">
        <v>0</v>
      </c>
      <c r="FN261">
        <v>0</v>
      </c>
      <c r="FO261">
        <v>0</v>
      </c>
      <c r="FP261">
        <v>0</v>
      </c>
      <c r="FQ261">
        <v>0</v>
      </c>
      <c r="FR261">
        <v>0</v>
      </c>
      <c r="FS261">
        <v>0</v>
      </c>
      <c r="FT261">
        <v>0</v>
      </c>
    </row>
    <row r="262" spans="1:176" x14ac:dyDescent="0.2">
      <c r="A262" t="s">
        <v>232</v>
      </c>
      <c r="B262" t="s">
        <v>226</v>
      </c>
      <c r="C262" t="s">
        <v>247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0</v>
      </c>
      <c r="BS262">
        <v>0</v>
      </c>
      <c r="BT262">
        <v>0</v>
      </c>
      <c r="BU262">
        <v>0</v>
      </c>
      <c r="BV262">
        <v>0</v>
      </c>
      <c r="BW262">
        <v>0</v>
      </c>
      <c r="BX262">
        <v>0</v>
      </c>
      <c r="BY262">
        <v>0</v>
      </c>
      <c r="BZ262">
        <v>0</v>
      </c>
      <c r="CA262">
        <v>0</v>
      </c>
      <c r="CB262">
        <v>0</v>
      </c>
      <c r="CC262">
        <v>0</v>
      </c>
      <c r="CD262">
        <v>0</v>
      </c>
      <c r="CE262">
        <v>0</v>
      </c>
      <c r="CF262">
        <v>0</v>
      </c>
      <c r="CG262">
        <v>0</v>
      </c>
      <c r="CH262">
        <v>0</v>
      </c>
      <c r="CI262">
        <v>0</v>
      </c>
      <c r="CJ262">
        <v>0</v>
      </c>
      <c r="CK262">
        <v>0</v>
      </c>
      <c r="CL262">
        <v>0</v>
      </c>
      <c r="CM262">
        <v>0</v>
      </c>
      <c r="CN262">
        <v>0</v>
      </c>
      <c r="CO262">
        <v>0</v>
      </c>
      <c r="CP262">
        <v>0</v>
      </c>
      <c r="CQ262">
        <v>0</v>
      </c>
      <c r="CR262">
        <v>0</v>
      </c>
      <c r="CS262">
        <v>0</v>
      </c>
      <c r="CT262">
        <v>0</v>
      </c>
      <c r="CU262">
        <v>0</v>
      </c>
      <c r="CV262">
        <v>0</v>
      </c>
      <c r="CW262">
        <v>0</v>
      </c>
      <c r="CX262">
        <v>0</v>
      </c>
      <c r="CY262">
        <v>0</v>
      </c>
      <c r="CZ262">
        <v>0</v>
      </c>
      <c r="DA262">
        <v>0</v>
      </c>
      <c r="DB262">
        <v>0</v>
      </c>
      <c r="DC262">
        <v>0</v>
      </c>
      <c r="DD262">
        <v>0</v>
      </c>
      <c r="DE262">
        <v>0</v>
      </c>
      <c r="DF262">
        <v>0</v>
      </c>
      <c r="DG262">
        <v>0</v>
      </c>
      <c r="DH262">
        <v>0</v>
      </c>
      <c r="DI262">
        <v>0</v>
      </c>
      <c r="DJ262">
        <v>0</v>
      </c>
      <c r="DK262">
        <v>0</v>
      </c>
      <c r="DL262">
        <v>0</v>
      </c>
      <c r="DM262">
        <v>0</v>
      </c>
      <c r="DN262">
        <v>0</v>
      </c>
      <c r="DO262">
        <v>0</v>
      </c>
      <c r="DP262">
        <v>0</v>
      </c>
      <c r="DQ262">
        <v>0</v>
      </c>
      <c r="DR262">
        <v>0</v>
      </c>
      <c r="DS262">
        <v>0</v>
      </c>
      <c r="DT262">
        <v>0</v>
      </c>
      <c r="DU262">
        <v>0</v>
      </c>
      <c r="DV262">
        <v>0</v>
      </c>
      <c r="DW262">
        <v>0</v>
      </c>
      <c r="DX262">
        <v>0</v>
      </c>
      <c r="DY262">
        <v>0</v>
      </c>
      <c r="DZ262">
        <v>0</v>
      </c>
      <c r="EA262">
        <v>0</v>
      </c>
      <c r="EB262">
        <v>0</v>
      </c>
      <c r="EC262">
        <v>0</v>
      </c>
      <c r="ED262">
        <v>0</v>
      </c>
      <c r="EE262">
        <v>0</v>
      </c>
      <c r="EF262">
        <v>0</v>
      </c>
      <c r="EG262">
        <v>0</v>
      </c>
      <c r="EH262">
        <v>0</v>
      </c>
      <c r="EI262">
        <v>0</v>
      </c>
      <c r="EJ262">
        <v>0</v>
      </c>
      <c r="EK262">
        <v>0</v>
      </c>
      <c r="EL262">
        <v>0</v>
      </c>
      <c r="EM262">
        <v>0</v>
      </c>
      <c r="EN262">
        <v>0</v>
      </c>
      <c r="EO262">
        <v>0</v>
      </c>
      <c r="EP262">
        <v>0</v>
      </c>
      <c r="EQ262">
        <v>0</v>
      </c>
      <c r="ER262">
        <v>0</v>
      </c>
      <c r="ES262">
        <v>0</v>
      </c>
      <c r="ET262">
        <v>0</v>
      </c>
      <c r="EU262">
        <v>0</v>
      </c>
      <c r="EV262">
        <v>0</v>
      </c>
      <c r="EW262">
        <v>0</v>
      </c>
      <c r="EX262">
        <v>0</v>
      </c>
      <c r="EY262">
        <v>0</v>
      </c>
      <c r="EZ262">
        <v>0</v>
      </c>
      <c r="FA262">
        <v>0</v>
      </c>
      <c r="FB262">
        <v>0</v>
      </c>
      <c r="FC262">
        <v>0</v>
      </c>
      <c r="FD262">
        <v>0</v>
      </c>
      <c r="FE262">
        <v>0</v>
      </c>
      <c r="FF262">
        <v>0</v>
      </c>
      <c r="FG262">
        <v>0</v>
      </c>
      <c r="FH262">
        <v>0</v>
      </c>
      <c r="FI262">
        <v>0</v>
      </c>
      <c r="FJ262">
        <v>0</v>
      </c>
      <c r="FK262">
        <v>0</v>
      </c>
      <c r="FL262">
        <v>0</v>
      </c>
      <c r="FM262">
        <v>0</v>
      </c>
      <c r="FN262">
        <v>0</v>
      </c>
      <c r="FO262">
        <v>0</v>
      </c>
      <c r="FP262">
        <v>0</v>
      </c>
      <c r="FQ262">
        <v>0</v>
      </c>
      <c r="FR262">
        <v>0</v>
      </c>
      <c r="FS262">
        <v>0</v>
      </c>
      <c r="FT262">
        <v>0</v>
      </c>
    </row>
    <row r="263" spans="1:176" x14ac:dyDescent="0.2">
      <c r="A263" t="s">
        <v>232</v>
      </c>
      <c r="B263" t="s">
        <v>226</v>
      </c>
      <c r="C263" t="s">
        <v>248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0</v>
      </c>
      <c r="BT263">
        <v>0</v>
      </c>
      <c r="BU263">
        <v>0</v>
      </c>
      <c r="BV263">
        <v>0</v>
      </c>
      <c r="BW263">
        <v>0</v>
      </c>
      <c r="BX263">
        <v>0</v>
      </c>
      <c r="BY263">
        <v>0</v>
      </c>
      <c r="BZ263">
        <v>0</v>
      </c>
      <c r="CA263">
        <v>0</v>
      </c>
      <c r="CB263">
        <v>0</v>
      </c>
      <c r="CC263">
        <v>0</v>
      </c>
      <c r="CD263">
        <v>0</v>
      </c>
      <c r="CE263">
        <v>0</v>
      </c>
      <c r="CF263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  <c r="ET263">
        <v>0</v>
      </c>
      <c r="EU263">
        <v>0</v>
      </c>
      <c r="EV263">
        <v>0</v>
      </c>
      <c r="EW263">
        <v>0</v>
      </c>
      <c r="EX263">
        <v>0</v>
      </c>
      <c r="EY263">
        <v>0</v>
      </c>
      <c r="EZ263">
        <v>0</v>
      </c>
      <c r="FA263">
        <v>0</v>
      </c>
      <c r="FB263">
        <v>0</v>
      </c>
      <c r="FC263">
        <v>0</v>
      </c>
      <c r="FD263">
        <v>0</v>
      </c>
      <c r="FE263">
        <v>0</v>
      </c>
      <c r="FF263">
        <v>0</v>
      </c>
      <c r="FG263">
        <v>0</v>
      </c>
      <c r="FH263">
        <v>0</v>
      </c>
      <c r="FI263">
        <v>0</v>
      </c>
      <c r="FJ263">
        <v>0</v>
      </c>
      <c r="FK263">
        <v>0</v>
      </c>
      <c r="FL263">
        <v>0</v>
      </c>
      <c r="FM263">
        <v>0</v>
      </c>
      <c r="FN263">
        <v>0</v>
      </c>
      <c r="FO263">
        <v>0</v>
      </c>
      <c r="FP263">
        <v>0</v>
      </c>
      <c r="FQ263">
        <v>0</v>
      </c>
      <c r="FR263">
        <v>0</v>
      </c>
      <c r="FS263">
        <v>0</v>
      </c>
      <c r="FT263">
        <v>0</v>
      </c>
    </row>
    <row r="264" spans="1:176" x14ac:dyDescent="0.2">
      <c r="A264" t="s">
        <v>232</v>
      </c>
      <c r="B264" t="s">
        <v>226</v>
      </c>
      <c r="C264" t="s">
        <v>249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>
        <v>0</v>
      </c>
      <c r="BP264">
        <v>0</v>
      </c>
      <c r="BQ264">
        <v>0</v>
      </c>
      <c r="BR264">
        <v>0</v>
      </c>
      <c r="BS264">
        <v>0</v>
      </c>
      <c r="BT264">
        <v>0</v>
      </c>
      <c r="BU264">
        <v>0</v>
      </c>
      <c r="BV264">
        <v>0</v>
      </c>
      <c r="BW264">
        <v>0</v>
      </c>
      <c r="BX264">
        <v>0</v>
      </c>
      <c r="BY264">
        <v>0</v>
      </c>
      <c r="BZ264">
        <v>0</v>
      </c>
      <c r="CA264">
        <v>0</v>
      </c>
      <c r="CB264">
        <v>0</v>
      </c>
      <c r="CC264">
        <v>0</v>
      </c>
      <c r="CD264">
        <v>0</v>
      </c>
      <c r="CE264">
        <v>0</v>
      </c>
      <c r="CF264">
        <v>0</v>
      </c>
      <c r="CG264">
        <v>0</v>
      </c>
      <c r="CH264">
        <v>0</v>
      </c>
      <c r="CI264">
        <v>0</v>
      </c>
      <c r="CJ264">
        <v>0</v>
      </c>
      <c r="CK264">
        <v>0</v>
      </c>
      <c r="CL264">
        <v>0</v>
      </c>
      <c r="CM264">
        <v>0</v>
      </c>
      <c r="CN264">
        <v>0</v>
      </c>
      <c r="CO264">
        <v>0</v>
      </c>
      <c r="CP264">
        <v>0</v>
      </c>
      <c r="CQ264">
        <v>0</v>
      </c>
      <c r="CR264">
        <v>0</v>
      </c>
      <c r="CS264">
        <v>0</v>
      </c>
      <c r="CT264">
        <v>0</v>
      </c>
      <c r="CU264">
        <v>0</v>
      </c>
      <c r="CV264">
        <v>0</v>
      </c>
      <c r="CW264">
        <v>0</v>
      </c>
      <c r="CX264">
        <v>0</v>
      </c>
      <c r="CY264">
        <v>0</v>
      </c>
      <c r="CZ264">
        <v>0</v>
      </c>
      <c r="DA264">
        <v>0</v>
      </c>
      <c r="DB264">
        <v>0</v>
      </c>
      <c r="DC264">
        <v>0</v>
      </c>
      <c r="DD264">
        <v>0</v>
      </c>
      <c r="DE264">
        <v>0</v>
      </c>
      <c r="DF264">
        <v>0</v>
      </c>
      <c r="DG264">
        <v>0</v>
      </c>
      <c r="DH264">
        <v>0</v>
      </c>
      <c r="DI264">
        <v>0</v>
      </c>
      <c r="DJ264">
        <v>0</v>
      </c>
      <c r="DK264">
        <v>0</v>
      </c>
      <c r="DL264">
        <v>0</v>
      </c>
      <c r="DM264">
        <v>0</v>
      </c>
      <c r="DN264">
        <v>0</v>
      </c>
      <c r="DO264">
        <v>0</v>
      </c>
      <c r="DP264">
        <v>0</v>
      </c>
      <c r="DQ264">
        <v>0</v>
      </c>
      <c r="DR264">
        <v>0</v>
      </c>
      <c r="DS264">
        <v>0</v>
      </c>
      <c r="DT264">
        <v>0</v>
      </c>
      <c r="DU264">
        <v>0</v>
      </c>
      <c r="DV264">
        <v>0</v>
      </c>
      <c r="DW264">
        <v>0</v>
      </c>
      <c r="DX264">
        <v>0</v>
      </c>
      <c r="DY264">
        <v>0</v>
      </c>
      <c r="DZ264">
        <v>0</v>
      </c>
      <c r="EA264">
        <v>0</v>
      </c>
      <c r="EB264">
        <v>0</v>
      </c>
      <c r="EC264">
        <v>0</v>
      </c>
      <c r="ED264">
        <v>0</v>
      </c>
      <c r="EE264">
        <v>0</v>
      </c>
      <c r="EF264">
        <v>0</v>
      </c>
      <c r="EG264">
        <v>0</v>
      </c>
      <c r="EH264">
        <v>0</v>
      </c>
      <c r="EI264">
        <v>0</v>
      </c>
      <c r="EJ264">
        <v>0</v>
      </c>
      <c r="EK264">
        <v>0</v>
      </c>
      <c r="EL264">
        <v>0</v>
      </c>
      <c r="EM264">
        <v>0</v>
      </c>
      <c r="EN264">
        <v>0</v>
      </c>
      <c r="EO264">
        <v>0</v>
      </c>
      <c r="EP264">
        <v>0</v>
      </c>
      <c r="EQ264">
        <v>0</v>
      </c>
      <c r="ER264">
        <v>0</v>
      </c>
      <c r="ES264">
        <v>0</v>
      </c>
      <c r="ET264">
        <v>0</v>
      </c>
      <c r="EU264">
        <v>0</v>
      </c>
      <c r="EV264">
        <v>0</v>
      </c>
      <c r="EW264">
        <v>0</v>
      </c>
      <c r="EX264">
        <v>0</v>
      </c>
      <c r="EY264">
        <v>0</v>
      </c>
      <c r="EZ264">
        <v>0</v>
      </c>
      <c r="FA264">
        <v>0</v>
      </c>
      <c r="FB264">
        <v>0</v>
      </c>
      <c r="FC264">
        <v>0</v>
      </c>
      <c r="FD264">
        <v>0</v>
      </c>
      <c r="FE264">
        <v>0</v>
      </c>
      <c r="FF264">
        <v>0</v>
      </c>
      <c r="FG264">
        <v>0</v>
      </c>
      <c r="FH264">
        <v>0</v>
      </c>
      <c r="FI264">
        <v>0</v>
      </c>
      <c r="FJ264">
        <v>0</v>
      </c>
      <c r="FK264">
        <v>0</v>
      </c>
      <c r="FL264">
        <v>0</v>
      </c>
      <c r="FM264">
        <v>0</v>
      </c>
      <c r="FN264">
        <v>0</v>
      </c>
      <c r="FO264">
        <v>0</v>
      </c>
      <c r="FP264">
        <v>0</v>
      </c>
      <c r="FQ264">
        <v>0</v>
      </c>
      <c r="FR264">
        <v>0</v>
      </c>
      <c r="FS264">
        <v>0</v>
      </c>
      <c r="FT264">
        <v>0</v>
      </c>
    </row>
    <row r="265" spans="1:176" x14ac:dyDescent="0.2">
      <c r="A265" t="s">
        <v>232</v>
      </c>
      <c r="B265" t="s">
        <v>226</v>
      </c>
      <c r="C265" t="s">
        <v>250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0</v>
      </c>
      <c r="BT265">
        <v>0</v>
      </c>
      <c r="BU265">
        <v>0</v>
      </c>
      <c r="BV265">
        <v>0</v>
      </c>
      <c r="BW265">
        <v>0</v>
      </c>
      <c r="BX265">
        <v>0</v>
      </c>
      <c r="BY265">
        <v>0</v>
      </c>
      <c r="BZ265">
        <v>0</v>
      </c>
      <c r="CA265">
        <v>0</v>
      </c>
      <c r="CB265">
        <v>0</v>
      </c>
      <c r="CC265">
        <v>0</v>
      </c>
      <c r="CD265">
        <v>0</v>
      </c>
      <c r="CE265">
        <v>0</v>
      </c>
      <c r="CF265">
        <v>0</v>
      </c>
      <c r="CG265">
        <v>0</v>
      </c>
      <c r="CH265">
        <v>0</v>
      </c>
      <c r="CI265">
        <v>0</v>
      </c>
      <c r="CJ265">
        <v>0</v>
      </c>
      <c r="CK265">
        <v>0</v>
      </c>
      <c r="CL265">
        <v>0</v>
      </c>
      <c r="CM265">
        <v>0</v>
      </c>
      <c r="CN265">
        <v>0</v>
      </c>
      <c r="CO265">
        <v>0</v>
      </c>
      <c r="CP265">
        <v>0</v>
      </c>
      <c r="CQ265">
        <v>0</v>
      </c>
      <c r="CR265">
        <v>0</v>
      </c>
      <c r="CS265">
        <v>0</v>
      </c>
      <c r="CT265">
        <v>0</v>
      </c>
      <c r="CU265">
        <v>0</v>
      </c>
      <c r="CV265">
        <v>0</v>
      </c>
      <c r="CW265">
        <v>0</v>
      </c>
      <c r="CX265">
        <v>0</v>
      </c>
      <c r="CY265">
        <v>0</v>
      </c>
      <c r="CZ265">
        <v>0</v>
      </c>
      <c r="DA265">
        <v>0</v>
      </c>
      <c r="DB265">
        <v>0</v>
      </c>
      <c r="DC265">
        <v>0</v>
      </c>
      <c r="DD265">
        <v>0</v>
      </c>
      <c r="DE265">
        <v>0</v>
      </c>
      <c r="DF265">
        <v>0</v>
      </c>
      <c r="DG265">
        <v>0</v>
      </c>
      <c r="DH265">
        <v>0</v>
      </c>
      <c r="DI265">
        <v>0</v>
      </c>
      <c r="DJ265">
        <v>0</v>
      </c>
      <c r="DK265">
        <v>0</v>
      </c>
      <c r="DL265">
        <v>0</v>
      </c>
      <c r="DM265">
        <v>0</v>
      </c>
      <c r="DN265">
        <v>0</v>
      </c>
      <c r="DO265">
        <v>0</v>
      </c>
      <c r="DP265">
        <v>0</v>
      </c>
      <c r="DQ265">
        <v>0</v>
      </c>
      <c r="DR265">
        <v>0</v>
      </c>
      <c r="DS265">
        <v>0</v>
      </c>
      <c r="DT265">
        <v>0</v>
      </c>
      <c r="DU265">
        <v>0</v>
      </c>
      <c r="DV265">
        <v>0</v>
      </c>
      <c r="DW265">
        <v>0</v>
      </c>
      <c r="DX265">
        <v>0</v>
      </c>
      <c r="DY265">
        <v>0</v>
      </c>
      <c r="DZ265">
        <v>0</v>
      </c>
      <c r="EA265">
        <v>0</v>
      </c>
      <c r="EB265">
        <v>0</v>
      </c>
      <c r="EC265">
        <v>0</v>
      </c>
      <c r="ED265">
        <v>0</v>
      </c>
      <c r="EE265">
        <v>0</v>
      </c>
      <c r="EF265">
        <v>0</v>
      </c>
      <c r="EG265">
        <v>0</v>
      </c>
      <c r="EH265">
        <v>0</v>
      </c>
      <c r="EI265">
        <v>0</v>
      </c>
      <c r="EJ265">
        <v>0</v>
      </c>
      <c r="EK265">
        <v>0</v>
      </c>
      <c r="EL265">
        <v>0</v>
      </c>
      <c r="EM265">
        <v>0</v>
      </c>
      <c r="EN265">
        <v>0</v>
      </c>
      <c r="EO265">
        <v>0</v>
      </c>
      <c r="EP265">
        <v>0</v>
      </c>
      <c r="EQ265">
        <v>0</v>
      </c>
      <c r="ER265">
        <v>0</v>
      </c>
      <c r="ES265">
        <v>0</v>
      </c>
      <c r="ET265">
        <v>0</v>
      </c>
      <c r="EU265">
        <v>0</v>
      </c>
      <c r="EV265">
        <v>0</v>
      </c>
      <c r="EW265">
        <v>0</v>
      </c>
      <c r="EX265">
        <v>0</v>
      </c>
      <c r="EY265">
        <v>0</v>
      </c>
      <c r="EZ265">
        <v>0</v>
      </c>
      <c r="FA265">
        <v>0</v>
      </c>
      <c r="FB265">
        <v>0</v>
      </c>
      <c r="FC265">
        <v>0</v>
      </c>
      <c r="FD265">
        <v>0</v>
      </c>
      <c r="FE265">
        <v>0</v>
      </c>
      <c r="FF265">
        <v>0</v>
      </c>
      <c r="FG265">
        <v>0</v>
      </c>
      <c r="FH265">
        <v>0</v>
      </c>
      <c r="FI265">
        <v>0</v>
      </c>
      <c r="FJ265">
        <v>0</v>
      </c>
      <c r="FK265">
        <v>0</v>
      </c>
      <c r="FL265">
        <v>0</v>
      </c>
      <c r="FM265">
        <v>0</v>
      </c>
      <c r="FN265">
        <v>0</v>
      </c>
      <c r="FO265">
        <v>0</v>
      </c>
      <c r="FP265">
        <v>0</v>
      </c>
      <c r="FQ265">
        <v>0</v>
      </c>
      <c r="FR265">
        <v>0</v>
      </c>
      <c r="FS265">
        <v>0</v>
      </c>
      <c r="FT265">
        <v>0</v>
      </c>
    </row>
    <row r="266" spans="1:176" x14ac:dyDescent="0.2">
      <c r="A266" t="s">
        <v>232</v>
      </c>
      <c r="B266" t="s">
        <v>226</v>
      </c>
      <c r="C266" t="s">
        <v>251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0</v>
      </c>
      <c r="BM266">
        <v>0</v>
      </c>
      <c r="BN266">
        <v>0</v>
      </c>
      <c r="BO266">
        <v>0</v>
      </c>
      <c r="BP266">
        <v>0</v>
      </c>
      <c r="BQ266">
        <v>0</v>
      </c>
      <c r="BR266">
        <v>0</v>
      </c>
      <c r="BS266">
        <v>0</v>
      </c>
      <c r="BT266">
        <v>0</v>
      </c>
      <c r="BU266">
        <v>0</v>
      </c>
      <c r="BV266">
        <v>0</v>
      </c>
      <c r="BW266">
        <v>0</v>
      </c>
      <c r="BX266">
        <v>0</v>
      </c>
      <c r="BY266">
        <v>0</v>
      </c>
      <c r="BZ266">
        <v>0</v>
      </c>
      <c r="CA266">
        <v>0</v>
      </c>
      <c r="CB266">
        <v>0</v>
      </c>
      <c r="CC266">
        <v>0</v>
      </c>
      <c r="CD266">
        <v>0</v>
      </c>
      <c r="CE266">
        <v>0</v>
      </c>
      <c r="CF266">
        <v>0</v>
      </c>
      <c r="CG266">
        <v>0</v>
      </c>
      <c r="CH266">
        <v>0</v>
      </c>
      <c r="CI266">
        <v>0</v>
      </c>
      <c r="CJ266">
        <v>0</v>
      </c>
      <c r="CK266">
        <v>0</v>
      </c>
      <c r="CL266">
        <v>0</v>
      </c>
      <c r="CM266">
        <v>0</v>
      </c>
      <c r="CN266">
        <v>0</v>
      </c>
      <c r="CO266">
        <v>0</v>
      </c>
      <c r="CP266">
        <v>0</v>
      </c>
      <c r="CQ266">
        <v>0</v>
      </c>
      <c r="CR266">
        <v>0</v>
      </c>
      <c r="CS266">
        <v>0</v>
      </c>
      <c r="CT266">
        <v>0</v>
      </c>
      <c r="CU266">
        <v>0</v>
      </c>
      <c r="CV266">
        <v>0</v>
      </c>
      <c r="CW266">
        <v>0</v>
      </c>
      <c r="CX266">
        <v>0</v>
      </c>
      <c r="CY266">
        <v>0</v>
      </c>
      <c r="CZ266">
        <v>0</v>
      </c>
      <c r="DA266">
        <v>0</v>
      </c>
      <c r="DB266">
        <v>0</v>
      </c>
      <c r="DC266">
        <v>0</v>
      </c>
      <c r="DD266">
        <v>0</v>
      </c>
      <c r="DE266">
        <v>0</v>
      </c>
      <c r="DF266">
        <v>0</v>
      </c>
      <c r="DG266">
        <v>0</v>
      </c>
      <c r="DH266">
        <v>0</v>
      </c>
      <c r="DI266">
        <v>0</v>
      </c>
      <c r="DJ266">
        <v>0</v>
      </c>
      <c r="DK266">
        <v>0</v>
      </c>
      <c r="DL266">
        <v>0</v>
      </c>
      <c r="DM266">
        <v>0</v>
      </c>
      <c r="DN266">
        <v>0</v>
      </c>
      <c r="DO266">
        <v>0</v>
      </c>
      <c r="DP266">
        <v>0</v>
      </c>
      <c r="DQ266">
        <v>0</v>
      </c>
      <c r="DR266">
        <v>0</v>
      </c>
      <c r="DS266">
        <v>0</v>
      </c>
      <c r="DT266">
        <v>0</v>
      </c>
      <c r="DU266">
        <v>0</v>
      </c>
      <c r="DV266">
        <v>0</v>
      </c>
      <c r="DW266">
        <v>0</v>
      </c>
      <c r="DX266">
        <v>0</v>
      </c>
      <c r="DY266">
        <v>0</v>
      </c>
      <c r="DZ266">
        <v>0</v>
      </c>
      <c r="EA266">
        <v>0</v>
      </c>
      <c r="EB266">
        <v>0</v>
      </c>
      <c r="EC266">
        <v>0</v>
      </c>
      <c r="ED266">
        <v>0</v>
      </c>
      <c r="EE266">
        <v>0</v>
      </c>
      <c r="EF266">
        <v>0</v>
      </c>
      <c r="EG266">
        <v>0</v>
      </c>
      <c r="EH266">
        <v>0</v>
      </c>
      <c r="EI266">
        <v>0</v>
      </c>
      <c r="EJ266">
        <v>0</v>
      </c>
      <c r="EK266">
        <v>0</v>
      </c>
      <c r="EL266">
        <v>0</v>
      </c>
      <c r="EM266">
        <v>0</v>
      </c>
      <c r="EN266">
        <v>0</v>
      </c>
      <c r="EO266">
        <v>0</v>
      </c>
      <c r="EP266">
        <v>0</v>
      </c>
      <c r="EQ266">
        <v>0</v>
      </c>
      <c r="ER266">
        <v>0</v>
      </c>
      <c r="ES266">
        <v>0</v>
      </c>
      <c r="ET266">
        <v>0</v>
      </c>
      <c r="EU266">
        <v>0</v>
      </c>
      <c r="EV266">
        <v>0</v>
      </c>
      <c r="EW266">
        <v>0</v>
      </c>
      <c r="EX266">
        <v>0</v>
      </c>
      <c r="EY266">
        <v>0</v>
      </c>
      <c r="EZ266">
        <v>0</v>
      </c>
      <c r="FA266">
        <v>0</v>
      </c>
      <c r="FB266">
        <v>0</v>
      </c>
      <c r="FC266">
        <v>0</v>
      </c>
      <c r="FD266">
        <v>0</v>
      </c>
      <c r="FE266">
        <v>0</v>
      </c>
      <c r="FF266">
        <v>0</v>
      </c>
      <c r="FG266">
        <v>0</v>
      </c>
      <c r="FH266">
        <v>0</v>
      </c>
      <c r="FI266">
        <v>0</v>
      </c>
      <c r="FJ266">
        <v>0</v>
      </c>
      <c r="FK266">
        <v>0</v>
      </c>
      <c r="FL266">
        <v>0</v>
      </c>
      <c r="FM266">
        <v>0</v>
      </c>
      <c r="FN266">
        <v>0</v>
      </c>
      <c r="FO266">
        <v>0</v>
      </c>
      <c r="FP266">
        <v>0</v>
      </c>
      <c r="FQ266">
        <v>0</v>
      </c>
      <c r="FR266">
        <v>0</v>
      </c>
      <c r="FS266">
        <v>0</v>
      </c>
      <c r="FT266">
        <v>0</v>
      </c>
    </row>
    <row r="267" spans="1:176" x14ac:dyDescent="0.2">
      <c r="A267" t="s">
        <v>232</v>
      </c>
      <c r="B267" t="s">
        <v>226</v>
      </c>
      <c r="C267" t="s">
        <v>252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0</v>
      </c>
      <c r="BQ267">
        <v>0</v>
      </c>
      <c r="BR267">
        <v>0</v>
      </c>
      <c r="BS267">
        <v>0</v>
      </c>
      <c r="BT267">
        <v>0</v>
      </c>
      <c r="BU267">
        <v>0</v>
      </c>
      <c r="BV267">
        <v>0</v>
      </c>
      <c r="BW267">
        <v>0</v>
      </c>
      <c r="BX267">
        <v>0</v>
      </c>
      <c r="BY267">
        <v>0</v>
      </c>
      <c r="BZ267">
        <v>0</v>
      </c>
      <c r="CA267">
        <v>0</v>
      </c>
      <c r="CB267">
        <v>0</v>
      </c>
      <c r="CC267">
        <v>0</v>
      </c>
      <c r="CD267">
        <v>0</v>
      </c>
      <c r="CE267">
        <v>0</v>
      </c>
      <c r="CF267">
        <v>0</v>
      </c>
      <c r="CG267">
        <v>0</v>
      </c>
      <c r="CH267">
        <v>0</v>
      </c>
      <c r="CI267">
        <v>0</v>
      </c>
      <c r="CJ267">
        <v>0</v>
      </c>
      <c r="CK267">
        <v>0</v>
      </c>
      <c r="CL267">
        <v>0</v>
      </c>
      <c r="CM267">
        <v>0</v>
      </c>
      <c r="CN267">
        <v>0</v>
      </c>
      <c r="CO267">
        <v>0</v>
      </c>
      <c r="CP267">
        <v>0</v>
      </c>
      <c r="CQ267">
        <v>0</v>
      </c>
      <c r="CR267">
        <v>0</v>
      </c>
      <c r="CS267">
        <v>0</v>
      </c>
      <c r="CT267">
        <v>0</v>
      </c>
      <c r="CU267">
        <v>0</v>
      </c>
      <c r="CV267">
        <v>0</v>
      </c>
      <c r="CW267">
        <v>0</v>
      </c>
      <c r="CX267">
        <v>0</v>
      </c>
      <c r="CY267">
        <v>0</v>
      </c>
      <c r="CZ267">
        <v>0</v>
      </c>
      <c r="DA267">
        <v>0</v>
      </c>
      <c r="DB267">
        <v>0</v>
      </c>
      <c r="DC267">
        <v>0</v>
      </c>
      <c r="DD267">
        <v>0</v>
      </c>
      <c r="DE267">
        <v>0</v>
      </c>
      <c r="DF267">
        <v>0</v>
      </c>
      <c r="DG267">
        <v>0</v>
      </c>
      <c r="DH267">
        <v>0</v>
      </c>
      <c r="DI267">
        <v>0</v>
      </c>
      <c r="DJ267">
        <v>0</v>
      </c>
      <c r="DK267">
        <v>0</v>
      </c>
      <c r="DL267">
        <v>0</v>
      </c>
      <c r="DM267">
        <v>0</v>
      </c>
      <c r="DN267">
        <v>0</v>
      </c>
      <c r="DO267">
        <v>0</v>
      </c>
      <c r="DP267">
        <v>0</v>
      </c>
      <c r="DQ267">
        <v>0</v>
      </c>
      <c r="DR267">
        <v>0</v>
      </c>
      <c r="DS267">
        <v>0</v>
      </c>
      <c r="DT267">
        <v>0</v>
      </c>
      <c r="DU267">
        <v>0</v>
      </c>
      <c r="DV267">
        <v>0</v>
      </c>
      <c r="DW267">
        <v>0</v>
      </c>
      <c r="DX267">
        <v>0</v>
      </c>
      <c r="DY267">
        <v>0</v>
      </c>
      <c r="DZ267">
        <v>0</v>
      </c>
      <c r="EA267">
        <v>0</v>
      </c>
      <c r="EB267">
        <v>0</v>
      </c>
      <c r="EC267">
        <v>0</v>
      </c>
      <c r="ED267">
        <v>0</v>
      </c>
      <c r="EE267">
        <v>0</v>
      </c>
      <c r="EF267">
        <v>0</v>
      </c>
      <c r="EG267">
        <v>0</v>
      </c>
      <c r="EH267">
        <v>0</v>
      </c>
      <c r="EI267">
        <v>0</v>
      </c>
      <c r="EJ267">
        <v>0</v>
      </c>
      <c r="EK267">
        <v>0</v>
      </c>
      <c r="EL267">
        <v>0</v>
      </c>
      <c r="EM267">
        <v>0</v>
      </c>
      <c r="EN267">
        <v>0</v>
      </c>
      <c r="EO267">
        <v>0</v>
      </c>
      <c r="EP267">
        <v>0</v>
      </c>
      <c r="EQ267">
        <v>0</v>
      </c>
      <c r="ER267">
        <v>0</v>
      </c>
      <c r="ES267">
        <v>0</v>
      </c>
      <c r="ET267">
        <v>0</v>
      </c>
      <c r="EU267">
        <v>0</v>
      </c>
      <c r="EV267">
        <v>0</v>
      </c>
      <c r="EW267">
        <v>0</v>
      </c>
      <c r="EX267">
        <v>0</v>
      </c>
      <c r="EY267">
        <v>0</v>
      </c>
      <c r="EZ267">
        <v>0</v>
      </c>
      <c r="FA267">
        <v>0</v>
      </c>
      <c r="FB267">
        <v>0</v>
      </c>
      <c r="FC267">
        <v>0</v>
      </c>
      <c r="FD267">
        <v>0</v>
      </c>
      <c r="FE267">
        <v>0</v>
      </c>
      <c r="FF267">
        <v>0</v>
      </c>
      <c r="FG267">
        <v>0</v>
      </c>
      <c r="FH267">
        <v>0</v>
      </c>
      <c r="FI267">
        <v>0</v>
      </c>
      <c r="FJ267">
        <v>0</v>
      </c>
      <c r="FK267">
        <v>0</v>
      </c>
      <c r="FL267">
        <v>0</v>
      </c>
      <c r="FM267">
        <v>0</v>
      </c>
      <c r="FN267">
        <v>0</v>
      </c>
      <c r="FO267">
        <v>0</v>
      </c>
      <c r="FP267">
        <v>0</v>
      </c>
      <c r="FQ267">
        <v>0</v>
      </c>
      <c r="FR267">
        <v>19</v>
      </c>
      <c r="FS267">
        <v>0.21355944871902466</v>
      </c>
      <c r="FT267">
        <v>0</v>
      </c>
    </row>
    <row r="268" spans="1:176" x14ac:dyDescent="0.2">
      <c r="A268" t="s">
        <v>232</v>
      </c>
      <c r="B268" t="s">
        <v>226</v>
      </c>
      <c r="C268" t="s">
        <v>253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0</v>
      </c>
      <c r="BT268">
        <v>0</v>
      </c>
      <c r="BU268">
        <v>0</v>
      </c>
      <c r="BV268">
        <v>0</v>
      </c>
      <c r="BW268">
        <v>0</v>
      </c>
      <c r="BX268">
        <v>0</v>
      </c>
      <c r="BY268">
        <v>0</v>
      </c>
      <c r="BZ268">
        <v>0</v>
      </c>
      <c r="CA268">
        <v>0</v>
      </c>
      <c r="CB268">
        <v>0</v>
      </c>
      <c r="CC268">
        <v>0</v>
      </c>
      <c r="CD268">
        <v>0</v>
      </c>
      <c r="CE268">
        <v>0</v>
      </c>
      <c r="CF268">
        <v>0</v>
      </c>
      <c r="CG268">
        <v>0</v>
      </c>
      <c r="CH268">
        <v>0</v>
      </c>
      <c r="CI268">
        <v>0</v>
      </c>
      <c r="CJ268">
        <v>0</v>
      </c>
      <c r="CK268">
        <v>0</v>
      </c>
      <c r="CL268">
        <v>0</v>
      </c>
      <c r="CM268">
        <v>0</v>
      </c>
      <c r="CN268">
        <v>0</v>
      </c>
      <c r="CO268">
        <v>0</v>
      </c>
      <c r="CP268">
        <v>0</v>
      </c>
      <c r="CQ268">
        <v>0</v>
      </c>
      <c r="CR268">
        <v>0</v>
      </c>
      <c r="CS268">
        <v>0</v>
      </c>
      <c r="CT268">
        <v>0</v>
      </c>
      <c r="CU268">
        <v>0</v>
      </c>
      <c r="CV268">
        <v>0</v>
      </c>
      <c r="CW268">
        <v>0</v>
      </c>
      <c r="CX268">
        <v>0</v>
      </c>
      <c r="CY268">
        <v>0</v>
      </c>
      <c r="CZ268">
        <v>0</v>
      </c>
      <c r="DA268">
        <v>0</v>
      </c>
      <c r="DB268">
        <v>0</v>
      </c>
      <c r="DC268">
        <v>0</v>
      </c>
      <c r="DD268">
        <v>0</v>
      </c>
      <c r="DE268">
        <v>0</v>
      </c>
      <c r="DF268">
        <v>0</v>
      </c>
      <c r="DG268">
        <v>0</v>
      </c>
      <c r="DH268">
        <v>0</v>
      </c>
      <c r="DI268">
        <v>0</v>
      </c>
      <c r="DJ268">
        <v>0</v>
      </c>
      <c r="DK268">
        <v>0</v>
      </c>
      <c r="DL268">
        <v>0</v>
      </c>
      <c r="DM268">
        <v>0</v>
      </c>
      <c r="DN268">
        <v>0</v>
      </c>
      <c r="DO268">
        <v>0</v>
      </c>
      <c r="DP268">
        <v>0</v>
      </c>
      <c r="DQ268">
        <v>0</v>
      </c>
      <c r="DR268">
        <v>0</v>
      </c>
      <c r="DS268">
        <v>0</v>
      </c>
      <c r="DT268">
        <v>0</v>
      </c>
      <c r="DU268">
        <v>0</v>
      </c>
      <c r="DV268">
        <v>0</v>
      </c>
      <c r="DW268">
        <v>0</v>
      </c>
      <c r="DX268">
        <v>0</v>
      </c>
      <c r="DY268">
        <v>0</v>
      </c>
      <c r="DZ268">
        <v>0</v>
      </c>
      <c r="EA268">
        <v>0</v>
      </c>
      <c r="EB268">
        <v>0</v>
      </c>
      <c r="EC268">
        <v>0</v>
      </c>
      <c r="ED268">
        <v>0</v>
      </c>
      <c r="EE268">
        <v>0</v>
      </c>
      <c r="EF268">
        <v>0</v>
      </c>
      <c r="EG268">
        <v>0</v>
      </c>
      <c r="EH268">
        <v>0</v>
      </c>
      <c r="EI268">
        <v>0</v>
      </c>
      <c r="EJ268">
        <v>0</v>
      </c>
      <c r="EK268">
        <v>0</v>
      </c>
      <c r="EL268">
        <v>0</v>
      </c>
      <c r="EM268">
        <v>0</v>
      </c>
      <c r="EN268">
        <v>0</v>
      </c>
      <c r="EO268">
        <v>0</v>
      </c>
      <c r="EP268">
        <v>0</v>
      </c>
      <c r="EQ268">
        <v>0</v>
      </c>
      <c r="ER268">
        <v>0</v>
      </c>
      <c r="ES268">
        <v>0</v>
      </c>
      <c r="ET268">
        <v>0</v>
      </c>
      <c r="EU268">
        <v>0</v>
      </c>
      <c r="EV268">
        <v>0</v>
      </c>
      <c r="EW268">
        <v>0</v>
      </c>
      <c r="EX268">
        <v>0</v>
      </c>
      <c r="EY268">
        <v>0</v>
      </c>
      <c r="EZ268">
        <v>0</v>
      </c>
      <c r="FA268">
        <v>0</v>
      </c>
      <c r="FB268">
        <v>0</v>
      </c>
      <c r="FC268">
        <v>0</v>
      </c>
      <c r="FD268">
        <v>0</v>
      </c>
      <c r="FE268">
        <v>0</v>
      </c>
      <c r="FF268">
        <v>0</v>
      </c>
      <c r="FG268">
        <v>0</v>
      </c>
      <c r="FH268">
        <v>0</v>
      </c>
      <c r="FI268">
        <v>0</v>
      </c>
      <c r="FJ268">
        <v>0</v>
      </c>
      <c r="FK268">
        <v>0</v>
      </c>
      <c r="FL268">
        <v>0</v>
      </c>
      <c r="FM268">
        <v>0</v>
      </c>
      <c r="FN268">
        <v>0</v>
      </c>
      <c r="FO268">
        <v>0</v>
      </c>
      <c r="FP268">
        <v>0</v>
      </c>
      <c r="FQ268">
        <v>0</v>
      </c>
      <c r="FR268">
        <v>19</v>
      </c>
      <c r="FS268">
        <v>0.29419192671775818</v>
      </c>
      <c r="FT268">
        <v>0</v>
      </c>
    </row>
    <row r="269" spans="1:176" x14ac:dyDescent="0.2">
      <c r="A269" t="s">
        <v>232</v>
      </c>
      <c r="B269" t="s">
        <v>226</v>
      </c>
      <c r="C269" t="s">
        <v>254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>
        <v>0</v>
      </c>
      <c r="BN269">
        <v>0</v>
      </c>
      <c r="BO269">
        <v>0</v>
      </c>
      <c r="BP269">
        <v>0</v>
      </c>
      <c r="BQ269">
        <v>0</v>
      </c>
      <c r="BR269">
        <v>0</v>
      </c>
      <c r="BS269">
        <v>0</v>
      </c>
      <c r="BT269">
        <v>0</v>
      </c>
      <c r="BU269">
        <v>0</v>
      </c>
      <c r="BV269">
        <v>0</v>
      </c>
      <c r="BW269">
        <v>0</v>
      </c>
      <c r="BX269">
        <v>0</v>
      </c>
      <c r="BY269">
        <v>0</v>
      </c>
      <c r="BZ269">
        <v>0</v>
      </c>
      <c r="CA269">
        <v>0</v>
      </c>
      <c r="CB269">
        <v>0</v>
      </c>
      <c r="CC269">
        <v>0</v>
      </c>
      <c r="CD269">
        <v>0</v>
      </c>
      <c r="CE269">
        <v>0</v>
      </c>
      <c r="CF269">
        <v>0</v>
      </c>
      <c r="CG269">
        <v>0</v>
      </c>
      <c r="CH269">
        <v>0</v>
      </c>
      <c r="CI269">
        <v>0</v>
      </c>
      <c r="CJ269">
        <v>0</v>
      </c>
      <c r="CK269">
        <v>0</v>
      </c>
      <c r="CL269">
        <v>0</v>
      </c>
      <c r="CM269">
        <v>0</v>
      </c>
      <c r="CN269">
        <v>0</v>
      </c>
      <c r="CO269">
        <v>0</v>
      </c>
      <c r="CP269">
        <v>0</v>
      </c>
      <c r="CQ269">
        <v>0</v>
      </c>
      <c r="CR269">
        <v>0</v>
      </c>
      <c r="CS269">
        <v>0</v>
      </c>
      <c r="CT269">
        <v>0</v>
      </c>
      <c r="CU269">
        <v>0</v>
      </c>
      <c r="CV269">
        <v>0</v>
      </c>
      <c r="CW269">
        <v>0</v>
      </c>
      <c r="CX269">
        <v>0</v>
      </c>
      <c r="CY269">
        <v>0</v>
      </c>
      <c r="CZ269">
        <v>0</v>
      </c>
      <c r="DA269">
        <v>0</v>
      </c>
      <c r="DB269">
        <v>0</v>
      </c>
      <c r="DC269">
        <v>0</v>
      </c>
      <c r="DD269">
        <v>0</v>
      </c>
      <c r="DE269">
        <v>0</v>
      </c>
      <c r="DF269">
        <v>0</v>
      </c>
      <c r="DG269">
        <v>0</v>
      </c>
      <c r="DH269">
        <v>0</v>
      </c>
      <c r="DI269">
        <v>0</v>
      </c>
      <c r="DJ269">
        <v>0</v>
      </c>
      <c r="DK269">
        <v>0</v>
      </c>
      <c r="DL269">
        <v>0</v>
      </c>
      <c r="DM269">
        <v>0</v>
      </c>
      <c r="DN269">
        <v>0</v>
      </c>
      <c r="DO269">
        <v>0</v>
      </c>
      <c r="DP269">
        <v>0</v>
      </c>
      <c r="DQ269">
        <v>0</v>
      </c>
      <c r="DR269">
        <v>0</v>
      </c>
      <c r="DS269">
        <v>0</v>
      </c>
      <c r="DT269">
        <v>0</v>
      </c>
      <c r="DU269">
        <v>0</v>
      </c>
      <c r="DV269">
        <v>0</v>
      </c>
      <c r="DW269">
        <v>0</v>
      </c>
      <c r="DX269">
        <v>0</v>
      </c>
      <c r="DY269">
        <v>0</v>
      </c>
      <c r="DZ269">
        <v>0</v>
      </c>
      <c r="EA269">
        <v>0</v>
      </c>
      <c r="EB269">
        <v>0</v>
      </c>
      <c r="EC269">
        <v>0</v>
      </c>
      <c r="ED269">
        <v>0</v>
      </c>
      <c r="EE269">
        <v>0</v>
      </c>
      <c r="EF269">
        <v>0</v>
      </c>
      <c r="EG269">
        <v>0</v>
      </c>
      <c r="EH269">
        <v>0</v>
      </c>
      <c r="EI269">
        <v>0</v>
      </c>
      <c r="EJ269">
        <v>0</v>
      </c>
      <c r="EK269">
        <v>0</v>
      </c>
      <c r="EL269">
        <v>0</v>
      </c>
      <c r="EM269">
        <v>0</v>
      </c>
      <c r="EN269">
        <v>0</v>
      </c>
      <c r="EO269">
        <v>0</v>
      </c>
      <c r="EP269">
        <v>0</v>
      </c>
      <c r="EQ269">
        <v>0</v>
      </c>
      <c r="ER269">
        <v>0</v>
      </c>
      <c r="ES269">
        <v>0</v>
      </c>
      <c r="ET269">
        <v>0</v>
      </c>
      <c r="EU269">
        <v>0</v>
      </c>
      <c r="EV269">
        <v>0</v>
      </c>
      <c r="EW269">
        <v>0</v>
      </c>
      <c r="EX269">
        <v>0</v>
      </c>
      <c r="EY269">
        <v>0</v>
      </c>
      <c r="EZ269">
        <v>0</v>
      </c>
      <c r="FA269">
        <v>0</v>
      </c>
      <c r="FB269">
        <v>0</v>
      </c>
      <c r="FC269">
        <v>0</v>
      </c>
      <c r="FD269">
        <v>0</v>
      </c>
      <c r="FE269">
        <v>0</v>
      </c>
      <c r="FF269">
        <v>0</v>
      </c>
      <c r="FG269">
        <v>0</v>
      </c>
      <c r="FH269">
        <v>0</v>
      </c>
      <c r="FI269">
        <v>0</v>
      </c>
      <c r="FJ269">
        <v>0</v>
      </c>
      <c r="FK269">
        <v>0</v>
      </c>
      <c r="FL269">
        <v>0</v>
      </c>
      <c r="FM269">
        <v>0</v>
      </c>
      <c r="FN269">
        <v>0</v>
      </c>
      <c r="FO269">
        <v>0</v>
      </c>
      <c r="FP269">
        <v>0</v>
      </c>
      <c r="FQ269">
        <v>0</v>
      </c>
      <c r="FR269">
        <v>19</v>
      </c>
      <c r="FS269">
        <v>0.27561464905738831</v>
      </c>
      <c r="FT269">
        <v>0</v>
      </c>
    </row>
    <row r="270" spans="1:176" x14ac:dyDescent="0.2">
      <c r="A270" t="s">
        <v>232</v>
      </c>
      <c r="B270" t="s">
        <v>226</v>
      </c>
      <c r="C270" t="s">
        <v>255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0</v>
      </c>
      <c r="BQ270">
        <v>0</v>
      </c>
      <c r="BR270">
        <v>0</v>
      </c>
      <c r="BS270">
        <v>0</v>
      </c>
      <c r="BT270">
        <v>0</v>
      </c>
      <c r="BU270">
        <v>0</v>
      </c>
      <c r="BV270">
        <v>0</v>
      </c>
      <c r="BW270">
        <v>0</v>
      </c>
      <c r="BX270">
        <v>0</v>
      </c>
      <c r="BY270">
        <v>0</v>
      </c>
      <c r="BZ270">
        <v>0</v>
      </c>
      <c r="CA270">
        <v>0</v>
      </c>
      <c r="CB270">
        <v>0</v>
      </c>
      <c r="CC270">
        <v>0</v>
      </c>
      <c r="CD270">
        <v>0</v>
      </c>
      <c r="CE270">
        <v>0</v>
      </c>
      <c r="CF270">
        <v>0</v>
      </c>
      <c r="CG270">
        <v>0</v>
      </c>
      <c r="CH270">
        <v>0</v>
      </c>
      <c r="CI270">
        <v>0</v>
      </c>
      <c r="CJ270">
        <v>0</v>
      </c>
      <c r="CK270">
        <v>0</v>
      </c>
      <c r="CL270">
        <v>0</v>
      </c>
      <c r="CM270">
        <v>0</v>
      </c>
      <c r="CN270">
        <v>0</v>
      </c>
      <c r="CO270">
        <v>0</v>
      </c>
      <c r="CP270">
        <v>0</v>
      </c>
      <c r="CQ270">
        <v>0</v>
      </c>
      <c r="CR270">
        <v>0</v>
      </c>
      <c r="CS270">
        <v>0</v>
      </c>
      <c r="CT270">
        <v>0</v>
      </c>
      <c r="CU270">
        <v>0</v>
      </c>
      <c r="CV270">
        <v>0</v>
      </c>
      <c r="CW270">
        <v>0</v>
      </c>
      <c r="CX270">
        <v>0</v>
      </c>
      <c r="CY270">
        <v>0</v>
      </c>
      <c r="CZ270">
        <v>0</v>
      </c>
      <c r="DA270">
        <v>0</v>
      </c>
      <c r="DB270">
        <v>0</v>
      </c>
      <c r="DC270">
        <v>0</v>
      </c>
      <c r="DD270">
        <v>0</v>
      </c>
      <c r="DE270">
        <v>0</v>
      </c>
      <c r="DF270">
        <v>0</v>
      </c>
      <c r="DG270">
        <v>0</v>
      </c>
      <c r="DH270">
        <v>0</v>
      </c>
      <c r="DI270">
        <v>0</v>
      </c>
      <c r="DJ270">
        <v>0</v>
      </c>
      <c r="DK270">
        <v>0</v>
      </c>
      <c r="DL270">
        <v>0</v>
      </c>
      <c r="DM270">
        <v>0</v>
      </c>
      <c r="DN270">
        <v>0</v>
      </c>
      <c r="DO270">
        <v>0</v>
      </c>
      <c r="DP270">
        <v>0</v>
      </c>
      <c r="DQ270">
        <v>0</v>
      </c>
      <c r="DR270">
        <v>0</v>
      </c>
      <c r="DS270">
        <v>0</v>
      </c>
      <c r="DT270">
        <v>0</v>
      </c>
      <c r="DU270">
        <v>0</v>
      </c>
      <c r="DV270">
        <v>0</v>
      </c>
      <c r="DW270">
        <v>0</v>
      </c>
      <c r="DX270">
        <v>0</v>
      </c>
      <c r="DY270">
        <v>0</v>
      </c>
      <c r="DZ270">
        <v>0</v>
      </c>
      <c r="EA270">
        <v>0</v>
      </c>
      <c r="EB270">
        <v>0</v>
      </c>
      <c r="EC270">
        <v>0</v>
      </c>
      <c r="ED270">
        <v>0</v>
      </c>
      <c r="EE270">
        <v>0</v>
      </c>
      <c r="EF270">
        <v>0</v>
      </c>
      <c r="EG270">
        <v>0</v>
      </c>
      <c r="EH270">
        <v>0</v>
      </c>
      <c r="EI270">
        <v>0</v>
      </c>
      <c r="EJ270">
        <v>0</v>
      </c>
      <c r="EK270">
        <v>0</v>
      </c>
      <c r="EL270">
        <v>0</v>
      </c>
      <c r="EM270">
        <v>0</v>
      </c>
      <c r="EN270">
        <v>0</v>
      </c>
      <c r="EO270">
        <v>0</v>
      </c>
      <c r="EP270">
        <v>0</v>
      </c>
      <c r="EQ270">
        <v>0</v>
      </c>
      <c r="ER270">
        <v>0</v>
      </c>
      <c r="ES270">
        <v>0</v>
      </c>
      <c r="ET270">
        <v>0</v>
      </c>
      <c r="EU270">
        <v>0</v>
      </c>
      <c r="EV270">
        <v>0</v>
      </c>
      <c r="EW270">
        <v>0</v>
      </c>
      <c r="EX270">
        <v>0</v>
      </c>
      <c r="EY270">
        <v>0</v>
      </c>
      <c r="EZ270">
        <v>0</v>
      </c>
      <c r="FA270">
        <v>0</v>
      </c>
      <c r="FB270">
        <v>0</v>
      </c>
      <c r="FC270">
        <v>0</v>
      </c>
      <c r="FD270">
        <v>0</v>
      </c>
      <c r="FE270">
        <v>0</v>
      </c>
      <c r="FF270">
        <v>0</v>
      </c>
      <c r="FG270">
        <v>0</v>
      </c>
      <c r="FH270">
        <v>0</v>
      </c>
      <c r="FI270">
        <v>0</v>
      </c>
      <c r="FJ270">
        <v>0</v>
      </c>
      <c r="FK270">
        <v>0</v>
      </c>
      <c r="FL270">
        <v>0</v>
      </c>
      <c r="FM270">
        <v>0</v>
      </c>
      <c r="FN270">
        <v>0</v>
      </c>
      <c r="FO270">
        <v>0</v>
      </c>
      <c r="FP270">
        <v>0</v>
      </c>
      <c r="FQ270">
        <v>0</v>
      </c>
      <c r="FR270">
        <v>19</v>
      </c>
      <c r="FS270">
        <v>0.23179024457931519</v>
      </c>
      <c r="FT270">
        <v>0</v>
      </c>
    </row>
    <row r="271" spans="1:176" x14ac:dyDescent="0.2">
      <c r="A271" t="s">
        <v>232</v>
      </c>
      <c r="B271" t="s">
        <v>226</v>
      </c>
      <c r="C271" t="s">
        <v>256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0</v>
      </c>
      <c r="BQ271">
        <v>0</v>
      </c>
      <c r="BR271">
        <v>0</v>
      </c>
      <c r="BS271">
        <v>0</v>
      </c>
      <c r="BT271">
        <v>0</v>
      </c>
      <c r="BU271">
        <v>0</v>
      </c>
      <c r="BV271">
        <v>0</v>
      </c>
      <c r="BW271">
        <v>0</v>
      </c>
      <c r="BX271">
        <v>0</v>
      </c>
      <c r="BY271">
        <v>0</v>
      </c>
      <c r="BZ271">
        <v>0</v>
      </c>
      <c r="CA271">
        <v>0</v>
      </c>
      <c r="CB271">
        <v>0</v>
      </c>
      <c r="CC271">
        <v>0</v>
      </c>
      <c r="CD271">
        <v>0</v>
      </c>
      <c r="CE271">
        <v>0</v>
      </c>
      <c r="CF271">
        <v>0</v>
      </c>
      <c r="CG271">
        <v>0</v>
      </c>
      <c r="CH271">
        <v>0</v>
      </c>
      <c r="CI271">
        <v>0</v>
      </c>
      <c r="CJ271">
        <v>0</v>
      </c>
      <c r="CK271">
        <v>0</v>
      </c>
      <c r="CL271">
        <v>0</v>
      </c>
      <c r="CM271">
        <v>0</v>
      </c>
      <c r="CN271">
        <v>0</v>
      </c>
      <c r="CO271">
        <v>0</v>
      </c>
      <c r="CP271">
        <v>0</v>
      </c>
      <c r="CQ271">
        <v>0</v>
      </c>
      <c r="CR271">
        <v>0</v>
      </c>
      <c r="CS271">
        <v>0</v>
      </c>
      <c r="CT271">
        <v>0</v>
      </c>
      <c r="CU271">
        <v>0</v>
      </c>
      <c r="CV271">
        <v>0</v>
      </c>
      <c r="CW271">
        <v>0</v>
      </c>
      <c r="CX271">
        <v>0</v>
      </c>
      <c r="CY271">
        <v>0</v>
      </c>
      <c r="CZ271">
        <v>0</v>
      </c>
      <c r="DA271">
        <v>0</v>
      </c>
      <c r="DB271">
        <v>0</v>
      </c>
      <c r="DC271">
        <v>0</v>
      </c>
      <c r="DD271">
        <v>0</v>
      </c>
      <c r="DE271">
        <v>0</v>
      </c>
      <c r="DF271">
        <v>0</v>
      </c>
      <c r="DG271">
        <v>0</v>
      </c>
      <c r="DH271">
        <v>0</v>
      </c>
      <c r="DI271">
        <v>0</v>
      </c>
      <c r="DJ271">
        <v>0</v>
      </c>
      <c r="DK271">
        <v>0</v>
      </c>
      <c r="DL271">
        <v>0</v>
      </c>
      <c r="DM271">
        <v>0</v>
      </c>
      <c r="DN271">
        <v>0</v>
      </c>
      <c r="DO271">
        <v>0</v>
      </c>
      <c r="DP271">
        <v>0</v>
      </c>
      <c r="DQ271">
        <v>0</v>
      </c>
      <c r="DR271">
        <v>0</v>
      </c>
      <c r="DS271">
        <v>0</v>
      </c>
      <c r="DT271">
        <v>0</v>
      </c>
      <c r="DU271">
        <v>0</v>
      </c>
      <c r="DV271">
        <v>0</v>
      </c>
      <c r="DW271">
        <v>0</v>
      </c>
      <c r="DX271">
        <v>0</v>
      </c>
      <c r="DY271">
        <v>0</v>
      </c>
      <c r="DZ271">
        <v>0</v>
      </c>
      <c r="EA271">
        <v>0</v>
      </c>
      <c r="EB271">
        <v>0</v>
      </c>
      <c r="EC271">
        <v>0</v>
      </c>
      <c r="ED271">
        <v>0</v>
      </c>
      <c r="EE271">
        <v>0</v>
      </c>
      <c r="EF271">
        <v>0</v>
      </c>
      <c r="EG271">
        <v>0</v>
      </c>
      <c r="EH271">
        <v>0</v>
      </c>
      <c r="EI271">
        <v>0</v>
      </c>
      <c r="EJ271">
        <v>0</v>
      </c>
      <c r="EK271">
        <v>0</v>
      </c>
      <c r="EL271">
        <v>0</v>
      </c>
      <c r="EM271">
        <v>0</v>
      </c>
      <c r="EN271">
        <v>0</v>
      </c>
      <c r="EO271">
        <v>0</v>
      </c>
      <c r="EP271">
        <v>0</v>
      </c>
      <c r="EQ271">
        <v>0</v>
      </c>
      <c r="ER271">
        <v>0</v>
      </c>
      <c r="ES271">
        <v>0</v>
      </c>
      <c r="ET271">
        <v>0</v>
      </c>
      <c r="EU271">
        <v>0</v>
      </c>
      <c r="EV271">
        <v>0</v>
      </c>
      <c r="EW271">
        <v>0</v>
      </c>
      <c r="EX271">
        <v>0</v>
      </c>
      <c r="EY271">
        <v>0</v>
      </c>
      <c r="EZ271">
        <v>0</v>
      </c>
      <c r="FA271">
        <v>0</v>
      </c>
      <c r="FB271">
        <v>0</v>
      </c>
      <c r="FC271">
        <v>0</v>
      </c>
      <c r="FD271">
        <v>0</v>
      </c>
      <c r="FE271">
        <v>0</v>
      </c>
      <c r="FF271">
        <v>0</v>
      </c>
      <c r="FG271">
        <v>0</v>
      </c>
      <c r="FH271">
        <v>0</v>
      </c>
      <c r="FI271">
        <v>0</v>
      </c>
      <c r="FJ271">
        <v>0</v>
      </c>
      <c r="FK271">
        <v>0</v>
      </c>
      <c r="FL271">
        <v>0</v>
      </c>
      <c r="FM271">
        <v>0</v>
      </c>
      <c r="FN271">
        <v>0</v>
      </c>
      <c r="FO271">
        <v>0</v>
      </c>
      <c r="FP271">
        <v>0</v>
      </c>
      <c r="FQ271">
        <v>0</v>
      </c>
      <c r="FR271">
        <v>19</v>
      </c>
      <c r="FS271">
        <v>0.25635284185409546</v>
      </c>
      <c r="FT271">
        <v>0</v>
      </c>
    </row>
    <row r="272" spans="1:176" x14ac:dyDescent="0.2">
      <c r="A272" t="s">
        <v>232</v>
      </c>
      <c r="B272" t="s">
        <v>226</v>
      </c>
      <c r="C272" t="s">
        <v>257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M272">
        <v>0</v>
      </c>
      <c r="BN272">
        <v>0</v>
      </c>
      <c r="BO272">
        <v>0</v>
      </c>
      <c r="BP272">
        <v>0</v>
      </c>
      <c r="BQ272">
        <v>0</v>
      </c>
      <c r="BR272">
        <v>0</v>
      </c>
      <c r="BS272">
        <v>0</v>
      </c>
      <c r="BT272">
        <v>0</v>
      </c>
      <c r="BU272">
        <v>0</v>
      </c>
      <c r="BV272">
        <v>0</v>
      </c>
      <c r="BW272">
        <v>0</v>
      </c>
      <c r="BX272">
        <v>0</v>
      </c>
      <c r="BY272">
        <v>0</v>
      </c>
      <c r="BZ272">
        <v>0</v>
      </c>
      <c r="CA272">
        <v>0</v>
      </c>
      <c r="CB272">
        <v>0</v>
      </c>
      <c r="CC272">
        <v>0</v>
      </c>
      <c r="CD272">
        <v>0</v>
      </c>
      <c r="CE272">
        <v>0</v>
      </c>
      <c r="CF272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  <c r="ET272">
        <v>0</v>
      </c>
      <c r="EU272">
        <v>0</v>
      </c>
      <c r="EV272">
        <v>0</v>
      </c>
      <c r="EW272">
        <v>0</v>
      </c>
      <c r="EX272">
        <v>0</v>
      </c>
      <c r="EY272">
        <v>0</v>
      </c>
      <c r="EZ272">
        <v>0</v>
      </c>
      <c r="FA272">
        <v>0</v>
      </c>
      <c r="FB272">
        <v>0</v>
      </c>
      <c r="FC272">
        <v>0</v>
      </c>
      <c r="FD272">
        <v>0</v>
      </c>
      <c r="FE272">
        <v>0</v>
      </c>
      <c r="FF272">
        <v>0</v>
      </c>
      <c r="FG272">
        <v>0</v>
      </c>
      <c r="FH272">
        <v>0</v>
      </c>
      <c r="FI272">
        <v>0</v>
      </c>
      <c r="FJ272">
        <v>0</v>
      </c>
      <c r="FK272">
        <v>0</v>
      </c>
      <c r="FL272">
        <v>0</v>
      </c>
      <c r="FM272">
        <v>0</v>
      </c>
      <c r="FN272">
        <v>0</v>
      </c>
      <c r="FO272">
        <v>0</v>
      </c>
      <c r="FP272">
        <v>0</v>
      </c>
      <c r="FQ272">
        <v>0</v>
      </c>
      <c r="FR272">
        <v>0</v>
      </c>
      <c r="FS272">
        <v>0</v>
      </c>
      <c r="FT272">
        <v>0</v>
      </c>
    </row>
    <row r="273" spans="1:176" x14ac:dyDescent="0.2">
      <c r="A273" t="s">
        <v>232</v>
      </c>
      <c r="B273" t="s">
        <v>226</v>
      </c>
      <c r="C273" t="s">
        <v>258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  <c r="BL273">
        <v>0</v>
      </c>
      <c r="BM273">
        <v>0</v>
      </c>
      <c r="BN273">
        <v>0</v>
      </c>
      <c r="BO273">
        <v>0</v>
      </c>
      <c r="BP273">
        <v>0</v>
      </c>
      <c r="BQ273">
        <v>0</v>
      </c>
      <c r="BR273">
        <v>0</v>
      </c>
      <c r="BS273">
        <v>0</v>
      </c>
      <c r="BT273">
        <v>0</v>
      </c>
      <c r="BU273">
        <v>0</v>
      </c>
      <c r="BV273">
        <v>0</v>
      </c>
      <c r="BW273">
        <v>0</v>
      </c>
      <c r="BX273">
        <v>0</v>
      </c>
      <c r="BY273">
        <v>0</v>
      </c>
      <c r="BZ273">
        <v>0</v>
      </c>
      <c r="CA273">
        <v>0</v>
      </c>
      <c r="CB273">
        <v>0</v>
      </c>
      <c r="CC273">
        <v>0</v>
      </c>
      <c r="CD273">
        <v>0</v>
      </c>
      <c r="CE273">
        <v>0</v>
      </c>
      <c r="CF273">
        <v>0</v>
      </c>
      <c r="CG273">
        <v>0</v>
      </c>
      <c r="CH273">
        <v>0</v>
      </c>
      <c r="CI273">
        <v>0</v>
      </c>
      <c r="CJ273">
        <v>0</v>
      </c>
      <c r="CK273">
        <v>0</v>
      </c>
      <c r="CL273">
        <v>0</v>
      </c>
      <c r="CM273">
        <v>0</v>
      </c>
      <c r="CN273">
        <v>0</v>
      </c>
      <c r="CO273">
        <v>0</v>
      </c>
      <c r="CP273">
        <v>0</v>
      </c>
      <c r="CQ273">
        <v>0</v>
      </c>
      <c r="CR273">
        <v>0</v>
      </c>
      <c r="CS273">
        <v>0</v>
      </c>
      <c r="CT273">
        <v>0</v>
      </c>
      <c r="CU273">
        <v>0</v>
      </c>
      <c r="CV273">
        <v>0</v>
      </c>
      <c r="CW273">
        <v>0</v>
      </c>
      <c r="CX273">
        <v>0</v>
      </c>
      <c r="CY273">
        <v>0</v>
      </c>
      <c r="CZ273">
        <v>0</v>
      </c>
      <c r="DA273">
        <v>0</v>
      </c>
      <c r="DB273">
        <v>0</v>
      </c>
      <c r="DC273">
        <v>0</v>
      </c>
      <c r="DD273">
        <v>0</v>
      </c>
      <c r="DE273">
        <v>0</v>
      </c>
      <c r="DF273">
        <v>0</v>
      </c>
      <c r="DG273">
        <v>0</v>
      </c>
      <c r="DH273">
        <v>0</v>
      </c>
      <c r="DI273">
        <v>0</v>
      </c>
      <c r="DJ273">
        <v>0</v>
      </c>
      <c r="DK273">
        <v>0</v>
      </c>
      <c r="DL273">
        <v>0</v>
      </c>
      <c r="DM273">
        <v>0</v>
      </c>
      <c r="DN273">
        <v>0</v>
      </c>
      <c r="DO273">
        <v>0</v>
      </c>
      <c r="DP273">
        <v>0</v>
      </c>
      <c r="DQ273">
        <v>0</v>
      </c>
      <c r="DR273">
        <v>0</v>
      </c>
      <c r="DS273">
        <v>0</v>
      </c>
      <c r="DT273">
        <v>0</v>
      </c>
      <c r="DU273">
        <v>0</v>
      </c>
      <c r="DV273">
        <v>0</v>
      </c>
      <c r="DW273">
        <v>0</v>
      </c>
      <c r="DX273">
        <v>0</v>
      </c>
      <c r="DY273">
        <v>0</v>
      </c>
      <c r="DZ273">
        <v>0</v>
      </c>
      <c r="EA273">
        <v>0</v>
      </c>
      <c r="EB273">
        <v>0</v>
      </c>
      <c r="EC273">
        <v>0</v>
      </c>
      <c r="ED273">
        <v>0</v>
      </c>
      <c r="EE273">
        <v>0</v>
      </c>
      <c r="EF273">
        <v>0</v>
      </c>
      <c r="EG273">
        <v>0</v>
      </c>
      <c r="EH273">
        <v>0</v>
      </c>
      <c r="EI273">
        <v>0</v>
      </c>
      <c r="EJ273">
        <v>0</v>
      </c>
      <c r="EK273">
        <v>0</v>
      </c>
      <c r="EL273">
        <v>0</v>
      </c>
      <c r="EM273">
        <v>0</v>
      </c>
      <c r="EN273">
        <v>0</v>
      </c>
      <c r="EO273">
        <v>0</v>
      </c>
      <c r="EP273">
        <v>0</v>
      </c>
      <c r="EQ273">
        <v>0</v>
      </c>
      <c r="ER273">
        <v>0</v>
      </c>
      <c r="ES273">
        <v>0</v>
      </c>
      <c r="ET273">
        <v>0</v>
      </c>
      <c r="EU273">
        <v>0</v>
      </c>
      <c r="EV273">
        <v>0</v>
      </c>
      <c r="EW273">
        <v>0</v>
      </c>
      <c r="EX273">
        <v>0</v>
      </c>
      <c r="EY273">
        <v>0</v>
      </c>
      <c r="EZ273">
        <v>0</v>
      </c>
      <c r="FA273">
        <v>0</v>
      </c>
      <c r="FB273">
        <v>0</v>
      </c>
      <c r="FC273">
        <v>0</v>
      </c>
      <c r="FD273">
        <v>0</v>
      </c>
      <c r="FE273">
        <v>0</v>
      </c>
      <c r="FF273">
        <v>0</v>
      </c>
      <c r="FG273">
        <v>0</v>
      </c>
      <c r="FH273">
        <v>0</v>
      </c>
      <c r="FI273">
        <v>0</v>
      </c>
      <c r="FJ273">
        <v>0</v>
      </c>
      <c r="FK273">
        <v>0</v>
      </c>
      <c r="FL273">
        <v>0</v>
      </c>
      <c r="FM273">
        <v>0</v>
      </c>
      <c r="FN273">
        <v>0</v>
      </c>
      <c r="FO273">
        <v>0</v>
      </c>
      <c r="FP273">
        <v>0</v>
      </c>
      <c r="FQ273">
        <v>0</v>
      </c>
      <c r="FR273">
        <v>19</v>
      </c>
      <c r="FS273">
        <v>0.2770923376083374</v>
      </c>
      <c r="FT273">
        <v>0</v>
      </c>
    </row>
    <row r="274" spans="1:176" x14ac:dyDescent="0.2">
      <c r="A274" t="s">
        <v>232</v>
      </c>
      <c r="B274" t="s">
        <v>226</v>
      </c>
      <c r="C274" t="s">
        <v>259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0</v>
      </c>
      <c r="BK274">
        <v>0</v>
      </c>
      <c r="BL274">
        <v>0</v>
      </c>
      <c r="BM274">
        <v>0</v>
      </c>
      <c r="BN274">
        <v>0</v>
      </c>
      <c r="BO274">
        <v>0</v>
      </c>
      <c r="BP274">
        <v>0</v>
      </c>
      <c r="BQ274">
        <v>0</v>
      </c>
      <c r="BR274">
        <v>0</v>
      </c>
      <c r="BS274">
        <v>0</v>
      </c>
      <c r="BT274">
        <v>0</v>
      </c>
      <c r="BU274">
        <v>0</v>
      </c>
      <c r="BV274">
        <v>0</v>
      </c>
      <c r="BW274">
        <v>0</v>
      </c>
      <c r="BX274">
        <v>0</v>
      </c>
      <c r="BY274">
        <v>0</v>
      </c>
      <c r="BZ274">
        <v>0</v>
      </c>
      <c r="CA274">
        <v>0</v>
      </c>
      <c r="CB274">
        <v>0</v>
      </c>
      <c r="CC274">
        <v>0</v>
      </c>
      <c r="CD274">
        <v>0</v>
      </c>
      <c r="CE274">
        <v>0</v>
      </c>
      <c r="CF274">
        <v>0</v>
      </c>
      <c r="CG274">
        <v>0</v>
      </c>
      <c r="CH274">
        <v>0</v>
      </c>
      <c r="CI274">
        <v>0</v>
      </c>
      <c r="CJ274">
        <v>0</v>
      </c>
      <c r="CK274">
        <v>0</v>
      </c>
      <c r="CL274">
        <v>0</v>
      </c>
      <c r="CM274">
        <v>0</v>
      </c>
      <c r="CN274">
        <v>0</v>
      </c>
      <c r="CO274">
        <v>0</v>
      </c>
      <c r="CP274">
        <v>0</v>
      </c>
      <c r="CQ274">
        <v>0</v>
      </c>
      <c r="CR274">
        <v>0</v>
      </c>
      <c r="CS274">
        <v>0</v>
      </c>
      <c r="CT274">
        <v>0</v>
      </c>
      <c r="CU274">
        <v>0</v>
      </c>
      <c r="CV274">
        <v>0</v>
      </c>
      <c r="CW274">
        <v>0</v>
      </c>
      <c r="CX274">
        <v>0</v>
      </c>
      <c r="CY274">
        <v>0</v>
      </c>
      <c r="CZ274">
        <v>0</v>
      </c>
      <c r="DA274">
        <v>0</v>
      </c>
      <c r="DB274">
        <v>0</v>
      </c>
      <c r="DC274">
        <v>0</v>
      </c>
      <c r="DD274">
        <v>0</v>
      </c>
      <c r="DE274">
        <v>0</v>
      </c>
      <c r="DF274">
        <v>0</v>
      </c>
      <c r="DG274">
        <v>0</v>
      </c>
      <c r="DH274">
        <v>0</v>
      </c>
      <c r="DI274">
        <v>0</v>
      </c>
      <c r="DJ274">
        <v>0</v>
      </c>
      <c r="DK274">
        <v>0</v>
      </c>
      <c r="DL274">
        <v>0</v>
      </c>
      <c r="DM274">
        <v>0</v>
      </c>
      <c r="DN274">
        <v>0</v>
      </c>
      <c r="DO274">
        <v>0</v>
      </c>
      <c r="DP274">
        <v>0</v>
      </c>
      <c r="DQ274">
        <v>0</v>
      </c>
      <c r="DR274">
        <v>0</v>
      </c>
      <c r="DS274">
        <v>0</v>
      </c>
      <c r="DT274">
        <v>0</v>
      </c>
      <c r="DU274">
        <v>0</v>
      </c>
      <c r="DV274">
        <v>0</v>
      </c>
      <c r="DW274">
        <v>0</v>
      </c>
      <c r="DX274">
        <v>0</v>
      </c>
      <c r="DY274">
        <v>0</v>
      </c>
      <c r="DZ274">
        <v>0</v>
      </c>
      <c r="EA274">
        <v>0</v>
      </c>
      <c r="EB274">
        <v>0</v>
      </c>
      <c r="EC274">
        <v>0</v>
      </c>
      <c r="ED274">
        <v>0</v>
      </c>
      <c r="EE274">
        <v>0</v>
      </c>
      <c r="EF274">
        <v>0</v>
      </c>
      <c r="EG274">
        <v>0</v>
      </c>
      <c r="EH274">
        <v>0</v>
      </c>
      <c r="EI274">
        <v>0</v>
      </c>
      <c r="EJ274">
        <v>0</v>
      </c>
      <c r="EK274">
        <v>0</v>
      </c>
      <c r="EL274">
        <v>0</v>
      </c>
      <c r="EM274">
        <v>0</v>
      </c>
      <c r="EN274">
        <v>0</v>
      </c>
      <c r="EO274">
        <v>0</v>
      </c>
      <c r="EP274">
        <v>0</v>
      </c>
      <c r="EQ274">
        <v>0</v>
      </c>
      <c r="ER274">
        <v>0</v>
      </c>
      <c r="ES274">
        <v>0</v>
      </c>
      <c r="ET274">
        <v>0</v>
      </c>
      <c r="EU274">
        <v>0</v>
      </c>
      <c r="EV274">
        <v>0</v>
      </c>
      <c r="EW274">
        <v>0</v>
      </c>
      <c r="EX274">
        <v>0</v>
      </c>
      <c r="EY274">
        <v>0</v>
      </c>
      <c r="EZ274">
        <v>0</v>
      </c>
      <c r="FA274">
        <v>0</v>
      </c>
      <c r="FB274">
        <v>0</v>
      </c>
      <c r="FC274">
        <v>0</v>
      </c>
      <c r="FD274">
        <v>0</v>
      </c>
      <c r="FE274">
        <v>0</v>
      </c>
      <c r="FF274">
        <v>0</v>
      </c>
      <c r="FG274">
        <v>0</v>
      </c>
      <c r="FH274">
        <v>0</v>
      </c>
      <c r="FI274">
        <v>0</v>
      </c>
      <c r="FJ274">
        <v>0</v>
      </c>
      <c r="FK274">
        <v>0</v>
      </c>
      <c r="FL274">
        <v>0</v>
      </c>
      <c r="FM274">
        <v>0</v>
      </c>
      <c r="FN274">
        <v>0</v>
      </c>
      <c r="FO274">
        <v>0</v>
      </c>
      <c r="FP274">
        <v>0</v>
      </c>
      <c r="FQ274">
        <v>0</v>
      </c>
      <c r="FR274">
        <v>19</v>
      </c>
      <c r="FS274">
        <v>0.22318345308303833</v>
      </c>
      <c r="FT274">
        <v>0</v>
      </c>
    </row>
    <row r="275" spans="1:176" x14ac:dyDescent="0.2">
      <c r="A275" t="s">
        <v>232</v>
      </c>
      <c r="B275" t="s">
        <v>226</v>
      </c>
      <c r="C275" t="s">
        <v>260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0</v>
      </c>
      <c r="BI275">
        <v>0</v>
      </c>
      <c r="BJ275">
        <v>0</v>
      </c>
      <c r="BK275">
        <v>0</v>
      </c>
      <c r="BL275">
        <v>0</v>
      </c>
      <c r="BM275">
        <v>0</v>
      </c>
      <c r="BN275">
        <v>0</v>
      </c>
      <c r="BO275">
        <v>0</v>
      </c>
      <c r="BP275">
        <v>0</v>
      </c>
      <c r="BQ275">
        <v>0</v>
      </c>
      <c r="BR275">
        <v>0</v>
      </c>
      <c r="BS275">
        <v>0</v>
      </c>
      <c r="BT275">
        <v>0</v>
      </c>
      <c r="BU275">
        <v>0</v>
      </c>
      <c r="BV275">
        <v>0</v>
      </c>
      <c r="BW275">
        <v>0</v>
      </c>
      <c r="BX275">
        <v>0</v>
      </c>
      <c r="BY275">
        <v>0</v>
      </c>
      <c r="BZ275">
        <v>0</v>
      </c>
      <c r="CA275">
        <v>0</v>
      </c>
      <c r="CB275">
        <v>0</v>
      </c>
      <c r="CC275">
        <v>0</v>
      </c>
      <c r="CD275">
        <v>0</v>
      </c>
      <c r="CE275">
        <v>0</v>
      </c>
      <c r="CF275">
        <v>0</v>
      </c>
      <c r="CG275">
        <v>0</v>
      </c>
      <c r="CH275">
        <v>0</v>
      </c>
      <c r="CI275">
        <v>0</v>
      </c>
      <c r="CJ275">
        <v>0</v>
      </c>
      <c r="CK275">
        <v>0</v>
      </c>
      <c r="CL275">
        <v>0</v>
      </c>
      <c r="CM275">
        <v>0</v>
      </c>
      <c r="CN275">
        <v>0</v>
      </c>
      <c r="CO275">
        <v>0</v>
      </c>
      <c r="CP275">
        <v>0</v>
      </c>
      <c r="CQ275">
        <v>0</v>
      </c>
      <c r="CR275">
        <v>0</v>
      </c>
      <c r="CS275">
        <v>0</v>
      </c>
      <c r="CT275">
        <v>0</v>
      </c>
      <c r="CU275">
        <v>0</v>
      </c>
      <c r="CV275">
        <v>0</v>
      </c>
      <c r="CW275">
        <v>0</v>
      </c>
      <c r="CX275">
        <v>0</v>
      </c>
      <c r="CY275">
        <v>0</v>
      </c>
      <c r="CZ275">
        <v>0</v>
      </c>
      <c r="DA275">
        <v>0</v>
      </c>
      <c r="DB275">
        <v>0</v>
      </c>
      <c r="DC275">
        <v>0</v>
      </c>
      <c r="DD275">
        <v>0</v>
      </c>
      <c r="DE275">
        <v>0</v>
      </c>
      <c r="DF275">
        <v>0</v>
      </c>
      <c r="DG275">
        <v>0</v>
      </c>
      <c r="DH275">
        <v>0</v>
      </c>
      <c r="DI275">
        <v>0</v>
      </c>
      <c r="DJ275">
        <v>0</v>
      </c>
      <c r="DK275">
        <v>0</v>
      </c>
      <c r="DL275">
        <v>0</v>
      </c>
      <c r="DM275">
        <v>0</v>
      </c>
      <c r="DN275">
        <v>0</v>
      </c>
      <c r="DO275">
        <v>0</v>
      </c>
      <c r="DP275">
        <v>0</v>
      </c>
      <c r="DQ275">
        <v>0</v>
      </c>
      <c r="DR275">
        <v>0</v>
      </c>
      <c r="DS275">
        <v>0</v>
      </c>
      <c r="DT275">
        <v>0</v>
      </c>
      <c r="DU275">
        <v>0</v>
      </c>
      <c r="DV275">
        <v>0</v>
      </c>
      <c r="DW275">
        <v>0</v>
      </c>
      <c r="DX275">
        <v>0</v>
      </c>
      <c r="DY275">
        <v>0</v>
      </c>
      <c r="DZ275">
        <v>0</v>
      </c>
      <c r="EA275">
        <v>0</v>
      </c>
      <c r="EB275">
        <v>0</v>
      </c>
      <c r="EC275">
        <v>0</v>
      </c>
      <c r="ED275">
        <v>0</v>
      </c>
      <c r="EE275">
        <v>0</v>
      </c>
      <c r="EF275">
        <v>0</v>
      </c>
      <c r="EG275">
        <v>0</v>
      </c>
      <c r="EH275">
        <v>0</v>
      </c>
      <c r="EI275">
        <v>0</v>
      </c>
      <c r="EJ275">
        <v>0</v>
      </c>
      <c r="EK275">
        <v>0</v>
      </c>
      <c r="EL275">
        <v>0</v>
      </c>
      <c r="EM275">
        <v>0</v>
      </c>
      <c r="EN275">
        <v>0</v>
      </c>
      <c r="EO275">
        <v>0</v>
      </c>
      <c r="EP275">
        <v>0</v>
      </c>
      <c r="EQ275">
        <v>0</v>
      </c>
      <c r="ER275">
        <v>0</v>
      </c>
      <c r="ES275">
        <v>0</v>
      </c>
      <c r="ET275">
        <v>0</v>
      </c>
      <c r="EU275">
        <v>0</v>
      </c>
      <c r="EV275">
        <v>0</v>
      </c>
      <c r="EW275">
        <v>0</v>
      </c>
      <c r="EX275">
        <v>0</v>
      </c>
      <c r="EY275">
        <v>0</v>
      </c>
      <c r="EZ275">
        <v>0</v>
      </c>
      <c r="FA275">
        <v>0</v>
      </c>
      <c r="FB275">
        <v>0</v>
      </c>
      <c r="FC275">
        <v>0</v>
      </c>
      <c r="FD275">
        <v>0</v>
      </c>
      <c r="FE275">
        <v>0</v>
      </c>
      <c r="FF275">
        <v>0</v>
      </c>
      <c r="FG275">
        <v>0</v>
      </c>
      <c r="FH275">
        <v>0</v>
      </c>
      <c r="FI275">
        <v>0</v>
      </c>
      <c r="FJ275">
        <v>0</v>
      </c>
      <c r="FK275">
        <v>0</v>
      </c>
      <c r="FL275">
        <v>0</v>
      </c>
      <c r="FM275">
        <v>0</v>
      </c>
      <c r="FN275">
        <v>0</v>
      </c>
      <c r="FO275">
        <v>0</v>
      </c>
      <c r="FP275">
        <v>0</v>
      </c>
      <c r="FQ275">
        <v>0</v>
      </c>
      <c r="FR275">
        <v>19</v>
      </c>
      <c r="FS275">
        <v>0.25263658165931702</v>
      </c>
      <c r="FT275">
        <v>0</v>
      </c>
    </row>
    <row r="276" spans="1:176" x14ac:dyDescent="0.2">
      <c r="A276" t="s">
        <v>232</v>
      </c>
      <c r="B276" t="s">
        <v>226</v>
      </c>
      <c r="C276" t="s">
        <v>2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0</v>
      </c>
      <c r="BI276">
        <v>0</v>
      </c>
      <c r="BJ276">
        <v>0</v>
      </c>
      <c r="BK276">
        <v>0</v>
      </c>
      <c r="BL276">
        <v>0</v>
      </c>
      <c r="BM276">
        <v>0</v>
      </c>
      <c r="BN276">
        <v>0</v>
      </c>
      <c r="BO276">
        <v>0</v>
      </c>
      <c r="BP276">
        <v>0</v>
      </c>
      <c r="BQ276">
        <v>0</v>
      </c>
      <c r="BR276">
        <v>0</v>
      </c>
      <c r="BS276">
        <v>0</v>
      </c>
      <c r="BT276">
        <v>0</v>
      </c>
      <c r="BU276">
        <v>0</v>
      </c>
      <c r="BV276">
        <v>0</v>
      </c>
      <c r="BW276">
        <v>0</v>
      </c>
      <c r="BX276">
        <v>0</v>
      </c>
      <c r="BY276">
        <v>0</v>
      </c>
      <c r="BZ276">
        <v>0</v>
      </c>
      <c r="CA276">
        <v>0</v>
      </c>
      <c r="CB276">
        <v>0</v>
      </c>
      <c r="CC276">
        <v>0</v>
      </c>
      <c r="CD276">
        <v>0</v>
      </c>
      <c r="CE276">
        <v>0</v>
      </c>
      <c r="CF276">
        <v>0</v>
      </c>
      <c r="CG276">
        <v>0</v>
      </c>
      <c r="CH276">
        <v>0</v>
      </c>
      <c r="CI276">
        <v>0</v>
      </c>
      <c r="CJ276">
        <v>0</v>
      </c>
      <c r="CK276">
        <v>0</v>
      </c>
      <c r="CL276">
        <v>0</v>
      </c>
      <c r="CM276">
        <v>0</v>
      </c>
      <c r="CN276">
        <v>0</v>
      </c>
      <c r="CO276">
        <v>0</v>
      </c>
      <c r="CP276">
        <v>0</v>
      </c>
      <c r="CQ276">
        <v>0</v>
      </c>
      <c r="CR276">
        <v>0</v>
      </c>
      <c r="CS276">
        <v>0</v>
      </c>
      <c r="CT276">
        <v>0</v>
      </c>
      <c r="CU276">
        <v>0</v>
      </c>
      <c r="CV276">
        <v>0</v>
      </c>
      <c r="CW276">
        <v>0</v>
      </c>
      <c r="CX276">
        <v>0</v>
      </c>
      <c r="CY276">
        <v>0</v>
      </c>
      <c r="CZ276">
        <v>0</v>
      </c>
      <c r="DA276">
        <v>0</v>
      </c>
      <c r="DB276">
        <v>0</v>
      </c>
      <c r="DC276">
        <v>0</v>
      </c>
      <c r="DD276">
        <v>0</v>
      </c>
      <c r="DE276">
        <v>0</v>
      </c>
      <c r="DF276">
        <v>0</v>
      </c>
      <c r="DG276">
        <v>0</v>
      </c>
      <c r="DH276">
        <v>0</v>
      </c>
      <c r="DI276">
        <v>0</v>
      </c>
      <c r="DJ276">
        <v>0</v>
      </c>
      <c r="DK276">
        <v>0</v>
      </c>
      <c r="DL276">
        <v>0</v>
      </c>
      <c r="DM276">
        <v>0</v>
      </c>
      <c r="DN276">
        <v>0</v>
      </c>
      <c r="DO276">
        <v>0</v>
      </c>
      <c r="DP276">
        <v>0</v>
      </c>
      <c r="DQ276">
        <v>0</v>
      </c>
      <c r="DR276">
        <v>0</v>
      </c>
      <c r="DS276">
        <v>0</v>
      </c>
      <c r="DT276">
        <v>0</v>
      </c>
      <c r="DU276">
        <v>0</v>
      </c>
      <c r="DV276">
        <v>0</v>
      </c>
      <c r="DW276">
        <v>0</v>
      </c>
      <c r="DX276">
        <v>0</v>
      </c>
      <c r="DY276">
        <v>0</v>
      </c>
      <c r="DZ276">
        <v>0</v>
      </c>
      <c r="EA276">
        <v>0</v>
      </c>
      <c r="EB276">
        <v>0</v>
      </c>
      <c r="EC276">
        <v>0</v>
      </c>
      <c r="ED276">
        <v>0</v>
      </c>
      <c r="EE276">
        <v>0</v>
      </c>
      <c r="EF276">
        <v>0</v>
      </c>
      <c r="EG276">
        <v>0</v>
      </c>
      <c r="EH276">
        <v>0</v>
      </c>
      <c r="EI276">
        <v>0</v>
      </c>
      <c r="EJ276">
        <v>0</v>
      </c>
      <c r="EK276">
        <v>0</v>
      </c>
      <c r="EL276">
        <v>0</v>
      </c>
      <c r="EM276">
        <v>0</v>
      </c>
      <c r="EN276">
        <v>0</v>
      </c>
      <c r="EO276">
        <v>0</v>
      </c>
      <c r="EP276">
        <v>0</v>
      </c>
      <c r="EQ276">
        <v>0</v>
      </c>
      <c r="ER276">
        <v>0</v>
      </c>
      <c r="ES276">
        <v>0</v>
      </c>
      <c r="ET276">
        <v>0</v>
      </c>
      <c r="EU276">
        <v>0</v>
      </c>
      <c r="EV276">
        <v>0</v>
      </c>
      <c r="EW276">
        <v>0</v>
      </c>
      <c r="EX276">
        <v>0</v>
      </c>
      <c r="EY276">
        <v>0</v>
      </c>
      <c r="EZ276">
        <v>0</v>
      </c>
      <c r="FA276">
        <v>0</v>
      </c>
      <c r="FB276">
        <v>0</v>
      </c>
      <c r="FC276">
        <v>0</v>
      </c>
      <c r="FD276">
        <v>0</v>
      </c>
      <c r="FE276">
        <v>0</v>
      </c>
      <c r="FF276">
        <v>0</v>
      </c>
      <c r="FG276">
        <v>0</v>
      </c>
      <c r="FH276">
        <v>0</v>
      </c>
      <c r="FI276">
        <v>0</v>
      </c>
      <c r="FJ276">
        <v>0</v>
      </c>
      <c r="FK276">
        <v>0</v>
      </c>
      <c r="FL276">
        <v>0</v>
      </c>
      <c r="FM276">
        <v>0</v>
      </c>
      <c r="FN276">
        <v>0</v>
      </c>
      <c r="FO276">
        <v>0</v>
      </c>
      <c r="FP276">
        <v>0</v>
      </c>
      <c r="FQ276">
        <v>0</v>
      </c>
      <c r="FR276">
        <v>9.5</v>
      </c>
      <c r="FS276">
        <v>0.12734620273113251</v>
      </c>
      <c r="FT276">
        <v>0</v>
      </c>
    </row>
    <row r="277" spans="1:176" x14ac:dyDescent="0.2">
      <c r="A277" t="s">
        <v>232</v>
      </c>
      <c r="B277" t="s">
        <v>229</v>
      </c>
      <c r="C277" t="s">
        <v>237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0</v>
      </c>
      <c r="BI277">
        <v>0</v>
      </c>
      <c r="BJ277">
        <v>0</v>
      </c>
      <c r="BK277">
        <v>0</v>
      </c>
      <c r="BL277">
        <v>0</v>
      </c>
      <c r="BM277">
        <v>0</v>
      </c>
      <c r="BN277">
        <v>0</v>
      </c>
      <c r="BO277">
        <v>0</v>
      </c>
      <c r="BP277">
        <v>0</v>
      </c>
      <c r="BQ277">
        <v>0</v>
      </c>
      <c r="BR277">
        <v>0</v>
      </c>
      <c r="BS277">
        <v>0</v>
      </c>
      <c r="BT277">
        <v>0</v>
      </c>
      <c r="BU277">
        <v>0</v>
      </c>
      <c r="BV277">
        <v>0</v>
      </c>
      <c r="BW277">
        <v>0</v>
      </c>
      <c r="BX277">
        <v>0</v>
      </c>
      <c r="BY277">
        <v>0</v>
      </c>
      <c r="BZ277">
        <v>0</v>
      </c>
      <c r="CA277">
        <v>0</v>
      </c>
      <c r="CB277">
        <v>0</v>
      </c>
      <c r="CC277">
        <v>0</v>
      </c>
      <c r="CD277">
        <v>0</v>
      </c>
      <c r="CE277">
        <v>0</v>
      </c>
      <c r="CF277">
        <v>0</v>
      </c>
      <c r="CG277">
        <v>0</v>
      </c>
      <c r="CH277">
        <v>0</v>
      </c>
      <c r="CI277">
        <v>0</v>
      </c>
      <c r="CJ277">
        <v>0</v>
      </c>
      <c r="CK277">
        <v>0</v>
      </c>
      <c r="CL277">
        <v>0</v>
      </c>
      <c r="CM277">
        <v>0</v>
      </c>
      <c r="CN277">
        <v>0</v>
      </c>
      <c r="CO277">
        <v>0</v>
      </c>
      <c r="CP277">
        <v>0</v>
      </c>
      <c r="CQ277">
        <v>0</v>
      </c>
      <c r="CR277">
        <v>0</v>
      </c>
      <c r="CS277">
        <v>0</v>
      </c>
      <c r="CT277">
        <v>0</v>
      </c>
      <c r="CU277">
        <v>0</v>
      </c>
      <c r="CV277">
        <v>0</v>
      </c>
      <c r="CW277">
        <v>0</v>
      </c>
      <c r="CX277">
        <v>0</v>
      </c>
      <c r="CY277">
        <v>0</v>
      </c>
      <c r="CZ277">
        <v>0</v>
      </c>
      <c r="DA277">
        <v>0</v>
      </c>
      <c r="DB277">
        <v>0</v>
      </c>
      <c r="DC277">
        <v>0</v>
      </c>
      <c r="DD277">
        <v>0</v>
      </c>
      <c r="DE277">
        <v>0</v>
      </c>
      <c r="DF277">
        <v>0</v>
      </c>
      <c r="DG277">
        <v>0</v>
      </c>
      <c r="DH277">
        <v>0</v>
      </c>
      <c r="DI277">
        <v>0</v>
      </c>
      <c r="DJ277">
        <v>0</v>
      </c>
      <c r="DK277">
        <v>0</v>
      </c>
      <c r="DL277">
        <v>0</v>
      </c>
      <c r="DM277">
        <v>0</v>
      </c>
      <c r="DN277">
        <v>0</v>
      </c>
      <c r="DO277">
        <v>0</v>
      </c>
      <c r="DP277">
        <v>0</v>
      </c>
      <c r="DQ277">
        <v>0</v>
      </c>
      <c r="DR277">
        <v>0</v>
      </c>
      <c r="DS277">
        <v>0</v>
      </c>
      <c r="DT277">
        <v>0</v>
      </c>
      <c r="DU277">
        <v>0</v>
      </c>
      <c r="DV277">
        <v>0</v>
      </c>
      <c r="DW277">
        <v>0</v>
      </c>
      <c r="DX277">
        <v>0</v>
      </c>
      <c r="DY277">
        <v>0</v>
      </c>
      <c r="DZ277">
        <v>0</v>
      </c>
      <c r="EA277">
        <v>0</v>
      </c>
      <c r="EB277">
        <v>0</v>
      </c>
      <c r="EC277">
        <v>0</v>
      </c>
      <c r="ED277">
        <v>0</v>
      </c>
      <c r="EE277">
        <v>0</v>
      </c>
      <c r="EF277">
        <v>0</v>
      </c>
      <c r="EG277">
        <v>0</v>
      </c>
      <c r="EH277">
        <v>0</v>
      </c>
      <c r="EI277">
        <v>0</v>
      </c>
      <c r="EJ277">
        <v>0</v>
      </c>
      <c r="EK277">
        <v>0</v>
      </c>
      <c r="EL277">
        <v>0</v>
      </c>
      <c r="EM277">
        <v>0</v>
      </c>
      <c r="EN277">
        <v>0</v>
      </c>
      <c r="EO277">
        <v>0</v>
      </c>
      <c r="EP277">
        <v>0</v>
      </c>
      <c r="EQ277">
        <v>0</v>
      </c>
      <c r="ER277">
        <v>0</v>
      </c>
      <c r="ES277">
        <v>0</v>
      </c>
      <c r="ET277">
        <v>0</v>
      </c>
      <c r="EU277">
        <v>0</v>
      </c>
      <c r="EV277">
        <v>0</v>
      </c>
      <c r="EW277">
        <v>0</v>
      </c>
      <c r="EX277">
        <v>0</v>
      </c>
      <c r="EY277">
        <v>0</v>
      </c>
      <c r="EZ277">
        <v>0</v>
      </c>
      <c r="FA277">
        <v>0</v>
      </c>
      <c r="FB277">
        <v>0</v>
      </c>
      <c r="FC277">
        <v>0</v>
      </c>
      <c r="FD277">
        <v>0</v>
      </c>
      <c r="FE277">
        <v>0</v>
      </c>
      <c r="FF277">
        <v>0</v>
      </c>
      <c r="FG277">
        <v>0</v>
      </c>
      <c r="FH277">
        <v>0</v>
      </c>
      <c r="FI277">
        <v>0</v>
      </c>
      <c r="FJ277">
        <v>0</v>
      </c>
      <c r="FK277">
        <v>0</v>
      </c>
      <c r="FL277">
        <v>0</v>
      </c>
      <c r="FM277">
        <v>0</v>
      </c>
      <c r="FN277">
        <v>0</v>
      </c>
      <c r="FO277">
        <v>0</v>
      </c>
      <c r="FP277">
        <v>0</v>
      </c>
      <c r="FQ277">
        <v>0</v>
      </c>
      <c r="FR277">
        <v>0</v>
      </c>
      <c r="FS277">
        <v>0</v>
      </c>
      <c r="FT277">
        <v>0</v>
      </c>
    </row>
    <row r="278" spans="1:176" x14ac:dyDescent="0.2">
      <c r="A278" t="s">
        <v>232</v>
      </c>
      <c r="B278" t="s">
        <v>229</v>
      </c>
      <c r="C278" t="s">
        <v>238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0</v>
      </c>
      <c r="BI278">
        <v>0</v>
      </c>
      <c r="BJ278">
        <v>0</v>
      </c>
      <c r="BK278">
        <v>0</v>
      </c>
      <c r="BL278">
        <v>0</v>
      </c>
      <c r="BM278">
        <v>0</v>
      </c>
      <c r="BN278">
        <v>0</v>
      </c>
      <c r="BO278">
        <v>0</v>
      </c>
      <c r="BP278">
        <v>0</v>
      </c>
      <c r="BQ278">
        <v>0</v>
      </c>
      <c r="BR278">
        <v>0</v>
      </c>
      <c r="BS278">
        <v>0</v>
      </c>
      <c r="BT278">
        <v>0</v>
      </c>
      <c r="BU278">
        <v>0</v>
      </c>
      <c r="BV278">
        <v>0</v>
      </c>
      <c r="BW278">
        <v>0</v>
      </c>
      <c r="BX278">
        <v>0</v>
      </c>
      <c r="BY278">
        <v>0</v>
      </c>
      <c r="BZ278">
        <v>0</v>
      </c>
      <c r="CA278">
        <v>0</v>
      </c>
      <c r="CB278">
        <v>0</v>
      </c>
      <c r="CC278">
        <v>0</v>
      </c>
      <c r="CD278">
        <v>0</v>
      </c>
      <c r="CE278">
        <v>0</v>
      </c>
      <c r="CF278">
        <v>0</v>
      </c>
      <c r="CG278">
        <v>0</v>
      </c>
      <c r="CH278">
        <v>0</v>
      </c>
      <c r="CI278">
        <v>0</v>
      </c>
      <c r="CJ278">
        <v>0</v>
      </c>
      <c r="CK278">
        <v>0</v>
      </c>
      <c r="CL278">
        <v>0</v>
      </c>
      <c r="CM278">
        <v>0</v>
      </c>
      <c r="CN278">
        <v>0</v>
      </c>
      <c r="CO278">
        <v>0</v>
      </c>
      <c r="CP278">
        <v>0</v>
      </c>
      <c r="CQ278">
        <v>0</v>
      </c>
      <c r="CR278">
        <v>0</v>
      </c>
      <c r="CS278">
        <v>0</v>
      </c>
      <c r="CT278">
        <v>0</v>
      </c>
      <c r="CU278">
        <v>0</v>
      </c>
      <c r="CV278">
        <v>0</v>
      </c>
      <c r="CW278">
        <v>0</v>
      </c>
      <c r="CX278">
        <v>0</v>
      </c>
      <c r="CY278">
        <v>0</v>
      </c>
      <c r="CZ278">
        <v>0</v>
      </c>
      <c r="DA278">
        <v>0</v>
      </c>
      <c r="DB278">
        <v>0</v>
      </c>
      <c r="DC278">
        <v>0</v>
      </c>
      <c r="DD278">
        <v>0</v>
      </c>
      <c r="DE278">
        <v>0</v>
      </c>
      <c r="DF278">
        <v>0</v>
      </c>
      <c r="DG278">
        <v>0</v>
      </c>
      <c r="DH278">
        <v>0</v>
      </c>
      <c r="DI278">
        <v>0</v>
      </c>
      <c r="DJ278">
        <v>0</v>
      </c>
      <c r="DK278">
        <v>0</v>
      </c>
      <c r="DL278">
        <v>0</v>
      </c>
      <c r="DM278">
        <v>0</v>
      </c>
      <c r="DN278">
        <v>0</v>
      </c>
      <c r="DO278">
        <v>0</v>
      </c>
      <c r="DP278">
        <v>0</v>
      </c>
      <c r="DQ278">
        <v>0</v>
      </c>
      <c r="DR278">
        <v>0</v>
      </c>
      <c r="DS278">
        <v>0</v>
      </c>
      <c r="DT278">
        <v>0</v>
      </c>
      <c r="DU278">
        <v>0</v>
      </c>
      <c r="DV278">
        <v>0</v>
      </c>
      <c r="DW278">
        <v>0</v>
      </c>
      <c r="DX278">
        <v>0</v>
      </c>
      <c r="DY278">
        <v>0</v>
      </c>
      <c r="DZ278">
        <v>0</v>
      </c>
      <c r="EA278">
        <v>0</v>
      </c>
      <c r="EB278">
        <v>0</v>
      </c>
      <c r="EC278">
        <v>0</v>
      </c>
      <c r="ED278">
        <v>0</v>
      </c>
      <c r="EE278">
        <v>0</v>
      </c>
      <c r="EF278">
        <v>0</v>
      </c>
      <c r="EG278">
        <v>0</v>
      </c>
      <c r="EH278">
        <v>0</v>
      </c>
      <c r="EI278">
        <v>0</v>
      </c>
      <c r="EJ278">
        <v>0</v>
      </c>
      <c r="EK278">
        <v>0</v>
      </c>
      <c r="EL278">
        <v>0</v>
      </c>
      <c r="EM278">
        <v>0</v>
      </c>
      <c r="EN278">
        <v>0</v>
      </c>
      <c r="EO278">
        <v>0</v>
      </c>
      <c r="EP278">
        <v>0</v>
      </c>
      <c r="EQ278">
        <v>0</v>
      </c>
      <c r="ER278">
        <v>0</v>
      </c>
      <c r="ES278">
        <v>0</v>
      </c>
      <c r="ET278">
        <v>0</v>
      </c>
      <c r="EU278">
        <v>0</v>
      </c>
      <c r="EV278">
        <v>0</v>
      </c>
      <c r="EW278">
        <v>0</v>
      </c>
      <c r="EX278">
        <v>0</v>
      </c>
      <c r="EY278">
        <v>0</v>
      </c>
      <c r="EZ278">
        <v>0</v>
      </c>
      <c r="FA278">
        <v>0</v>
      </c>
      <c r="FB278">
        <v>0</v>
      </c>
      <c r="FC278">
        <v>0</v>
      </c>
      <c r="FD278">
        <v>0</v>
      </c>
      <c r="FE278">
        <v>0</v>
      </c>
      <c r="FF278">
        <v>0</v>
      </c>
      <c r="FG278">
        <v>0</v>
      </c>
      <c r="FH278">
        <v>0</v>
      </c>
      <c r="FI278">
        <v>0</v>
      </c>
      <c r="FJ278">
        <v>0</v>
      </c>
      <c r="FK278">
        <v>0</v>
      </c>
      <c r="FL278">
        <v>0</v>
      </c>
      <c r="FM278">
        <v>0</v>
      </c>
      <c r="FN278">
        <v>0</v>
      </c>
      <c r="FO278">
        <v>0</v>
      </c>
      <c r="FP278">
        <v>0</v>
      </c>
      <c r="FQ278">
        <v>0</v>
      </c>
      <c r="FR278">
        <v>0</v>
      </c>
      <c r="FS278">
        <v>0</v>
      </c>
      <c r="FT278">
        <v>0</v>
      </c>
    </row>
    <row r="279" spans="1:176" x14ac:dyDescent="0.2">
      <c r="A279" t="s">
        <v>232</v>
      </c>
      <c r="B279" t="s">
        <v>229</v>
      </c>
      <c r="C279" t="s">
        <v>239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0</v>
      </c>
      <c r="BI279">
        <v>0</v>
      </c>
      <c r="BJ279">
        <v>0</v>
      </c>
      <c r="BK279">
        <v>0</v>
      </c>
      <c r="BL279">
        <v>0</v>
      </c>
      <c r="BM279">
        <v>0</v>
      </c>
      <c r="BN279">
        <v>0</v>
      </c>
      <c r="BO279">
        <v>0</v>
      </c>
      <c r="BP279">
        <v>0</v>
      </c>
      <c r="BQ279">
        <v>0</v>
      </c>
      <c r="BR279">
        <v>0</v>
      </c>
      <c r="BS279">
        <v>0</v>
      </c>
      <c r="BT279">
        <v>0</v>
      </c>
      <c r="BU279">
        <v>0</v>
      </c>
      <c r="BV279">
        <v>0</v>
      </c>
      <c r="BW279">
        <v>0</v>
      </c>
      <c r="BX279">
        <v>0</v>
      </c>
      <c r="BY279">
        <v>0</v>
      </c>
      <c r="BZ279">
        <v>0</v>
      </c>
      <c r="CA279">
        <v>0</v>
      </c>
      <c r="CB279">
        <v>0</v>
      </c>
      <c r="CC279">
        <v>0</v>
      </c>
      <c r="CD279">
        <v>0</v>
      </c>
      <c r="CE279">
        <v>0</v>
      </c>
      <c r="CF279">
        <v>0</v>
      </c>
      <c r="CG279">
        <v>0</v>
      </c>
      <c r="CH279">
        <v>0</v>
      </c>
      <c r="CI279">
        <v>0</v>
      </c>
      <c r="CJ279">
        <v>0</v>
      </c>
      <c r="CK279">
        <v>0</v>
      </c>
      <c r="CL279">
        <v>0</v>
      </c>
      <c r="CM279">
        <v>0</v>
      </c>
      <c r="CN279">
        <v>0</v>
      </c>
      <c r="CO279">
        <v>0</v>
      </c>
      <c r="CP279">
        <v>0</v>
      </c>
      <c r="CQ279">
        <v>0</v>
      </c>
      <c r="CR279">
        <v>0</v>
      </c>
      <c r="CS279">
        <v>0</v>
      </c>
      <c r="CT279">
        <v>0</v>
      </c>
      <c r="CU279">
        <v>0</v>
      </c>
      <c r="CV279">
        <v>0</v>
      </c>
      <c r="CW279">
        <v>0</v>
      </c>
      <c r="CX279">
        <v>0</v>
      </c>
      <c r="CY279">
        <v>0</v>
      </c>
      <c r="CZ279">
        <v>0</v>
      </c>
      <c r="DA279">
        <v>0</v>
      </c>
      <c r="DB279">
        <v>0</v>
      </c>
      <c r="DC279">
        <v>0</v>
      </c>
      <c r="DD279">
        <v>0</v>
      </c>
      <c r="DE279">
        <v>0</v>
      </c>
      <c r="DF279">
        <v>0</v>
      </c>
      <c r="DG279">
        <v>0</v>
      </c>
      <c r="DH279">
        <v>0</v>
      </c>
      <c r="DI279">
        <v>0</v>
      </c>
      <c r="DJ279">
        <v>0</v>
      </c>
      <c r="DK279">
        <v>0</v>
      </c>
      <c r="DL279">
        <v>0</v>
      </c>
      <c r="DM279">
        <v>0</v>
      </c>
      <c r="DN279">
        <v>0</v>
      </c>
      <c r="DO279">
        <v>0</v>
      </c>
      <c r="DP279">
        <v>0</v>
      </c>
      <c r="DQ279">
        <v>0</v>
      </c>
      <c r="DR279">
        <v>0</v>
      </c>
      <c r="DS279">
        <v>0</v>
      </c>
      <c r="DT279">
        <v>0</v>
      </c>
      <c r="DU279">
        <v>0</v>
      </c>
      <c r="DV279">
        <v>0</v>
      </c>
      <c r="DW279">
        <v>0</v>
      </c>
      <c r="DX279">
        <v>0</v>
      </c>
      <c r="DY279">
        <v>0</v>
      </c>
      <c r="DZ279">
        <v>0</v>
      </c>
      <c r="EA279">
        <v>0</v>
      </c>
      <c r="EB279">
        <v>0</v>
      </c>
      <c r="EC279">
        <v>0</v>
      </c>
      <c r="ED279">
        <v>0</v>
      </c>
      <c r="EE279">
        <v>0</v>
      </c>
      <c r="EF279">
        <v>0</v>
      </c>
      <c r="EG279">
        <v>0</v>
      </c>
      <c r="EH279">
        <v>0</v>
      </c>
      <c r="EI279">
        <v>0</v>
      </c>
      <c r="EJ279">
        <v>0</v>
      </c>
      <c r="EK279">
        <v>0</v>
      </c>
      <c r="EL279">
        <v>0</v>
      </c>
      <c r="EM279">
        <v>0</v>
      </c>
      <c r="EN279">
        <v>0</v>
      </c>
      <c r="EO279">
        <v>0</v>
      </c>
      <c r="EP279">
        <v>0</v>
      </c>
      <c r="EQ279">
        <v>0</v>
      </c>
      <c r="ER279">
        <v>0</v>
      </c>
      <c r="ES279">
        <v>0</v>
      </c>
      <c r="ET279">
        <v>0</v>
      </c>
      <c r="EU279">
        <v>0</v>
      </c>
      <c r="EV279">
        <v>0</v>
      </c>
      <c r="EW279">
        <v>0</v>
      </c>
      <c r="EX279">
        <v>0</v>
      </c>
      <c r="EY279">
        <v>0</v>
      </c>
      <c r="EZ279">
        <v>0</v>
      </c>
      <c r="FA279">
        <v>0</v>
      </c>
      <c r="FB279">
        <v>0</v>
      </c>
      <c r="FC279">
        <v>0</v>
      </c>
      <c r="FD279">
        <v>0</v>
      </c>
      <c r="FE279">
        <v>0</v>
      </c>
      <c r="FF279">
        <v>0</v>
      </c>
      <c r="FG279">
        <v>0</v>
      </c>
      <c r="FH279">
        <v>0</v>
      </c>
      <c r="FI279">
        <v>0</v>
      </c>
      <c r="FJ279">
        <v>0</v>
      </c>
      <c r="FK279">
        <v>0</v>
      </c>
      <c r="FL279">
        <v>0</v>
      </c>
      <c r="FM279">
        <v>0</v>
      </c>
      <c r="FN279">
        <v>0</v>
      </c>
      <c r="FO279">
        <v>0</v>
      </c>
      <c r="FP279">
        <v>0</v>
      </c>
      <c r="FQ279">
        <v>0</v>
      </c>
      <c r="FR279">
        <v>0</v>
      </c>
      <c r="FS279">
        <v>0</v>
      </c>
      <c r="FT279">
        <v>0</v>
      </c>
    </row>
    <row r="280" spans="1:176" x14ac:dyDescent="0.2">
      <c r="A280" t="s">
        <v>232</v>
      </c>
      <c r="B280" t="s">
        <v>229</v>
      </c>
      <c r="C280" t="s">
        <v>240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0</v>
      </c>
      <c r="BI280">
        <v>0</v>
      </c>
      <c r="BJ280">
        <v>0</v>
      </c>
      <c r="BK280">
        <v>0</v>
      </c>
      <c r="BL280">
        <v>0</v>
      </c>
      <c r="BM280">
        <v>0</v>
      </c>
      <c r="BN280">
        <v>0</v>
      </c>
      <c r="BO280">
        <v>0</v>
      </c>
      <c r="BP280">
        <v>0</v>
      </c>
      <c r="BQ280">
        <v>0</v>
      </c>
      <c r="BR280">
        <v>0</v>
      </c>
      <c r="BS280">
        <v>0</v>
      </c>
      <c r="BT280">
        <v>0</v>
      </c>
      <c r="BU280">
        <v>0</v>
      </c>
      <c r="BV280">
        <v>0</v>
      </c>
      <c r="BW280">
        <v>0</v>
      </c>
      <c r="BX280">
        <v>0</v>
      </c>
      <c r="BY280">
        <v>0</v>
      </c>
      <c r="BZ280">
        <v>0</v>
      </c>
      <c r="CA280">
        <v>0</v>
      </c>
      <c r="CB280">
        <v>0</v>
      </c>
      <c r="CC280">
        <v>0</v>
      </c>
      <c r="CD280">
        <v>0</v>
      </c>
      <c r="CE280">
        <v>0</v>
      </c>
      <c r="CF280">
        <v>0</v>
      </c>
      <c r="CG280">
        <v>0</v>
      </c>
      <c r="CH280">
        <v>0</v>
      </c>
      <c r="CI280">
        <v>0</v>
      </c>
      <c r="CJ280">
        <v>0</v>
      </c>
      <c r="CK280">
        <v>0</v>
      </c>
      <c r="CL280">
        <v>0</v>
      </c>
      <c r="CM280">
        <v>0</v>
      </c>
      <c r="CN280">
        <v>0</v>
      </c>
      <c r="CO280">
        <v>0</v>
      </c>
      <c r="CP280">
        <v>0</v>
      </c>
      <c r="CQ280">
        <v>0</v>
      </c>
      <c r="CR280">
        <v>0</v>
      </c>
      <c r="CS280">
        <v>0</v>
      </c>
      <c r="CT280">
        <v>0</v>
      </c>
      <c r="CU280">
        <v>0</v>
      </c>
      <c r="CV280">
        <v>0</v>
      </c>
      <c r="CW280">
        <v>0</v>
      </c>
      <c r="CX280">
        <v>0</v>
      </c>
      <c r="CY280">
        <v>0</v>
      </c>
      <c r="CZ280">
        <v>0</v>
      </c>
      <c r="DA280">
        <v>0</v>
      </c>
      <c r="DB280">
        <v>0</v>
      </c>
      <c r="DC280">
        <v>0</v>
      </c>
      <c r="DD280">
        <v>0</v>
      </c>
      <c r="DE280">
        <v>0</v>
      </c>
      <c r="DF280">
        <v>0</v>
      </c>
      <c r="DG280">
        <v>0</v>
      </c>
      <c r="DH280">
        <v>0</v>
      </c>
      <c r="DI280">
        <v>0</v>
      </c>
      <c r="DJ280">
        <v>0</v>
      </c>
      <c r="DK280">
        <v>0</v>
      </c>
      <c r="DL280">
        <v>0</v>
      </c>
      <c r="DM280">
        <v>0</v>
      </c>
      <c r="DN280">
        <v>0</v>
      </c>
      <c r="DO280">
        <v>0</v>
      </c>
      <c r="DP280">
        <v>0</v>
      </c>
      <c r="DQ280">
        <v>0</v>
      </c>
      <c r="DR280">
        <v>0</v>
      </c>
      <c r="DS280">
        <v>0</v>
      </c>
      <c r="DT280">
        <v>0</v>
      </c>
      <c r="DU280">
        <v>0</v>
      </c>
      <c r="DV280">
        <v>0</v>
      </c>
      <c r="DW280">
        <v>0</v>
      </c>
      <c r="DX280">
        <v>0</v>
      </c>
      <c r="DY280">
        <v>0</v>
      </c>
      <c r="DZ280">
        <v>0</v>
      </c>
      <c r="EA280">
        <v>0</v>
      </c>
      <c r="EB280">
        <v>0</v>
      </c>
      <c r="EC280">
        <v>0</v>
      </c>
      <c r="ED280">
        <v>0</v>
      </c>
      <c r="EE280">
        <v>0</v>
      </c>
      <c r="EF280">
        <v>0</v>
      </c>
      <c r="EG280">
        <v>0</v>
      </c>
      <c r="EH280">
        <v>0</v>
      </c>
      <c r="EI280">
        <v>0</v>
      </c>
      <c r="EJ280">
        <v>0</v>
      </c>
      <c r="EK280">
        <v>0</v>
      </c>
      <c r="EL280">
        <v>0</v>
      </c>
      <c r="EM280">
        <v>0</v>
      </c>
      <c r="EN280">
        <v>0</v>
      </c>
      <c r="EO280">
        <v>0</v>
      </c>
      <c r="EP280">
        <v>0</v>
      </c>
      <c r="EQ280">
        <v>0</v>
      </c>
      <c r="ER280">
        <v>0</v>
      </c>
      <c r="ES280">
        <v>0</v>
      </c>
      <c r="ET280">
        <v>0</v>
      </c>
      <c r="EU280">
        <v>0</v>
      </c>
      <c r="EV280">
        <v>0</v>
      </c>
      <c r="EW280">
        <v>0</v>
      </c>
      <c r="EX280">
        <v>0</v>
      </c>
      <c r="EY280">
        <v>0</v>
      </c>
      <c r="EZ280">
        <v>0</v>
      </c>
      <c r="FA280">
        <v>0</v>
      </c>
      <c r="FB280">
        <v>0</v>
      </c>
      <c r="FC280">
        <v>0</v>
      </c>
      <c r="FD280">
        <v>0</v>
      </c>
      <c r="FE280">
        <v>0</v>
      </c>
      <c r="FF280">
        <v>0</v>
      </c>
      <c r="FG280">
        <v>0</v>
      </c>
      <c r="FH280">
        <v>0</v>
      </c>
      <c r="FI280">
        <v>0</v>
      </c>
      <c r="FJ280">
        <v>0</v>
      </c>
      <c r="FK280">
        <v>0</v>
      </c>
      <c r="FL280">
        <v>0</v>
      </c>
      <c r="FM280">
        <v>0</v>
      </c>
      <c r="FN280">
        <v>0</v>
      </c>
      <c r="FO280">
        <v>0</v>
      </c>
      <c r="FP280">
        <v>0</v>
      </c>
      <c r="FQ280">
        <v>0</v>
      </c>
      <c r="FR280">
        <v>0</v>
      </c>
      <c r="FS280">
        <v>0</v>
      </c>
      <c r="FT280">
        <v>0</v>
      </c>
    </row>
    <row r="281" spans="1:176" x14ac:dyDescent="0.2">
      <c r="A281" t="s">
        <v>232</v>
      </c>
      <c r="B281" t="s">
        <v>229</v>
      </c>
      <c r="C281" t="s">
        <v>241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0</v>
      </c>
      <c r="BI281">
        <v>0</v>
      </c>
      <c r="BJ281">
        <v>0</v>
      </c>
      <c r="BK281">
        <v>0</v>
      </c>
      <c r="BL281">
        <v>0</v>
      </c>
      <c r="BM281">
        <v>0</v>
      </c>
      <c r="BN281">
        <v>0</v>
      </c>
      <c r="BO281">
        <v>0</v>
      </c>
      <c r="BP281">
        <v>0</v>
      </c>
      <c r="BQ281">
        <v>0</v>
      </c>
      <c r="BR281">
        <v>0</v>
      </c>
      <c r="BS281">
        <v>0</v>
      </c>
      <c r="BT281">
        <v>0</v>
      </c>
      <c r="BU281">
        <v>0</v>
      </c>
      <c r="BV281">
        <v>0</v>
      </c>
      <c r="BW281">
        <v>0</v>
      </c>
      <c r="BX281">
        <v>0</v>
      </c>
      <c r="BY281">
        <v>0</v>
      </c>
      <c r="BZ281">
        <v>0</v>
      </c>
      <c r="CA281">
        <v>0</v>
      </c>
      <c r="CB281">
        <v>0</v>
      </c>
      <c r="CC281">
        <v>0</v>
      </c>
      <c r="CD281">
        <v>0</v>
      </c>
      <c r="CE281">
        <v>0</v>
      </c>
      <c r="CF281">
        <v>0</v>
      </c>
      <c r="CG281">
        <v>0</v>
      </c>
      <c r="CH281">
        <v>0</v>
      </c>
      <c r="CI281">
        <v>0</v>
      </c>
      <c r="CJ281">
        <v>0</v>
      </c>
      <c r="CK281">
        <v>0</v>
      </c>
      <c r="CL281">
        <v>0</v>
      </c>
      <c r="CM281">
        <v>0</v>
      </c>
      <c r="CN281">
        <v>0</v>
      </c>
      <c r="CO281">
        <v>0</v>
      </c>
      <c r="CP281">
        <v>0</v>
      </c>
      <c r="CQ281">
        <v>0</v>
      </c>
      <c r="CR281">
        <v>0</v>
      </c>
      <c r="CS281">
        <v>0</v>
      </c>
      <c r="CT281">
        <v>0</v>
      </c>
      <c r="CU281">
        <v>0</v>
      </c>
      <c r="CV281">
        <v>0</v>
      </c>
      <c r="CW281">
        <v>0</v>
      </c>
      <c r="CX281">
        <v>0</v>
      </c>
      <c r="CY281">
        <v>0</v>
      </c>
      <c r="CZ281">
        <v>0</v>
      </c>
      <c r="DA281">
        <v>0</v>
      </c>
      <c r="DB281">
        <v>0</v>
      </c>
      <c r="DC281">
        <v>0</v>
      </c>
      <c r="DD281">
        <v>0</v>
      </c>
      <c r="DE281">
        <v>0</v>
      </c>
      <c r="DF281">
        <v>0</v>
      </c>
      <c r="DG281">
        <v>0</v>
      </c>
      <c r="DH281">
        <v>0</v>
      </c>
      <c r="DI281">
        <v>0</v>
      </c>
      <c r="DJ281">
        <v>0</v>
      </c>
      <c r="DK281">
        <v>0</v>
      </c>
      <c r="DL281">
        <v>0</v>
      </c>
      <c r="DM281">
        <v>0</v>
      </c>
      <c r="DN281">
        <v>0</v>
      </c>
      <c r="DO281">
        <v>0</v>
      </c>
      <c r="DP281">
        <v>0</v>
      </c>
      <c r="DQ281">
        <v>0</v>
      </c>
      <c r="DR281">
        <v>0</v>
      </c>
      <c r="DS281">
        <v>0</v>
      </c>
      <c r="DT281">
        <v>0</v>
      </c>
      <c r="DU281">
        <v>0</v>
      </c>
      <c r="DV281">
        <v>0</v>
      </c>
      <c r="DW281">
        <v>0</v>
      </c>
      <c r="DX281">
        <v>0</v>
      </c>
      <c r="DY281">
        <v>0</v>
      </c>
      <c r="DZ281">
        <v>0</v>
      </c>
      <c r="EA281">
        <v>0</v>
      </c>
      <c r="EB281">
        <v>0</v>
      </c>
      <c r="EC281">
        <v>0</v>
      </c>
      <c r="ED281">
        <v>0</v>
      </c>
      <c r="EE281">
        <v>0</v>
      </c>
      <c r="EF281">
        <v>0</v>
      </c>
      <c r="EG281">
        <v>0</v>
      </c>
      <c r="EH281">
        <v>0</v>
      </c>
      <c r="EI281">
        <v>0</v>
      </c>
      <c r="EJ281">
        <v>0</v>
      </c>
      <c r="EK281">
        <v>0</v>
      </c>
      <c r="EL281">
        <v>0</v>
      </c>
      <c r="EM281">
        <v>0</v>
      </c>
      <c r="EN281">
        <v>0</v>
      </c>
      <c r="EO281">
        <v>0</v>
      </c>
      <c r="EP281">
        <v>0</v>
      </c>
      <c r="EQ281">
        <v>0</v>
      </c>
      <c r="ER281">
        <v>0</v>
      </c>
      <c r="ES281">
        <v>0</v>
      </c>
      <c r="ET281">
        <v>0</v>
      </c>
      <c r="EU281">
        <v>0</v>
      </c>
      <c r="EV281">
        <v>0</v>
      </c>
      <c r="EW281">
        <v>0</v>
      </c>
      <c r="EX281">
        <v>0</v>
      </c>
      <c r="EY281">
        <v>0</v>
      </c>
      <c r="EZ281">
        <v>0</v>
      </c>
      <c r="FA281">
        <v>0</v>
      </c>
      <c r="FB281">
        <v>0</v>
      </c>
      <c r="FC281">
        <v>0</v>
      </c>
      <c r="FD281">
        <v>0</v>
      </c>
      <c r="FE281">
        <v>0</v>
      </c>
      <c r="FF281">
        <v>0</v>
      </c>
      <c r="FG281">
        <v>0</v>
      </c>
      <c r="FH281">
        <v>0</v>
      </c>
      <c r="FI281">
        <v>0</v>
      </c>
      <c r="FJ281">
        <v>0</v>
      </c>
      <c r="FK281">
        <v>0</v>
      </c>
      <c r="FL281">
        <v>0</v>
      </c>
      <c r="FM281">
        <v>0</v>
      </c>
      <c r="FN281">
        <v>0</v>
      </c>
      <c r="FO281">
        <v>0</v>
      </c>
      <c r="FP281">
        <v>0</v>
      </c>
      <c r="FQ281">
        <v>0</v>
      </c>
      <c r="FR281">
        <v>0</v>
      </c>
      <c r="FS281">
        <v>0</v>
      </c>
      <c r="FT281">
        <v>0</v>
      </c>
    </row>
    <row r="282" spans="1:176" x14ac:dyDescent="0.2">
      <c r="A282" t="s">
        <v>232</v>
      </c>
      <c r="B282" t="s">
        <v>229</v>
      </c>
      <c r="C282" t="s">
        <v>242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0</v>
      </c>
      <c r="BI282">
        <v>0</v>
      </c>
      <c r="BJ282">
        <v>0</v>
      </c>
      <c r="BK282">
        <v>0</v>
      </c>
      <c r="BL282">
        <v>0</v>
      </c>
      <c r="BM282">
        <v>0</v>
      </c>
      <c r="BN282">
        <v>0</v>
      </c>
      <c r="BO282">
        <v>0</v>
      </c>
      <c r="BP282">
        <v>0</v>
      </c>
      <c r="BQ282">
        <v>0</v>
      </c>
      <c r="BR282">
        <v>0</v>
      </c>
      <c r="BS282">
        <v>0</v>
      </c>
      <c r="BT282">
        <v>0</v>
      </c>
      <c r="BU282">
        <v>0</v>
      </c>
      <c r="BV282">
        <v>0</v>
      </c>
      <c r="BW282">
        <v>0</v>
      </c>
      <c r="BX282">
        <v>0</v>
      </c>
      <c r="BY282">
        <v>0</v>
      </c>
      <c r="BZ282">
        <v>0</v>
      </c>
      <c r="CA282">
        <v>0</v>
      </c>
      <c r="CB282">
        <v>0</v>
      </c>
      <c r="CC282">
        <v>0</v>
      </c>
      <c r="CD282">
        <v>0</v>
      </c>
      <c r="CE282">
        <v>0</v>
      </c>
      <c r="CF282">
        <v>0</v>
      </c>
      <c r="CG282">
        <v>0</v>
      </c>
      <c r="CH282">
        <v>0</v>
      </c>
      <c r="CI282">
        <v>0</v>
      </c>
      <c r="CJ282">
        <v>0</v>
      </c>
      <c r="CK282">
        <v>0</v>
      </c>
      <c r="CL282">
        <v>0</v>
      </c>
      <c r="CM282">
        <v>0</v>
      </c>
      <c r="CN282">
        <v>0</v>
      </c>
      <c r="CO282">
        <v>0</v>
      </c>
      <c r="CP282">
        <v>0</v>
      </c>
      <c r="CQ282">
        <v>0</v>
      </c>
      <c r="CR282">
        <v>0</v>
      </c>
      <c r="CS282">
        <v>0</v>
      </c>
      <c r="CT282">
        <v>0</v>
      </c>
      <c r="CU282">
        <v>0</v>
      </c>
      <c r="CV282">
        <v>0</v>
      </c>
      <c r="CW282">
        <v>0</v>
      </c>
      <c r="CX282">
        <v>0</v>
      </c>
      <c r="CY282">
        <v>0</v>
      </c>
      <c r="CZ282">
        <v>0</v>
      </c>
      <c r="DA282">
        <v>0</v>
      </c>
      <c r="DB282">
        <v>0</v>
      </c>
      <c r="DC282">
        <v>0</v>
      </c>
      <c r="DD282">
        <v>0</v>
      </c>
      <c r="DE282">
        <v>0</v>
      </c>
      <c r="DF282">
        <v>0</v>
      </c>
      <c r="DG282">
        <v>0</v>
      </c>
      <c r="DH282">
        <v>0</v>
      </c>
      <c r="DI282">
        <v>0</v>
      </c>
      <c r="DJ282">
        <v>0</v>
      </c>
      <c r="DK282">
        <v>0</v>
      </c>
      <c r="DL282">
        <v>0</v>
      </c>
      <c r="DM282">
        <v>0</v>
      </c>
      <c r="DN282">
        <v>0</v>
      </c>
      <c r="DO282">
        <v>0</v>
      </c>
      <c r="DP282">
        <v>0</v>
      </c>
      <c r="DQ282">
        <v>0</v>
      </c>
      <c r="DR282">
        <v>0</v>
      </c>
      <c r="DS282">
        <v>0</v>
      </c>
      <c r="DT282">
        <v>0</v>
      </c>
      <c r="DU282">
        <v>0</v>
      </c>
      <c r="DV282">
        <v>0</v>
      </c>
      <c r="DW282">
        <v>0</v>
      </c>
      <c r="DX282">
        <v>0</v>
      </c>
      <c r="DY282">
        <v>0</v>
      </c>
      <c r="DZ282">
        <v>0</v>
      </c>
      <c r="EA282">
        <v>0</v>
      </c>
      <c r="EB282">
        <v>0</v>
      </c>
      <c r="EC282">
        <v>0</v>
      </c>
      <c r="ED282">
        <v>0</v>
      </c>
      <c r="EE282">
        <v>0</v>
      </c>
      <c r="EF282">
        <v>0</v>
      </c>
      <c r="EG282">
        <v>0</v>
      </c>
      <c r="EH282">
        <v>0</v>
      </c>
      <c r="EI282">
        <v>0</v>
      </c>
      <c r="EJ282">
        <v>0</v>
      </c>
      <c r="EK282">
        <v>0</v>
      </c>
      <c r="EL282">
        <v>0</v>
      </c>
      <c r="EM282">
        <v>0</v>
      </c>
      <c r="EN282">
        <v>0</v>
      </c>
      <c r="EO282">
        <v>0</v>
      </c>
      <c r="EP282">
        <v>0</v>
      </c>
      <c r="EQ282">
        <v>0</v>
      </c>
      <c r="ER282">
        <v>0</v>
      </c>
      <c r="ES282">
        <v>0</v>
      </c>
      <c r="ET282">
        <v>0</v>
      </c>
      <c r="EU282">
        <v>0</v>
      </c>
      <c r="EV282">
        <v>0</v>
      </c>
      <c r="EW282">
        <v>0</v>
      </c>
      <c r="EX282">
        <v>0</v>
      </c>
      <c r="EY282">
        <v>0</v>
      </c>
      <c r="EZ282">
        <v>0</v>
      </c>
      <c r="FA282">
        <v>0</v>
      </c>
      <c r="FB282">
        <v>0</v>
      </c>
      <c r="FC282">
        <v>0</v>
      </c>
      <c r="FD282">
        <v>0</v>
      </c>
      <c r="FE282">
        <v>0</v>
      </c>
      <c r="FF282">
        <v>0</v>
      </c>
      <c r="FG282">
        <v>0</v>
      </c>
      <c r="FH282">
        <v>0</v>
      </c>
      <c r="FI282">
        <v>0</v>
      </c>
      <c r="FJ282">
        <v>0</v>
      </c>
      <c r="FK282">
        <v>0</v>
      </c>
      <c r="FL282">
        <v>0</v>
      </c>
      <c r="FM282">
        <v>0</v>
      </c>
      <c r="FN282">
        <v>0</v>
      </c>
      <c r="FO282">
        <v>0</v>
      </c>
      <c r="FP282">
        <v>0</v>
      </c>
      <c r="FQ282">
        <v>0</v>
      </c>
      <c r="FR282">
        <v>0</v>
      </c>
      <c r="FS282">
        <v>0</v>
      </c>
      <c r="FT282">
        <v>0</v>
      </c>
    </row>
    <row r="283" spans="1:176" x14ac:dyDescent="0.2">
      <c r="A283" t="s">
        <v>232</v>
      </c>
      <c r="B283" t="s">
        <v>229</v>
      </c>
      <c r="C283" t="s">
        <v>243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0</v>
      </c>
      <c r="BI283">
        <v>0</v>
      </c>
      <c r="BJ283">
        <v>0</v>
      </c>
      <c r="BK283">
        <v>0</v>
      </c>
      <c r="BL283">
        <v>0</v>
      </c>
      <c r="BM283">
        <v>0</v>
      </c>
      <c r="BN283">
        <v>0</v>
      </c>
      <c r="BO283">
        <v>0</v>
      </c>
      <c r="BP283">
        <v>0</v>
      </c>
      <c r="BQ283">
        <v>0</v>
      </c>
      <c r="BR283">
        <v>0</v>
      </c>
      <c r="BS283">
        <v>0</v>
      </c>
      <c r="BT283">
        <v>0</v>
      </c>
      <c r="BU283">
        <v>0</v>
      </c>
      <c r="BV283">
        <v>0</v>
      </c>
      <c r="BW283">
        <v>0</v>
      </c>
      <c r="BX283">
        <v>0</v>
      </c>
      <c r="BY283">
        <v>0</v>
      </c>
      <c r="BZ283">
        <v>0</v>
      </c>
      <c r="CA283">
        <v>0</v>
      </c>
      <c r="CB283">
        <v>0</v>
      </c>
      <c r="CC283">
        <v>0</v>
      </c>
      <c r="CD283">
        <v>0</v>
      </c>
      <c r="CE283">
        <v>0</v>
      </c>
      <c r="CF283">
        <v>0</v>
      </c>
      <c r="CG283">
        <v>0</v>
      </c>
      <c r="CH283">
        <v>0</v>
      </c>
      <c r="CI283">
        <v>0</v>
      </c>
      <c r="CJ283">
        <v>0</v>
      </c>
      <c r="CK283">
        <v>0</v>
      </c>
      <c r="CL283">
        <v>0</v>
      </c>
      <c r="CM283">
        <v>0</v>
      </c>
      <c r="CN283">
        <v>0</v>
      </c>
      <c r="CO283">
        <v>0</v>
      </c>
      <c r="CP283">
        <v>0</v>
      </c>
      <c r="CQ283">
        <v>0</v>
      </c>
      <c r="CR283">
        <v>0</v>
      </c>
      <c r="CS283">
        <v>0</v>
      </c>
      <c r="CT283">
        <v>0</v>
      </c>
      <c r="CU283">
        <v>0</v>
      </c>
      <c r="CV283">
        <v>0</v>
      </c>
      <c r="CW283">
        <v>0</v>
      </c>
      <c r="CX283">
        <v>0</v>
      </c>
      <c r="CY283">
        <v>0</v>
      </c>
      <c r="CZ283">
        <v>0</v>
      </c>
      <c r="DA283">
        <v>0</v>
      </c>
      <c r="DB283">
        <v>0</v>
      </c>
      <c r="DC283">
        <v>0</v>
      </c>
      <c r="DD283">
        <v>0</v>
      </c>
      <c r="DE283">
        <v>0</v>
      </c>
      <c r="DF283">
        <v>0</v>
      </c>
      <c r="DG283">
        <v>0</v>
      </c>
      <c r="DH283">
        <v>0</v>
      </c>
      <c r="DI283">
        <v>0</v>
      </c>
      <c r="DJ283">
        <v>0</v>
      </c>
      <c r="DK283">
        <v>0</v>
      </c>
      <c r="DL283">
        <v>0</v>
      </c>
      <c r="DM283">
        <v>0</v>
      </c>
      <c r="DN283">
        <v>0</v>
      </c>
      <c r="DO283">
        <v>0</v>
      </c>
      <c r="DP283">
        <v>0</v>
      </c>
      <c r="DQ283">
        <v>0</v>
      </c>
      <c r="DR283">
        <v>0</v>
      </c>
      <c r="DS283">
        <v>0</v>
      </c>
      <c r="DT283">
        <v>0</v>
      </c>
      <c r="DU283">
        <v>0</v>
      </c>
      <c r="DV283">
        <v>0</v>
      </c>
      <c r="DW283">
        <v>0</v>
      </c>
      <c r="DX283">
        <v>0</v>
      </c>
      <c r="DY283">
        <v>0</v>
      </c>
      <c r="DZ283">
        <v>0</v>
      </c>
      <c r="EA283">
        <v>0</v>
      </c>
      <c r="EB283">
        <v>0</v>
      </c>
      <c r="EC283">
        <v>0</v>
      </c>
      <c r="ED283">
        <v>0</v>
      </c>
      <c r="EE283">
        <v>0</v>
      </c>
      <c r="EF283">
        <v>0</v>
      </c>
      <c r="EG283">
        <v>0</v>
      </c>
      <c r="EH283">
        <v>0</v>
      </c>
      <c r="EI283">
        <v>0</v>
      </c>
      <c r="EJ283">
        <v>0</v>
      </c>
      <c r="EK283">
        <v>0</v>
      </c>
      <c r="EL283">
        <v>0</v>
      </c>
      <c r="EM283">
        <v>0</v>
      </c>
      <c r="EN283">
        <v>0</v>
      </c>
      <c r="EO283">
        <v>0</v>
      </c>
      <c r="EP283">
        <v>0</v>
      </c>
      <c r="EQ283">
        <v>0</v>
      </c>
      <c r="ER283">
        <v>0</v>
      </c>
      <c r="ES283">
        <v>0</v>
      </c>
      <c r="ET283">
        <v>0</v>
      </c>
      <c r="EU283">
        <v>0</v>
      </c>
      <c r="EV283">
        <v>0</v>
      </c>
      <c r="EW283">
        <v>0</v>
      </c>
      <c r="EX283">
        <v>0</v>
      </c>
      <c r="EY283">
        <v>0</v>
      </c>
      <c r="EZ283">
        <v>0</v>
      </c>
      <c r="FA283">
        <v>0</v>
      </c>
      <c r="FB283">
        <v>0</v>
      </c>
      <c r="FC283">
        <v>0</v>
      </c>
      <c r="FD283">
        <v>0</v>
      </c>
      <c r="FE283">
        <v>0</v>
      </c>
      <c r="FF283">
        <v>0</v>
      </c>
      <c r="FG283">
        <v>0</v>
      </c>
      <c r="FH283">
        <v>0</v>
      </c>
      <c r="FI283">
        <v>0</v>
      </c>
      <c r="FJ283">
        <v>0</v>
      </c>
      <c r="FK283">
        <v>0</v>
      </c>
      <c r="FL283">
        <v>0</v>
      </c>
      <c r="FM283">
        <v>0</v>
      </c>
      <c r="FN283">
        <v>0</v>
      </c>
      <c r="FO283">
        <v>0</v>
      </c>
      <c r="FP283">
        <v>0</v>
      </c>
      <c r="FQ283">
        <v>0</v>
      </c>
      <c r="FR283">
        <v>0</v>
      </c>
      <c r="FS283">
        <v>0</v>
      </c>
      <c r="FT283">
        <v>0</v>
      </c>
    </row>
    <row r="284" spans="1:176" x14ac:dyDescent="0.2">
      <c r="A284" t="s">
        <v>232</v>
      </c>
      <c r="B284" t="s">
        <v>229</v>
      </c>
      <c r="C284" t="s">
        <v>244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0</v>
      </c>
      <c r="BI284">
        <v>0</v>
      </c>
      <c r="BJ284">
        <v>0</v>
      </c>
      <c r="BK284">
        <v>0</v>
      </c>
      <c r="BL284">
        <v>0</v>
      </c>
      <c r="BM284">
        <v>0</v>
      </c>
      <c r="BN284">
        <v>0</v>
      </c>
      <c r="BO284">
        <v>0</v>
      </c>
      <c r="BP284">
        <v>0</v>
      </c>
      <c r="BQ284">
        <v>0</v>
      </c>
      <c r="BR284">
        <v>0</v>
      </c>
      <c r="BS284">
        <v>0</v>
      </c>
      <c r="BT284">
        <v>0</v>
      </c>
      <c r="BU284">
        <v>0</v>
      </c>
      <c r="BV284">
        <v>0</v>
      </c>
      <c r="BW284">
        <v>0</v>
      </c>
      <c r="BX284">
        <v>0</v>
      </c>
      <c r="BY284">
        <v>0</v>
      </c>
      <c r="BZ284">
        <v>0</v>
      </c>
      <c r="CA284">
        <v>0</v>
      </c>
      <c r="CB284">
        <v>0</v>
      </c>
      <c r="CC284">
        <v>0</v>
      </c>
      <c r="CD284">
        <v>0</v>
      </c>
      <c r="CE284">
        <v>0</v>
      </c>
      <c r="CF284">
        <v>0</v>
      </c>
      <c r="CG284">
        <v>0</v>
      </c>
      <c r="CH284">
        <v>0</v>
      </c>
      <c r="CI284">
        <v>0</v>
      </c>
      <c r="CJ284">
        <v>0</v>
      </c>
      <c r="CK284">
        <v>0</v>
      </c>
      <c r="CL284">
        <v>0</v>
      </c>
      <c r="CM284">
        <v>0</v>
      </c>
      <c r="CN284">
        <v>0</v>
      </c>
      <c r="CO284">
        <v>0</v>
      </c>
      <c r="CP284">
        <v>0</v>
      </c>
      <c r="CQ284">
        <v>0</v>
      </c>
      <c r="CR284">
        <v>0</v>
      </c>
      <c r="CS284">
        <v>0</v>
      </c>
      <c r="CT284">
        <v>0</v>
      </c>
      <c r="CU284">
        <v>0</v>
      </c>
      <c r="CV284">
        <v>0</v>
      </c>
      <c r="CW284">
        <v>0</v>
      </c>
      <c r="CX284">
        <v>0</v>
      </c>
      <c r="CY284">
        <v>0</v>
      </c>
      <c r="CZ284">
        <v>0</v>
      </c>
      <c r="DA284">
        <v>0</v>
      </c>
      <c r="DB284">
        <v>0</v>
      </c>
      <c r="DC284">
        <v>0</v>
      </c>
      <c r="DD284">
        <v>0</v>
      </c>
      <c r="DE284">
        <v>0</v>
      </c>
      <c r="DF284">
        <v>0</v>
      </c>
      <c r="DG284">
        <v>0</v>
      </c>
      <c r="DH284">
        <v>0</v>
      </c>
      <c r="DI284">
        <v>0</v>
      </c>
      <c r="DJ284">
        <v>0</v>
      </c>
      <c r="DK284">
        <v>0</v>
      </c>
      <c r="DL284">
        <v>0</v>
      </c>
      <c r="DM284">
        <v>0</v>
      </c>
      <c r="DN284">
        <v>0</v>
      </c>
      <c r="DO284">
        <v>0</v>
      </c>
      <c r="DP284">
        <v>0</v>
      </c>
      <c r="DQ284">
        <v>0</v>
      </c>
      <c r="DR284">
        <v>0</v>
      </c>
      <c r="DS284">
        <v>0</v>
      </c>
      <c r="DT284">
        <v>0</v>
      </c>
      <c r="DU284">
        <v>0</v>
      </c>
      <c r="DV284">
        <v>0</v>
      </c>
      <c r="DW284">
        <v>0</v>
      </c>
      <c r="DX284">
        <v>0</v>
      </c>
      <c r="DY284">
        <v>0</v>
      </c>
      <c r="DZ284">
        <v>0</v>
      </c>
      <c r="EA284">
        <v>0</v>
      </c>
      <c r="EB284">
        <v>0</v>
      </c>
      <c r="EC284">
        <v>0</v>
      </c>
      <c r="ED284">
        <v>0</v>
      </c>
      <c r="EE284">
        <v>0</v>
      </c>
      <c r="EF284">
        <v>0</v>
      </c>
      <c r="EG284">
        <v>0</v>
      </c>
      <c r="EH284">
        <v>0</v>
      </c>
      <c r="EI284">
        <v>0</v>
      </c>
      <c r="EJ284">
        <v>0</v>
      </c>
      <c r="EK284">
        <v>0</v>
      </c>
      <c r="EL284">
        <v>0</v>
      </c>
      <c r="EM284">
        <v>0</v>
      </c>
      <c r="EN284">
        <v>0</v>
      </c>
      <c r="EO284">
        <v>0</v>
      </c>
      <c r="EP284">
        <v>0</v>
      </c>
      <c r="EQ284">
        <v>0</v>
      </c>
      <c r="ER284">
        <v>0</v>
      </c>
      <c r="ES284">
        <v>0</v>
      </c>
      <c r="ET284">
        <v>0</v>
      </c>
      <c r="EU284">
        <v>0</v>
      </c>
      <c r="EV284">
        <v>0</v>
      </c>
      <c r="EW284">
        <v>0</v>
      </c>
      <c r="EX284">
        <v>0</v>
      </c>
      <c r="EY284">
        <v>0</v>
      </c>
      <c r="EZ284">
        <v>0</v>
      </c>
      <c r="FA284">
        <v>0</v>
      </c>
      <c r="FB284">
        <v>0</v>
      </c>
      <c r="FC284">
        <v>0</v>
      </c>
      <c r="FD284">
        <v>0</v>
      </c>
      <c r="FE284">
        <v>0</v>
      </c>
      <c r="FF284">
        <v>0</v>
      </c>
      <c r="FG284">
        <v>0</v>
      </c>
      <c r="FH284">
        <v>0</v>
      </c>
      <c r="FI284">
        <v>0</v>
      </c>
      <c r="FJ284">
        <v>0</v>
      </c>
      <c r="FK284">
        <v>0</v>
      </c>
      <c r="FL284">
        <v>0</v>
      </c>
      <c r="FM284">
        <v>0</v>
      </c>
      <c r="FN284">
        <v>0</v>
      </c>
      <c r="FO284">
        <v>0</v>
      </c>
      <c r="FP284">
        <v>0</v>
      </c>
      <c r="FQ284">
        <v>0</v>
      </c>
      <c r="FR284">
        <v>0</v>
      </c>
      <c r="FS284">
        <v>0</v>
      </c>
      <c r="FT284">
        <v>0</v>
      </c>
    </row>
    <row r="285" spans="1:176" x14ac:dyDescent="0.2">
      <c r="A285" t="s">
        <v>232</v>
      </c>
      <c r="B285" t="s">
        <v>229</v>
      </c>
      <c r="C285" t="s">
        <v>245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0</v>
      </c>
      <c r="BI285">
        <v>0</v>
      </c>
      <c r="BJ285">
        <v>0</v>
      </c>
      <c r="BK285">
        <v>0</v>
      </c>
      <c r="BL285">
        <v>0</v>
      </c>
      <c r="BM285">
        <v>0</v>
      </c>
      <c r="BN285">
        <v>0</v>
      </c>
      <c r="BO285">
        <v>0</v>
      </c>
      <c r="BP285">
        <v>0</v>
      </c>
      <c r="BQ285">
        <v>0</v>
      </c>
      <c r="BR285">
        <v>0</v>
      </c>
      <c r="BS285">
        <v>0</v>
      </c>
      <c r="BT285">
        <v>0</v>
      </c>
      <c r="BU285">
        <v>0</v>
      </c>
      <c r="BV285">
        <v>0</v>
      </c>
      <c r="BW285">
        <v>0</v>
      </c>
      <c r="BX285">
        <v>0</v>
      </c>
      <c r="BY285">
        <v>0</v>
      </c>
      <c r="BZ285">
        <v>0</v>
      </c>
      <c r="CA285">
        <v>0</v>
      </c>
      <c r="CB285">
        <v>0</v>
      </c>
      <c r="CC285">
        <v>0</v>
      </c>
      <c r="CD285">
        <v>0</v>
      </c>
      <c r="CE285">
        <v>0</v>
      </c>
      <c r="CF285">
        <v>0</v>
      </c>
      <c r="CG285">
        <v>0</v>
      </c>
      <c r="CH285">
        <v>0</v>
      </c>
      <c r="CI285">
        <v>0</v>
      </c>
      <c r="CJ285">
        <v>0</v>
      </c>
      <c r="CK285">
        <v>0</v>
      </c>
      <c r="CL285">
        <v>0</v>
      </c>
      <c r="CM285">
        <v>0</v>
      </c>
      <c r="CN285">
        <v>0</v>
      </c>
      <c r="CO285">
        <v>0</v>
      </c>
      <c r="CP285">
        <v>0</v>
      </c>
      <c r="CQ285">
        <v>0</v>
      </c>
      <c r="CR285">
        <v>0</v>
      </c>
      <c r="CS285">
        <v>0</v>
      </c>
      <c r="CT285">
        <v>0</v>
      </c>
      <c r="CU285">
        <v>0</v>
      </c>
      <c r="CV285">
        <v>0</v>
      </c>
      <c r="CW285">
        <v>0</v>
      </c>
      <c r="CX285">
        <v>0</v>
      </c>
      <c r="CY285">
        <v>0</v>
      </c>
      <c r="CZ285">
        <v>0</v>
      </c>
      <c r="DA285">
        <v>0</v>
      </c>
      <c r="DB285">
        <v>0</v>
      </c>
      <c r="DC285">
        <v>0</v>
      </c>
      <c r="DD285">
        <v>0</v>
      </c>
      <c r="DE285">
        <v>0</v>
      </c>
      <c r="DF285">
        <v>0</v>
      </c>
      <c r="DG285">
        <v>0</v>
      </c>
      <c r="DH285">
        <v>0</v>
      </c>
      <c r="DI285">
        <v>0</v>
      </c>
      <c r="DJ285">
        <v>0</v>
      </c>
      <c r="DK285">
        <v>0</v>
      </c>
      <c r="DL285">
        <v>0</v>
      </c>
      <c r="DM285">
        <v>0</v>
      </c>
      <c r="DN285">
        <v>0</v>
      </c>
      <c r="DO285">
        <v>0</v>
      </c>
      <c r="DP285">
        <v>0</v>
      </c>
      <c r="DQ285">
        <v>0</v>
      </c>
      <c r="DR285">
        <v>0</v>
      </c>
      <c r="DS285">
        <v>0</v>
      </c>
      <c r="DT285">
        <v>0</v>
      </c>
      <c r="DU285">
        <v>0</v>
      </c>
      <c r="DV285">
        <v>0</v>
      </c>
      <c r="DW285">
        <v>0</v>
      </c>
      <c r="DX285">
        <v>0</v>
      </c>
      <c r="DY285">
        <v>0</v>
      </c>
      <c r="DZ285">
        <v>0</v>
      </c>
      <c r="EA285">
        <v>0</v>
      </c>
      <c r="EB285">
        <v>0</v>
      </c>
      <c r="EC285">
        <v>0</v>
      </c>
      <c r="ED285">
        <v>0</v>
      </c>
      <c r="EE285">
        <v>0</v>
      </c>
      <c r="EF285">
        <v>0</v>
      </c>
      <c r="EG285">
        <v>0</v>
      </c>
      <c r="EH285">
        <v>0</v>
      </c>
      <c r="EI285">
        <v>0</v>
      </c>
      <c r="EJ285">
        <v>0</v>
      </c>
      <c r="EK285">
        <v>0</v>
      </c>
      <c r="EL285">
        <v>0</v>
      </c>
      <c r="EM285">
        <v>0</v>
      </c>
      <c r="EN285">
        <v>0</v>
      </c>
      <c r="EO285">
        <v>0</v>
      </c>
      <c r="EP285">
        <v>0</v>
      </c>
      <c r="EQ285">
        <v>0</v>
      </c>
      <c r="ER285">
        <v>0</v>
      </c>
      <c r="ES285">
        <v>0</v>
      </c>
      <c r="ET285">
        <v>0</v>
      </c>
      <c r="EU285">
        <v>0</v>
      </c>
      <c r="EV285">
        <v>0</v>
      </c>
      <c r="EW285">
        <v>0</v>
      </c>
      <c r="EX285">
        <v>0</v>
      </c>
      <c r="EY285">
        <v>0</v>
      </c>
      <c r="EZ285">
        <v>0</v>
      </c>
      <c r="FA285">
        <v>0</v>
      </c>
      <c r="FB285">
        <v>0</v>
      </c>
      <c r="FC285">
        <v>0</v>
      </c>
      <c r="FD285">
        <v>0</v>
      </c>
      <c r="FE285">
        <v>0</v>
      </c>
      <c r="FF285">
        <v>0</v>
      </c>
      <c r="FG285">
        <v>0</v>
      </c>
      <c r="FH285">
        <v>0</v>
      </c>
      <c r="FI285">
        <v>0</v>
      </c>
      <c r="FJ285">
        <v>0</v>
      </c>
      <c r="FK285">
        <v>0</v>
      </c>
      <c r="FL285">
        <v>0</v>
      </c>
      <c r="FM285">
        <v>0</v>
      </c>
      <c r="FN285">
        <v>0</v>
      </c>
      <c r="FO285">
        <v>0</v>
      </c>
      <c r="FP285">
        <v>0</v>
      </c>
      <c r="FQ285">
        <v>0</v>
      </c>
      <c r="FR285">
        <v>0</v>
      </c>
      <c r="FS285">
        <v>0</v>
      </c>
      <c r="FT285">
        <v>0</v>
      </c>
    </row>
    <row r="286" spans="1:176" x14ac:dyDescent="0.2">
      <c r="A286" t="s">
        <v>232</v>
      </c>
      <c r="B286" t="s">
        <v>229</v>
      </c>
      <c r="C286" t="s">
        <v>246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0</v>
      </c>
      <c r="BI286">
        <v>0</v>
      </c>
      <c r="BJ286">
        <v>0</v>
      </c>
      <c r="BK286">
        <v>0</v>
      </c>
      <c r="BL286">
        <v>0</v>
      </c>
      <c r="BM286">
        <v>0</v>
      </c>
      <c r="BN286">
        <v>0</v>
      </c>
      <c r="BO286">
        <v>0</v>
      </c>
      <c r="BP286">
        <v>0</v>
      </c>
      <c r="BQ286">
        <v>0</v>
      </c>
      <c r="BR286">
        <v>0</v>
      </c>
      <c r="BS286">
        <v>0</v>
      </c>
      <c r="BT286">
        <v>0</v>
      </c>
      <c r="BU286">
        <v>0</v>
      </c>
      <c r="BV286">
        <v>0</v>
      </c>
      <c r="BW286">
        <v>0</v>
      </c>
      <c r="BX286">
        <v>0</v>
      </c>
      <c r="BY286">
        <v>0</v>
      </c>
      <c r="BZ286">
        <v>0</v>
      </c>
      <c r="CA286">
        <v>0</v>
      </c>
      <c r="CB286">
        <v>0</v>
      </c>
      <c r="CC286">
        <v>0</v>
      </c>
      <c r="CD286">
        <v>0</v>
      </c>
      <c r="CE286">
        <v>0</v>
      </c>
      <c r="CF286">
        <v>0</v>
      </c>
      <c r="CG286">
        <v>0</v>
      </c>
      <c r="CH286">
        <v>0</v>
      </c>
      <c r="CI286">
        <v>0</v>
      </c>
      <c r="CJ286">
        <v>0</v>
      </c>
      <c r="CK286">
        <v>0</v>
      </c>
      <c r="CL286">
        <v>0</v>
      </c>
      <c r="CM286">
        <v>0</v>
      </c>
      <c r="CN286">
        <v>0</v>
      </c>
      <c r="CO286">
        <v>0</v>
      </c>
      <c r="CP286">
        <v>0</v>
      </c>
      <c r="CQ286">
        <v>0</v>
      </c>
      <c r="CR286">
        <v>0</v>
      </c>
      <c r="CS286">
        <v>0</v>
      </c>
      <c r="CT286">
        <v>0</v>
      </c>
      <c r="CU286">
        <v>0</v>
      </c>
      <c r="CV286">
        <v>0</v>
      </c>
      <c r="CW286">
        <v>0</v>
      </c>
      <c r="CX286">
        <v>0</v>
      </c>
      <c r="CY286">
        <v>0</v>
      </c>
      <c r="CZ286">
        <v>0</v>
      </c>
      <c r="DA286">
        <v>0</v>
      </c>
      <c r="DB286">
        <v>0</v>
      </c>
      <c r="DC286">
        <v>0</v>
      </c>
      <c r="DD286">
        <v>0</v>
      </c>
      <c r="DE286">
        <v>0</v>
      </c>
      <c r="DF286">
        <v>0</v>
      </c>
      <c r="DG286">
        <v>0</v>
      </c>
      <c r="DH286">
        <v>0</v>
      </c>
      <c r="DI286">
        <v>0</v>
      </c>
      <c r="DJ286">
        <v>0</v>
      </c>
      <c r="DK286">
        <v>0</v>
      </c>
      <c r="DL286">
        <v>0</v>
      </c>
      <c r="DM286">
        <v>0</v>
      </c>
      <c r="DN286">
        <v>0</v>
      </c>
      <c r="DO286">
        <v>0</v>
      </c>
      <c r="DP286">
        <v>0</v>
      </c>
      <c r="DQ286">
        <v>0</v>
      </c>
      <c r="DR286">
        <v>0</v>
      </c>
      <c r="DS286">
        <v>0</v>
      </c>
      <c r="DT286">
        <v>0</v>
      </c>
      <c r="DU286">
        <v>0</v>
      </c>
      <c r="DV286">
        <v>0</v>
      </c>
      <c r="DW286">
        <v>0</v>
      </c>
      <c r="DX286">
        <v>0</v>
      </c>
      <c r="DY286">
        <v>0</v>
      </c>
      <c r="DZ286">
        <v>0</v>
      </c>
      <c r="EA286">
        <v>0</v>
      </c>
      <c r="EB286">
        <v>0</v>
      </c>
      <c r="EC286">
        <v>0</v>
      </c>
      <c r="ED286">
        <v>0</v>
      </c>
      <c r="EE286">
        <v>0</v>
      </c>
      <c r="EF286">
        <v>0</v>
      </c>
      <c r="EG286">
        <v>0</v>
      </c>
      <c r="EH286">
        <v>0</v>
      </c>
      <c r="EI286">
        <v>0</v>
      </c>
      <c r="EJ286">
        <v>0</v>
      </c>
      <c r="EK286">
        <v>0</v>
      </c>
      <c r="EL286">
        <v>0</v>
      </c>
      <c r="EM286">
        <v>0</v>
      </c>
      <c r="EN286">
        <v>0</v>
      </c>
      <c r="EO286">
        <v>0</v>
      </c>
      <c r="EP286">
        <v>0</v>
      </c>
      <c r="EQ286">
        <v>0</v>
      </c>
      <c r="ER286">
        <v>0</v>
      </c>
      <c r="ES286">
        <v>0</v>
      </c>
      <c r="ET286">
        <v>0</v>
      </c>
      <c r="EU286">
        <v>0</v>
      </c>
      <c r="EV286">
        <v>0</v>
      </c>
      <c r="EW286">
        <v>0</v>
      </c>
      <c r="EX286">
        <v>0</v>
      </c>
      <c r="EY286">
        <v>0</v>
      </c>
      <c r="EZ286">
        <v>0</v>
      </c>
      <c r="FA286">
        <v>0</v>
      </c>
      <c r="FB286">
        <v>0</v>
      </c>
      <c r="FC286">
        <v>0</v>
      </c>
      <c r="FD286">
        <v>0</v>
      </c>
      <c r="FE286">
        <v>0</v>
      </c>
      <c r="FF286">
        <v>0</v>
      </c>
      <c r="FG286">
        <v>0</v>
      </c>
      <c r="FH286">
        <v>0</v>
      </c>
      <c r="FI286">
        <v>0</v>
      </c>
      <c r="FJ286">
        <v>0</v>
      </c>
      <c r="FK286">
        <v>0</v>
      </c>
      <c r="FL286">
        <v>0</v>
      </c>
      <c r="FM286">
        <v>0</v>
      </c>
      <c r="FN286">
        <v>0</v>
      </c>
      <c r="FO286">
        <v>0</v>
      </c>
      <c r="FP286">
        <v>0</v>
      </c>
      <c r="FQ286">
        <v>0</v>
      </c>
      <c r="FR286">
        <v>0</v>
      </c>
      <c r="FS286">
        <v>0</v>
      </c>
      <c r="FT286">
        <v>0</v>
      </c>
    </row>
    <row r="287" spans="1:176" x14ac:dyDescent="0.2">
      <c r="A287" t="s">
        <v>232</v>
      </c>
      <c r="B287" t="s">
        <v>229</v>
      </c>
      <c r="C287" t="s">
        <v>247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0</v>
      </c>
      <c r="BI287">
        <v>0</v>
      </c>
      <c r="BJ287">
        <v>0</v>
      </c>
      <c r="BK287">
        <v>0</v>
      </c>
      <c r="BL287">
        <v>0</v>
      </c>
      <c r="BM287">
        <v>0</v>
      </c>
      <c r="BN287">
        <v>0</v>
      </c>
      <c r="BO287">
        <v>0</v>
      </c>
      <c r="BP287">
        <v>0</v>
      </c>
      <c r="BQ287">
        <v>0</v>
      </c>
      <c r="BR287">
        <v>0</v>
      </c>
      <c r="BS287">
        <v>0</v>
      </c>
      <c r="BT287">
        <v>0</v>
      </c>
      <c r="BU287">
        <v>0</v>
      </c>
      <c r="BV287">
        <v>0</v>
      </c>
      <c r="BW287">
        <v>0</v>
      </c>
      <c r="BX287">
        <v>0</v>
      </c>
      <c r="BY287">
        <v>0</v>
      </c>
      <c r="BZ287">
        <v>0</v>
      </c>
      <c r="CA287">
        <v>0</v>
      </c>
      <c r="CB287">
        <v>0</v>
      </c>
      <c r="CC287">
        <v>0</v>
      </c>
      <c r="CD287">
        <v>0</v>
      </c>
      <c r="CE287">
        <v>0</v>
      </c>
      <c r="CF287">
        <v>0</v>
      </c>
      <c r="CG287">
        <v>0</v>
      </c>
      <c r="CH287">
        <v>0</v>
      </c>
      <c r="CI287">
        <v>0</v>
      </c>
      <c r="CJ287">
        <v>0</v>
      </c>
      <c r="CK287">
        <v>0</v>
      </c>
      <c r="CL287">
        <v>0</v>
      </c>
      <c r="CM287">
        <v>0</v>
      </c>
      <c r="CN287">
        <v>0</v>
      </c>
      <c r="CO287">
        <v>0</v>
      </c>
      <c r="CP287">
        <v>0</v>
      </c>
      <c r="CQ287">
        <v>0</v>
      </c>
      <c r="CR287">
        <v>0</v>
      </c>
      <c r="CS287">
        <v>0</v>
      </c>
      <c r="CT287">
        <v>0</v>
      </c>
      <c r="CU287">
        <v>0</v>
      </c>
      <c r="CV287">
        <v>0</v>
      </c>
      <c r="CW287">
        <v>0</v>
      </c>
      <c r="CX287">
        <v>0</v>
      </c>
      <c r="CY287">
        <v>0</v>
      </c>
      <c r="CZ287">
        <v>0</v>
      </c>
      <c r="DA287">
        <v>0</v>
      </c>
      <c r="DB287">
        <v>0</v>
      </c>
      <c r="DC287">
        <v>0</v>
      </c>
      <c r="DD287">
        <v>0</v>
      </c>
      <c r="DE287">
        <v>0</v>
      </c>
      <c r="DF287">
        <v>0</v>
      </c>
      <c r="DG287">
        <v>0</v>
      </c>
      <c r="DH287">
        <v>0</v>
      </c>
      <c r="DI287">
        <v>0</v>
      </c>
      <c r="DJ287">
        <v>0</v>
      </c>
      <c r="DK287">
        <v>0</v>
      </c>
      <c r="DL287">
        <v>0</v>
      </c>
      <c r="DM287">
        <v>0</v>
      </c>
      <c r="DN287">
        <v>0</v>
      </c>
      <c r="DO287">
        <v>0</v>
      </c>
      <c r="DP287">
        <v>0</v>
      </c>
      <c r="DQ287">
        <v>0</v>
      </c>
      <c r="DR287">
        <v>0</v>
      </c>
      <c r="DS287">
        <v>0</v>
      </c>
      <c r="DT287">
        <v>0</v>
      </c>
      <c r="DU287">
        <v>0</v>
      </c>
      <c r="DV287">
        <v>0</v>
      </c>
      <c r="DW287">
        <v>0</v>
      </c>
      <c r="DX287">
        <v>0</v>
      </c>
      <c r="DY287">
        <v>0</v>
      </c>
      <c r="DZ287">
        <v>0</v>
      </c>
      <c r="EA287">
        <v>0</v>
      </c>
      <c r="EB287">
        <v>0</v>
      </c>
      <c r="EC287">
        <v>0</v>
      </c>
      <c r="ED287">
        <v>0</v>
      </c>
      <c r="EE287">
        <v>0</v>
      </c>
      <c r="EF287">
        <v>0</v>
      </c>
      <c r="EG287">
        <v>0</v>
      </c>
      <c r="EH287">
        <v>0</v>
      </c>
      <c r="EI287">
        <v>0</v>
      </c>
      <c r="EJ287">
        <v>0</v>
      </c>
      <c r="EK287">
        <v>0</v>
      </c>
      <c r="EL287">
        <v>0</v>
      </c>
      <c r="EM287">
        <v>0</v>
      </c>
      <c r="EN287">
        <v>0</v>
      </c>
      <c r="EO287">
        <v>0</v>
      </c>
      <c r="EP287">
        <v>0</v>
      </c>
      <c r="EQ287">
        <v>0</v>
      </c>
      <c r="ER287">
        <v>0</v>
      </c>
      <c r="ES287">
        <v>0</v>
      </c>
      <c r="ET287">
        <v>0</v>
      </c>
      <c r="EU287">
        <v>0</v>
      </c>
      <c r="EV287">
        <v>0</v>
      </c>
      <c r="EW287">
        <v>0</v>
      </c>
      <c r="EX287">
        <v>0</v>
      </c>
      <c r="EY287">
        <v>0</v>
      </c>
      <c r="EZ287">
        <v>0</v>
      </c>
      <c r="FA287">
        <v>0</v>
      </c>
      <c r="FB287">
        <v>0</v>
      </c>
      <c r="FC287">
        <v>0</v>
      </c>
      <c r="FD287">
        <v>0</v>
      </c>
      <c r="FE287">
        <v>0</v>
      </c>
      <c r="FF287">
        <v>0</v>
      </c>
      <c r="FG287">
        <v>0</v>
      </c>
      <c r="FH287">
        <v>0</v>
      </c>
      <c r="FI287">
        <v>0</v>
      </c>
      <c r="FJ287">
        <v>0</v>
      </c>
      <c r="FK287">
        <v>0</v>
      </c>
      <c r="FL287">
        <v>0</v>
      </c>
      <c r="FM287">
        <v>0</v>
      </c>
      <c r="FN287">
        <v>0</v>
      </c>
      <c r="FO287">
        <v>0</v>
      </c>
      <c r="FP287">
        <v>0</v>
      </c>
      <c r="FQ287">
        <v>0</v>
      </c>
      <c r="FR287">
        <v>0</v>
      </c>
      <c r="FS287">
        <v>0</v>
      </c>
      <c r="FT287">
        <v>0</v>
      </c>
    </row>
    <row r="288" spans="1:176" x14ac:dyDescent="0.2">
      <c r="A288" t="s">
        <v>232</v>
      </c>
      <c r="B288" t="s">
        <v>229</v>
      </c>
      <c r="C288" t="s">
        <v>248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0</v>
      </c>
      <c r="BI288">
        <v>0</v>
      </c>
      <c r="BJ288">
        <v>0</v>
      </c>
      <c r="BK288">
        <v>0</v>
      </c>
      <c r="BL288">
        <v>0</v>
      </c>
      <c r="BM288">
        <v>0</v>
      </c>
      <c r="BN288">
        <v>0</v>
      </c>
      <c r="BO288">
        <v>0</v>
      </c>
      <c r="BP288">
        <v>0</v>
      </c>
      <c r="BQ288">
        <v>0</v>
      </c>
      <c r="BR288">
        <v>0</v>
      </c>
      <c r="BS288">
        <v>0</v>
      </c>
      <c r="BT288">
        <v>0</v>
      </c>
      <c r="BU288">
        <v>0</v>
      </c>
      <c r="BV288">
        <v>0</v>
      </c>
      <c r="BW288">
        <v>0</v>
      </c>
      <c r="BX288">
        <v>0</v>
      </c>
      <c r="BY288">
        <v>0</v>
      </c>
      <c r="BZ288">
        <v>0</v>
      </c>
      <c r="CA288">
        <v>0</v>
      </c>
      <c r="CB288">
        <v>0</v>
      </c>
      <c r="CC288">
        <v>0</v>
      </c>
      <c r="CD288">
        <v>0</v>
      </c>
      <c r="CE288">
        <v>0</v>
      </c>
      <c r="CF288">
        <v>0</v>
      </c>
      <c r="CG288">
        <v>0</v>
      </c>
      <c r="CH288">
        <v>0</v>
      </c>
      <c r="CI288">
        <v>0</v>
      </c>
      <c r="CJ288">
        <v>0</v>
      </c>
      <c r="CK288">
        <v>0</v>
      </c>
      <c r="CL288">
        <v>0</v>
      </c>
      <c r="CM288">
        <v>0</v>
      </c>
      <c r="CN288">
        <v>0</v>
      </c>
      <c r="CO288">
        <v>0</v>
      </c>
      <c r="CP288">
        <v>0</v>
      </c>
      <c r="CQ288">
        <v>0</v>
      </c>
      <c r="CR288">
        <v>0</v>
      </c>
      <c r="CS288">
        <v>0</v>
      </c>
      <c r="CT288">
        <v>0</v>
      </c>
      <c r="CU288">
        <v>0</v>
      </c>
      <c r="CV288">
        <v>0</v>
      </c>
      <c r="CW288">
        <v>0</v>
      </c>
      <c r="CX288">
        <v>0</v>
      </c>
      <c r="CY288">
        <v>0</v>
      </c>
      <c r="CZ288">
        <v>0</v>
      </c>
      <c r="DA288">
        <v>0</v>
      </c>
      <c r="DB288">
        <v>0</v>
      </c>
      <c r="DC288">
        <v>0</v>
      </c>
      <c r="DD288">
        <v>0</v>
      </c>
      <c r="DE288">
        <v>0</v>
      </c>
      <c r="DF288">
        <v>0</v>
      </c>
      <c r="DG288">
        <v>0</v>
      </c>
      <c r="DH288">
        <v>0</v>
      </c>
      <c r="DI288">
        <v>0</v>
      </c>
      <c r="DJ288">
        <v>0</v>
      </c>
      <c r="DK288">
        <v>0</v>
      </c>
      <c r="DL288">
        <v>0</v>
      </c>
      <c r="DM288">
        <v>0</v>
      </c>
      <c r="DN288">
        <v>0</v>
      </c>
      <c r="DO288">
        <v>0</v>
      </c>
      <c r="DP288">
        <v>0</v>
      </c>
      <c r="DQ288">
        <v>0</v>
      </c>
      <c r="DR288">
        <v>0</v>
      </c>
      <c r="DS288">
        <v>0</v>
      </c>
      <c r="DT288">
        <v>0</v>
      </c>
      <c r="DU288">
        <v>0</v>
      </c>
      <c r="DV288">
        <v>0</v>
      </c>
      <c r="DW288">
        <v>0</v>
      </c>
      <c r="DX288">
        <v>0</v>
      </c>
      <c r="DY288">
        <v>0</v>
      </c>
      <c r="DZ288">
        <v>0</v>
      </c>
      <c r="EA288">
        <v>0</v>
      </c>
      <c r="EB288">
        <v>0</v>
      </c>
      <c r="EC288">
        <v>0</v>
      </c>
      <c r="ED288">
        <v>0</v>
      </c>
      <c r="EE288">
        <v>0</v>
      </c>
      <c r="EF288">
        <v>0</v>
      </c>
      <c r="EG288">
        <v>0</v>
      </c>
      <c r="EH288">
        <v>0</v>
      </c>
      <c r="EI288">
        <v>0</v>
      </c>
      <c r="EJ288">
        <v>0</v>
      </c>
      <c r="EK288">
        <v>0</v>
      </c>
      <c r="EL288">
        <v>0</v>
      </c>
      <c r="EM288">
        <v>0</v>
      </c>
      <c r="EN288">
        <v>0</v>
      </c>
      <c r="EO288">
        <v>0</v>
      </c>
      <c r="EP288">
        <v>0</v>
      </c>
      <c r="EQ288">
        <v>0</v>
      </c>
      <c r="ER288">
        <v>0</v>
      </c>
      <c r="ES288">
        <v>0</v>
      </c>
      <c r="ET288">
        <v>0</v>
      </c>
      <c r="EU288">
        <v>0</v>
      </c>
      <c r="EV288">
        <v>0</v>
      </c>
      <c r="EW288">
        <v>0</v>
      </c>
      <c r="EX288">
        <v>0</v>
      </c>
      <c r="EY288">
        <v>0</v>
      </c>
      <c r="EZ288">
        <v>0</v>
      </c>
      <c r="FA288">
        <v>0</v>
      </c>
      <c r="FB288">
        <v>0</v>
      </c>
      <c r="FC288">
        <v>0</v>
      </c>
      <c r="FD288">
        <v>0</v>
      </c>
      <c r="FE288">
        <v>0</v>
      </c>
      <c r="FF288">
        <v>0</v>
      </c>
      <c r="FG288">
        <v>0</v>
      </c>
      <c r="FH288">
        <v>0</v>
      </c>
      <c r="FI288">
        <v>0</v>
      </c>
      <c r="FJ288">
        <v>0</v>
      </c>
      <c r="FK288">
        <v>0</v>
      </c>
      <c r="FL288">
        <v>0</v>
      </c>
      <c r="FM288">
        <v>0</v>
      </c>
      <c r="FN288">
        <v>0</v>
      </c>
      <c r="FO288">
        <v>0</v>
      </c>
      <c r="FP288">
        <v>0</v>
      </c>
      <c r="FQ288">
        <v>0</v>
      </c>
      <c r="FR288">
        <v>0</v>
      </c>
      <c r="FS288">
        <v>0</v>
      </c>
      <c r="FT288">
        <v>0</v>
      </c>
    </row>
    <row r="289" spans="1:176" x14ac:dyDescent="0.2">
      <c r="A289" t="s">
        <v>232</v>
      </c>
      <c r="B289" t="s">
        <v>229</v>
      </c>
      <c r="C289" t="s">
        <v>249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0</v>
      </c>
      <c r="BI289">
        <v>0</v>
      </c>
      <c r="BJ289">
        <v>0</v>
      </c>
      <c r="BK289">
        <v>0</v>
      </c>
      <c r="BL289">
        <v>0</v>
      </c>
      <c r="BM289">
        <v>0</v>
      </c>
      <c r="BN289">
        <v>0</v>
      </c>
      <c r="BO289">
        <v>0</v>
      </c>
      <c r="BP289">
        <v>0</v>
      </c>
      <c r="BQ289">
        <v>0</v>
      </c>
      <c r="BR289">
        <v>0</v>
      </c>
      <c r="BS289">
        <v>0</v>
      </c>
      <c r="BT289">
        <v>0</v>
      </c>
      <c r="BU289">
        <v>0</v>
      </c>
      <c r="BV289">
        <v>0</v>
      </c>
      <c r="BW289">
        <v>0</v>
      </c>
      <c r="BX289">
        <v>0</v>
      </c>
      <c r="BY289">
        <v>0</v>
      </c>
      <c r="BZ289">
        <v>0</v>
      </c>
      <c r="CA289">
        <v>0</v>
      </c>
      <c r="CB289">
        <v>0</v>
      </c>
      <c r="CC289">
        <v>0</v>
      </c>
      <c r="CD289">
        <v>0</v>
      </c>
      <c r="CE289">
        <v>0</v>
      </c>
      <c r="CF289">
        <v>0</v>
      </c>
      <c r="CG289">
        <v>0</v>
      </c>
      <c r="CH289">
        <v>0</v>
      </c>
      <c r="CI289">
        <v>0</v>
      </c>
      <c r="CJ289">
        <v>0</v>
      </c>
      <c r="CK289">
        <v>0</v>
      </c>
      <c r="CL289">
        <v>0</v>
      </c>
      <c r="CM289">
        <v>0</v>
      </c>
      <c r="CN289">
        <v>0</v>
      </c>
      <c r="CO289">
        <v>0</v>
      </c>
      <c r="CP289">
        <v>0</v>
      </c>
      <c r="CQ289">
        <v>0</v>
      </c>
      <c r="CR289">
        <v>0</v>
      </c>
      <c r="CS289">
        <v>0</v>
      </c>
      <c r="CT289">
        <v>0</v>
      </c>
      <c r="CU289">
        <v>0</v>
      </c>
      <c r="CV289">
        <v>0</v>
      </c>
      <c r="CW289">
        <v>0</v>
      </c>
      <c r="CX289">
        <v>0</v>
      </c>
      <c r="CY289">
        <v>0</v>
      </c>
      <c r="CZ289">
        <v>0</v>
      </c>
      <c r="DA289">
        <v>0</v>
      </c>
      <c r="DB289">
        <v>0</v>
      </c>
      <c r="DC289">
        <v>0</v>
      </c>
      <c r="DD289">
        <v>0</v>
      </c>
      <c r="DE289">
        <v>0</v>
      </c>
      <c r="DF289">
        <v>0</v>
      </c>
      <c r="DG289">
        <v>0</v>
      </c>
      <c r="DH289">
        <v>0</v>
      </c>
      <c r="DI289">
        <v>0</v>
      </c>
      <c r="DJ289">
        <v>0</v>
      </c>
      <c r="DK289">
        <v>0</v>
      </c>
      <c r="DL289">
        <v>0</v>
      </c>
      <c r="DM289">
        <v>0</v>
      </c>
      <c r="DN289">
        <v>0</v>
      </c>
      <c r="DO289">
        <v>0</v>
      </c>
      <c r="DP289">
        <v>0</v>
      </c>
      <c r="DQ289">
        <v>0</v>
      </c>
      <c r="DR289">
        <v>0</v>
      </c>
      <c r="DS289">
        <v>0</v>
      </c>
      <c r="DT289">
        <v>0</v>
      </c>
      <c r="DU289">
        <v>0</v>
      </c>
      <c r="DV289">
        <v>0</v>
      </c>
      <c r="DW289">
        <v>0</v>
      </c>
      <c r="DX289">
        <v>0</v>
      </c>
      <c r="DY289">
        <v>0</v>
      </c>
      <c r="DZ289">
        <v>0</v>
      </c>
      <c r="EA289">
        <v>0</v>
      </c>
      <c r="EB289">
        <v>0</v>
      </c>
      <c r="EC289">
        <v>0</v>
      </c>
      <c r="ED289">
        <v>0</v>
      </c>
      <c r="EE289">
        <v>0</v>
      </c>
      <c r="EF289">
        <v>0</v>
      </c>
      <c r="EG289">
        <v>0</v>
      </c>
      <c r="EH289">
        <v>0</v>
      </c>
      <c r="EI289">
        <v>0</v>
      </c>
      <c r="EJ289">
        <v>0</v>
      </c>
      <c r="EK289">
        <v>0</v>
      </c>
      <c r="EL289">
        <v>0</v>
      </c>
      <c r="EM289">
        <v>0</v>
      </c>
      <c r="EN289">
        <v>0</v>
      </c>
      <c r="EO289">
        <v>0</v>
      </c>
      <c r="EP289">
        <v>0</v>
      </c>
      <c r="EQ289">
        <v>0</v>
      </c>
      <c r="ER289">
        <v>0</v>
      </c>
      <c r="ES289">
        <v>0</v>
      </c>
      <c r="ET289">
        <v>0</v>
      </c>
      <c r="EU289">
        <v>0</v>
      </c>
      <c r="EV289">
        <v>0</v>
      </c>
      <c r="EW289">
        <v>0</v>
      </c>
      <c r="EX289">
        <v>0</v>
      </c>
      <c r="EY289">
        <v>0</v>
      </c>
      <c r="EZ289">
        <v>0</v>
      </c>
      <c r="FA289">
        <v>0</v>
      </c>
      <c r="FB289">
        <v>0</v>
      </c>
      <c r="FC289">
        <v>0</v>
      </c>
      <c r="FD289">
        <v>0</v>
      </c>
      <c r="FE289">
        <v>0</v>
      </c>
      <c r="FF289">
        <v>0</v>
      </c>
      <c r="FG289">
        <v>0</v>
      </c>
      <c r="FH289">
        <v>0</v>
      </c>
      <c r="FI289">
        <v>0</v>
      </c>
      <c r="FJ289">
        <v>0</v>
      </c>
      <c r="FK289">
        <v>0</v>
      </c>
      <c r="FL289">
        <v>0</v>
      </c>
      <c r="FM289">
        <v>0</v>
      </c>
      <c r="FN289">
        <v>0</v>
      </c>
      <c r="FO289">
        <v>0</v>
      </c>
      <c r="FP289">
        <v>0</v>
      </c>
      <c r="FQ289">
        <v>0</v>
      </c>
      <c r="FR289">
        <v>0</v>
      </c>
      <c r="FS289">
        <v>0</v>
      </c>
      <c r="FT289">
        <v>0</v>
      </c>
    </row>
    <row r="290" spans="1:176" x14ac:dyDescent="0.2">
      <c r="A290" t="s">
        <v>232</v>
      </c>
      <c r="B290" t="s">
        <v>229</v>
      </c>
      <c r="C290" t="s">
        <v>250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0</v>
      </c>
      <c r="BI290">
        <v>0</v>
      </c>
      <c r="BJ290">
        <v>0</v>
      </c>
      <c r="BK290">
        <v>0</v>
      </c>
      <c r="BL290">
        <v>0</v>
      </c>
      <c r="BM290">
        <v>0</v>
      </c>
      <c r="BN290">
        <v>0</v>
      </c>
      <c r="BO290">
        <v>0</v>
      </c>
      <c r="BP290">
        <v>0</v>
      </c>
      <c r="BQ290">
        <v>0</v>
      </c>
      <c r="BR290">
        <v>0</v>
      </c>
      <c r="BS290">
        <v>0</v>
      </c>
      <c r="BT290">
        <v>0</v>
      </c>
      <c r="BU290">
        <v>0</v>
      </c>
      <c r="BV290">
        <v>0</v>
      </c>
      <c r="BW290">
        <v>0</v>
      </c>
      <c r="BX290">
        <v>0</v>
      </c>
      <c r="BY290">
        <v>0</v>
      </c>
      <c r="BZ290">
        <v>0</v>
      </c>
      <c r="CA290">
        <v>0</v>
      </c>
      <c r="CB290">
        <v>0</v>
      </c>
      <c r="CC290">
        <v>0</v>
      </c>
      <c r="CD290">
        <v>0</v>
      </c>
      <c r="CE290">
        <v>0</v>
      </c>
      <c r="CF290">
        <v>0</v>
      </c>
      <c r="CG290">
        <v>0</v>
      </c>
      <c r="CH290">
        <v>0</v>
      </c>
      <c r="CI290">
        <v>0</v>
      </c>
      <c r="CJ290">
        <v>0</v>
      </c>
      <c r="CK290">
        <v>0</v>
      </c>
      <c r="CL290">
        <v>0</v>
      </c>
      <c r="CM290">
        <v>0</v>
      </c>
      <c r="CN290">
        <v>0</v>
      </c>
      <c r="CO290">
        <v>0</v>
      </c>
      <c r="CP290">
        <v>0</v>
      </c>
      <c r="CQ290">
        <v>0</v>
      </c>
      <c r="CR290">
        <v>0</v>
      </c>
      <c r="CS290">
        <v>0</v>
      </c>
      <c r="CT290">
        <v>0</v>
      </c>
      <c r="CU290">
        <v>0</v>
      </c>
      <c r="CV290">
        <v>0</v>
      </c>
      <c r="CW290">
        <v>0</v>
      </c>
      <c r="CX290">
        <v>0</v>
      </c>
      <c r="CY290">
        <v>0</v>
      </c>
      <c r="CZ290">
        <v>0</v>
      </c>
      <c r="DA290">
        <v>0</v>
      </c>
      <c r="DB290">
        <v>0</v>
      </c>
      <c r="DC290">
        <v>0</v>
      </c>
      <c r="DD290">
        <v>0</v>
      </c>
      <c r="DE290">
        <v>0</v>
      </c>
      <c r="DF290">
        <v>0</v>
      </c>
      <c r="DG290">
        <v>0</v>
      </c>
      <c r="DH290">
        <v>0</v>
      </c>
      <c r="DI290">
        <v>0</v>
      </c>
      <c r="DJ290">
        <v>0</v>
      </c>
      <c r="DK290">
        <v>0</v>
      </c>
      <c r="DL290">
        <v>0</v>
      </c>
      <c r="DM290">
        <v>0</v>
      </c>
      <c r="DN290">
        <v>0</v>
      </c>
      <c r="DO290">
        <v>0</v>
      </c>
      <c r="DP290">
        <v>0</v>
      </c>
      <c r="DQ290">
        <v>0</v>
      </c>
      <c r="DR290">
        <v>0</v>
      </c>
      <c r="DS290">
        <v>0</v>
      </c>
      <c r="DT290">
        <v>0</v>
      </c>
      <c r="DU290">
        <v>0</v>
      </c>
      <c r="DV290">
        <v>0</v>
      </c>
      <c r="DW290">
        <v>0</v>
      </c>
      <c r="DX290">
        <v>0</v>
      </c>
      <c r="DY290">
        <v>0</v>
      </c>
      <c r="DZ290">
        <v>0</v>
      </c>
      <c r="EA290">
        <v>0</v>
      </c>
      <c r="EB290">
        <v>0</v>
      </c>
      <c r="EC290">
        <v>0</v>
      </c>
      <c r="ED290">
        <v>0</v>
      </c>
      <c r="EE290">
        <v>0</v>
      </c>
      <c r="EF290">
        <v>0</v>
      </c>
      <c r="EG290">
        <v>0</v>
      </c>
      <c r="EH290">
        <v>0</v>
      </c>
      <c r="EI290">
        <v>0</v>
      </c>
      <c r="EJ290">
        <v>0</v>
      </c>
      <c r="EK290">
        <v>0</v>
      </c>
      <c r="EL290">
        <v>0</v>
      </c>
      <c r="EM290">
        <v>0</v>
      </c>
      <c r="EN290">
        <v>0</v>
      </c>
      <c r="EO290">
        <v>0</v>
      </c>
      <c r="EP290">
        <v>0</v>
      </c>
      <c r="EQ290">
        <v>0</v>
      </c>
      <c r="ER290">
        <v>0</v>
      </c>
      <c r="ES290">
        <v>0</v>
      </c>
      <c r="ET290">
        <v>0</v>
      </c>
      <c r="EU290">
        <v>0</v>
      </c>
      <c r="EV290">
        <v>0</v>
      </c>
      <c r="EW290">
        <v>0</v>
      </c>
      <c r="EX290">
        <v>0</v>
      </c>
      <c r="EY290">
        <v>0</v>
      </c>
      <c r="EZ290">
        <v>0</v>
      </c>
      <c r="FA290">
        <v>0</v>
      </c>
      <c r="FB290">
        <v>0</v>
      </c>
      <c r="FC290">
        <v>0</v>
      </c>
      <c r="FD290">
        <v>0</v>
      </c>
      <c r="FE290">
        <v>0</v>
      </c>
      <c r="FF290">
        <v>0</v>
      </c>
      <c r="FG290">
        <v>0</v>
      </c>
      <c r="FH290">
        <v>0</v>
      </c>
      <c r="FI290">
        <v>0</v>
      </c>
      <c r="FJ290">
        <v>0</v>
      </c>
      <c r="FK290">
        <v>0</v>
      </c>
      <c r="FL290">
        <v>0</v>
      </c>
      <c r="FM290">
        <v>0</v>
      </c>
      <c r="FN290">
        <v>0</v>
      </c>
      <c r="FO290">
        <v>0</v>
      </c>
      <c r="FP290">
        <v>0</v>
      </c>
      <c r="FQ290">
        <v>0</v>
      </c>
      <c r="FR290">
        <v>0</v>
      </c>
      <c r="FS290">
        <v>0</v>
      </c>
      <c r="FT290">
        <v>0</v>
      </c>
    </row>
    <row r="291" spans="1:176" x14ac:dyDescent="0.2">
      <c r="A291" t="s">
        <v>232</v>
      </c>
      <c r="B291" t="s">
        <v>229</v>
      </c>
      <c r="C291" t="s">
        <v>251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0</v>
      </c>
      <c r="BI291">
        <v>0</v>
      </c>
      <c r="BJ291">
        <v>0</v>
      </c>
      <c r="BK291">
        <v>0</v>
      </c>
      <c r="BL291">
        <v>0</v>
      </c>
      <c r="BM291">
        <v>0</v>
      </c>
      <c r="BN291">
        <v>0</v>
      </c>
      <c r="BO291">
        <v>0</v>
      </c>
      <c r="BP291">
        <v>0</v>
      </c>
      <c r="BQ291">
        <v>0</v>
      </c>
      <c r="BR291">
        <v>0</v>
      </c>
      <c r="BS291">
        <v>0</v>
      </c>
      <c r="BT291">
        <v>0</v>
      </c>
      <c r="BU291">
        <v>0</v>
      </c>
      <c r="BV291">
        <v>0</v>
      </c>
      <c r="BW291">
        <v>0</v>
      </c>
      <c r="BX291">
        <v>0</v>
      </c>
      <c r="BY291">
        <v>0</v>
      </c>
      <c r="BZ291">
        <v>0</v>
      </c>
      <c r="CA291">
        <v>0</v>
      </c>
      <c r="CB291">
        <v>0</v>
      </c>
      <c r="CC291">
        <v>0</v>
      </c>
      <c r="CD291">
        <v>0</v>
      </c>
      <c r="CE291">
        <v>0</v>
      </c>
      <c r="CF291">
        <v>0</v>
      </c>
      <c r="CG291">
        <v>0</v>
      </c>
      <c r="CH291">
        <v>0</v>
      </c>
      <c r="CI291">
        <v>0</v>
      </c>
      <c r="CJ291">
        <v>0</v>
      </c>
      <c r="CK291">
        <v>0</v>
      </c>
      <c r="CL291">
        <v>0</v>
      </c>
      <c r="CM291">
        <v>0</v>
      </c>
      <c r="CN291">
        <v>0</v>
      </c>
      <c r="CO291">
        <v>0</v>
      </c>
      <c r="CP291">
        <v>0</v>
      </c>
      <c r="CQ291">
        <v>0</v>
      </c>
      <c r="CR291">
        <v>0</v>
      </c>
      <c r="CS291">
        <v>0</v>
      </c>
      <c r="CT291">
        <v>0</v>
      </c>
      <c r="CU291">
        <v>0</v>
      </c>
      <c r="CV291">
        <v>0</v>
      </c>
      <c r="CW291">
        <v>0</v>
      </c>
      <c r="CX291">
        <v>0</v>
      </c>
      <c r="CY291">
        <v>0</v>
      </c>
      <c r="CZ291">
        <v>0</v>
      </c>
      <c r="DA291">
        <v>0</v>
      </c>
      <c r="DB291">
        <v>0</v>
      </c>
      <c r="DC291">
        <v>0</v>
      </c>
      <c r="DD291">
        <v>0</v>
      </c>
      <c r="DE291">
        <v>0</v>
      </c>
      <c r="DF291">
        <v>0</v>
      </c>
      <c r="DG291">
        <v>0</v>
      </c>
      <c r="DH291">
        <v>0</v>
      </c>
      <c r="DI291">
        <v>0</v>
      </c>
      <c r="DJ291">
        <v>0</v>
      </c>
      <c r="DK291">
        <v>0</v>
      </c>
      <c r="DL291">
        <v>0</v>
      </c>
      <c r="DM291">
        <v>0</v>
      </c>
      <c r="DN291">
        <v>0</v>
      </c>
      <c r="DO291">
        <v>0</v>
      </c>
      <c r="DP291">
        <v>0</v>
      </c>
      <c r="DQ291">
        <v>0</v>
      </c>
      <c r="DR291">
        <v>0</v>
      </c>
      <c r="DS291">
        <v>0</v>
      </c>
      <c r="DT291">
        <v>0</v>
      </c>
      <c r="DU291">
        <v>0</v>
      </c>
      <c r="DV291">
        <v>0</v>
      </c>
      <c r="DW291">
        <v>0</v>
      </c>
      <c r="DX291">
        <v>0</v>
      </c>
      <c r="DY291">
        <v>0</v>
      </c>
      <c r="DZ291">
        <v>0</v>
      </c>
      <c r="EA291">
        <v>0</v>
      </c>
      <c r="EB291">
        <v>0</v>
      </c>
      <c r="EC291">
        <v>0</v>
      </c>
      <c r="ED291">
        <v>0</v>
      </c>
      <c r="EE291">
        <v>0</v>
      </c>
      <c r="EF291">
        <v>0</v>
      </c>
      <c r="EG291">
        <v>0</v>
      </c>
      <c r="EH291">
        <v>0</v>
      </c>
      <c r="EI291">
        <v>0</v>
      </c>
      <c r="EJ291">
        <v>0</v>
      </c>
      <c r="EK291">
        <v>0</v>
      </c>
      <c r="EL291">
        <v>0</v>
      </c>
      <c r="EM291">
        <v>0</v>
      </c>
      <c r="EN291">
        <v>0</v>
      </c>
      <c r="EO291">
        <v>0</v>
      </c>
      <c r="EP291">
        <v>0</v>
      </c>
      <c r="EQ291">
        <v>0</v>
      </c>
      <c r="ER291">
        <v>0</v>
      </c>
      <c r="ES291">
        <v>0</v>
      </c>
      <c r="ET291">
        <v>0</v>
      </c>
      <c r="EU291">
        <v>0</v>
      </c>
      <c r="EV291">
        <v>0</v>
      </c>
      <c r="EW291">
        <v>0</v>
      </c>
      <c r="EX291">
        <v>0</v>
      </c>
      <c r="EY291">
        <v>0</v>
      </c>
      <c r="EZ291">
        <v>0</v>
      </c>
      <c r="FA291">
        <v>0</v>
      </c>
      <c r="FB291">
        <v>0</v>
      </c>
      <c r="FC291">
        <v>0</v>
      </c>
      <c r="FD291">
        <v>0</v>
      </c>
      <c r="FE291">
        <v>0</v>
      </c>
      <c r="FF291">
        <v>0</v>
      </c>
      <c r="FG291">
        <v>0</v>
      </c>
      <c r="FH291">
        <v>0</v>
      </c>
      <c r="FI291">
        <v>0</v>
      </c>
      <c r="FJ291">
        <v>0</v>
      </c>
      <c r="FK291">
        <v>0</v>
      </c>
      <c r="FL291">
        <v>0</v>
      </c>
      <c r="FM291">
        <v>0</v>
      </c>
      <c r="FN291">
        <v>0</v>
      </c>
      <c r="FO291">
        <v>0</v>
      </c>
      <c r="FP291">
        <v>0</v>
      </c>
      <c r="FQ291">
        <v>0</v>
      </c>
      <c r="FR291">
        <v>0</v>
      </c>
      <c r="FS291">
        <v>0</v>
      </c>
      <c r="FT291">
        <v>0</v>
      </c>
    </row>
    <row r="292" spans="1:176" x14ac:dyDescent="0.2">
      <c r="A292" t="s">
        <v>232</v>
      </c>
      <c r="B292" t="s">
        <v>229</v>
      </c>
      <c r="C292" t="s">
        <v>252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0</v>
      </c>
      <c r="BI292">
        <v>0</v>
      </c>
      <c r="BJ292">
        <v>0</v>
      </c>
      <c r="BK292">
        <v>0</v>
      </c>
      <c r="BL292">
        <v>0</v>
      </c>
      <c r="BM292">
        <v>0</v>
      </c>
      <c r="BN292">
        <v>0</v>
      </c>
      <c r="BO292">
        <v>0</v>
      </c>
      <c r="BP292">
        <v>0</v>
      </c>
      <c r="BQ292">
        <v>0</v>
      </c>
      <c r="BR292">
        <v>0</v>
      </c>
      <c r="BS292">
        <v>0</v>
      </c>
      <c r="BT292">
        <v>0</v>
      </c>
      <c r="BU292">
        <v>0</v>
      </c>
      <c r="BV292">
        <v>0</v>
      </c>
      <c r="BW292">
        <v>0</v>
      </c>
      <c r="BX292">
        <v>0</v>
      </c>
      <c r="BY292">
        <v>0</v>
      </c>
      <c r="BZ292">
        <v>0</v>
      </c>
      <c r="CA292">
        <v>0</v>
      </c>
      <c r="CB292">
        <v>0</v>
      </c>
      <c r="CC292">
        <v>0</v>
      </c>
      <c r="CD292">
        <v>0</v>
      </c>
      <c r="CE292">
        <v>0</v>
      </c>
      <c r="CF292">
        <v>0</v>
      </c>
      <c r="CG292">
        <v>0</v>
      </c>
      <c r="CH292">
        <v>0</v>
      </c>
      <c r="CI292">
        <v>0</v>
      </c>
      <c r="CJ292">
        <v>0</v>
      </c>
      <c r="CK292">
        <v>0</v>
      </c>
      <c r="CL292">
        <v>0</v>
      </c>
      <c r="CM292">
        <v>0</v>
      </c>
      <c r="CN292">
        <v>0</v>
      </c>
      <c r="CO292">
        <v>0</v>
      </c>
      <c r="CP292">
        <v>0</v>
      </c>
      <c r="CQ292">
        <v>0</v>
      </c>
      <c r="CR292">
        <v>0</v>
      </c>
      <c r="CS292">
        <v>0</v>
      </c>
      <c r="CT292">
        <v>0</v>
      </c>
      <c r="CU292">
        <v>0</v>
      </c>
      <c r="CV292">
        <v>0</v>
      </c>
      <c r="CW292">
        <v>0</v>
      </c>
      <c r="CX292">
        <v>0</v>
      </c>
      <c r="CY292">
        <v>0</v>
      </c>
      <c r="CZ292">
        <v>0</v>
      </c>
      <c r="DA292">
        <v>0</v>
      </c>
      <c r="DB292">
        <v>0</v>
      </c>
      <c r="DC292">
        <v>0</v>
      </c>
      <c r="DD292">
        <v>0</v>
      </c>
      <c r="DE292">
        <v>0</v>
      </c>
      <c r="DF292">
        <v>0</v>
      </c>
      <c r="DG292">
        <v>0</v>
      </c>
      <c r="DH292">
        <v>0</v>
      </c>
      <c r="DI292">
        <v>0</v>
      </c>
      <c r="DJ292">
        <v>0</v>
      </c>
      <c r="DK292">
        <v>0</v>
      </c>
      <c r="DL292">
        <v>0</v>
      </c>
      <c r="DM292">
        <v>0</v>
      </c>
      <c r="DN292">
        <v>0</v>
      </c>
      <c r="DO292">
        <v>0</v>
      </c>
      <c r="DP292">
        <v>0</v>
      </c>
      <c r="DQ292">
        <v>0</v>
      </c>
      <c r="DR292">
        <v>0</v>
      </c>
      <c r="DS292">
        <v>0</v>
      </c>
      <c r="DT292">
        <v>0</v>
      </c>
      <c r="DU292">
        <v>0</v>
      </c>
      <c r="DV292">
        <v>0</v>
      </c>
      <c r="DW292">
        <v>0</v>
      </c>
      <c r="DX292">
        <v>0</v>
      </c>
      <c r="DY292">
        <v>0</v>
      </c>
      <c r="DZ292">
        <v>0</v>
      </c>
      <c r="EA292">
        <v>0</v>
      </c>
      <c r="EB292">
        <v>0</v>
      </c>
      <c r="EC292">
        <v>0</v>
      </c>
      <c r="ED292">
        <v>0</v>
      </c>
      <c r="EE292">
        <v>0</v>
      </c>
      <c r="EF292">
        <v>0</v>
      </c>
      <c r="EG292">
        <v>0</v>
      </c>
      <c r="EH292">
        <v>0</v>
      </c>
      <c r="EI292">
        <v>0</v>
      </c>
      <c r="EJ292">
        <v>0</v>
      </c>
      <c r="EK292">
        <v>0</v>
      </c>
      <c r="EL292">
        <v>0</v>
      </c>
      <c r="EM292">
        <v>0</v>
      </c>
      <c r="EN292">
        <v>0</v>
      </c>
      <c r="EO292">
        <v>0</v>
      </c>
      <c r="EP292">
        <v>0</v>
      </c>
      <c r="EQ292">
        <v>0</v>
      </c>
      <c r="ER292">
        <v>0</v>
      </c>
      <c r="ES292">
        <v>0</v>
      </c>
      <c r="ET292">
        <v>0</v>
      </c>
      <c r="EU292">
        <v>0</v>
      </c>
      <c r="EV292">
        <v>0</v>
      </c>
      <c r="EW292">
        <v>0</v>
      </c>
      <c r="EX292">
        <v>0</v>
      </c>
      <c r="EY292">
        <v>0</v>
      </c>
      <c r="EZ292">
        <v>0</v>
      </c>
      <c r="FA292">
        <v>0</v>
      </c>
      <c r="FB292">
        <v>0</v>
      </c>
      <c r="FC292">
        <v>0</v>
      </c>
      <c r="FD292">
        <v>0</v>
      </c>
      <c r="FE292">
        <v>0</v>
      </c>
      <c r="FF292">
        <v>0</v>
      </c>
      <c r="FG292">
        <v>0</v>
      </c>
      <c r="FH292">
        <v>0</v>
      </c>
      <c r="FI292">
        <v>0</v>
      </c>
      <c r="FJ292">
        <v>0</v>
      </c>
      <c r="FK292">
        <v>0</v>
      </c>
      <c r="FL292">
        <v>0</v>
      </c>
      <c r="FM292">
        <v>0</v>
      </c>
      <c r="FN292">
        <v>0</v>
      </c>
      <c r="FO292">
        <v>0</v>
      </c>
      <c r="FP292">
        <v>0</v>
      </c>
      <c r="FQ292">
        <v>0</v>
      </c>
      <c r="FR292">
        <v>0</v>
      </c>
      <c r="FS292">
        <v>0</v>
      </c>
      <c r="FT292">
        <v>0</v>
      </c>
    </row>
    <row r="293" spans="1:176" x14ac:dyDescent="0.2">
      <c r="A293" t="s">
        <v>232</v>
      </c>
      <c r="B293" t="s">
        <v>229</v>
      </c>
      <c r="C293" t="s">
        <v>253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0</v>
      </c>
      <c r="BI293">
        <v>0</v>
      </c>
      <c r="BJ293">
        <v>0</v>
      </c>
      <c r="BK293">
        <v>0</v>
      </c>
      <c r="BL293">
        <v>0</v>
      </c>
      <c r="BM293">
        <v>0</v>
      </c>
      <c r="BN293">
        <v>0</v>
      </c>
      <c r="BO293">
        <v>0</v>
      </c>
      <c r="BP293">
        <v>0</v>
      </c>
      <c r="BQ293">
        <v>0</v>
      </c>
      <c r="BR293">
        <v>0</v>
      </c>
      <c r="BS293">
        <v>0</v>
      </c>
      <c r="BT293">
        <v>0</v>
      </c>
      <c r="BU293">
        <v>0</v>
      </c>
      <c r="BV293">
        <v>0</v>
      </c>
      <c r="BW293">
        <v>0</v>
      </c>
      <c r="BX293">
        <v>0</v>
      </c>
      <c r="BY293">
        <v>0</v>
      </c>
      <c r="BZ293">
        <v>0</v>
      </c>
      <c r="CA293">
        <v>0</v>
      </c>
      <c r="CB293">
        <v>0</v>
      </c>
      <c r="CC293">
        <v>0</v>
      </c>
      <c r="CD293">
        <v>0</v>
      </c>
      <c r="CE293">
        <v>0</v>
      </c>
      <c r="CF293">
        <v>0</v>
      </c>
      <c r="CG293">
        <v>0</v>
      </c>
      <c r="CH293">
        <v>0</v>
      </c>
      <c r="CI293">
        <v>0</v>
      </c>
      <c r="CJ293">
        <v>0</v>
      </c>
      <c r="CK293">
        <v>0</v>
      </c>
      <c r="CL293">
        <v>0</v>
      </c>
      <c r="CM293">
        <v>0</v>
      </c>
      <c r="CN293">
        <v>0</v>
      </c>
      <c r="CO293">
        <v>0</v>
      </c>
      <c r="CP293">
        <v>0</v>
      </c>
      <c r="CQ293">
        <v>0</v>
      </c>
      <c r="CR293">
        <v>0</v>
      </c>
      <c r="CS293">
        <v>0</v>
      </c>
      <c r="CT293">
        <v>0</v>
      </c>
      <c r="CU293">
        <v>0</v>
      </c>
      <c r="CV293">
        <v>0</v>
      </c>
      <c r="CW293">
        <v>0</v>
      </c>
      <c r="CX293">
        <v>0</v>
      </c>
      <c r="CY293">
        <v>0</v>
      </c>
      <c r="CZ293">
        <v>0</v>
      </c>
      <c r="DA293">
        <v>0</v>
      </c>
      <c r="DB293">
        <v>0</v>
      </c>
      <c r="DC293">
        <v>0</v>
      </c>
      <c r="DD293">
        <v>0</v>
      </c>
      <c r="DE293">
        <v>0</v>
      </c>
      <c r="DF293">
        <v>0</v>
      </c>
      <c r="DG293">
        <v>0</v>
      </c>
      <c r="DH293">
        <v>0</v>
      </c>
      <c r="DI293">
        <v>0</v>
      </c>
      <c r="DJ293">
        <v>0</v>
      </c>
      <c r="DK293">
        <v>0</v>
      </c>
      <c r="DL293">
        <v>0</v>
      </c>
      <c r="DM293">
        <v>0</v>
      </c>
      <c r="DN293">
        <v>0</v>
      </c>
      <c r="DO293">
        <v>0</v>
      </c>
      <c r="DP293">
        <v>0</v>
      </c>
      <c r="DQ293">
        <v>0</v>
      </c>
      <c r="DR293">
        <v>0</v>
      </c>
      <c r="DS293">
        <v>0</v>
      </c>
      <c r="DT293">
        <v>0</v>
      </c>
      <c r="DU293">
        <v>0</v>
      </c>
      <c r="DV293">
        <v>0</v>
      </c>
      <c r="DW293">
        <v>0</v>
      </c>
      <c r="DX293">
        <v>0</v>
      </c>
      <c r="DY293">
        <v>0</v>
      </c>
      <c r="DZ293">
        <v>0</v>
      </c>
      <c r="EA293">
        <v>0</v>
      </c>
      <c r="EB293">
        <v>0</v>
      </c>
      <c r="EC293">
        <v>0</v>
      </c>
      <c r="ED293">
        <v>0</v>
      </c>
      <c r="EE293">
        <v>0</v>
      </c>
      <c r="EF293">
        <v>0</v>
      </c>
      <c r="EG293">
        <v>0</v>
      </c>
      <c r="EH293">
        <v>0</v>
      </c>
      <c r="EI293">
        <v>0</v>
      </c>
      <c r="EJ293">
        <v>0</v>
      </c>
      <c r="EK293">
        <v>0</v>
      </c>
      <c r="EL293">
        <v>0</v>
      </c>
      <c r="EM293">
        <v>0</v>
      </c>
      <c r="EN293">
        <v>0</v>
      </c>
      <c r="EO293">
        <v>0</v>
      </c>
      <c r="EP293">
        <v>0</v>
      </c>
      <c r="EQ293">
        <v>0</v>
      </c>
      <c r="ER293">
        <v>0</v>
      </c>
      <c r="ES293">
        <v>0</v>
      </c>
      <c r="ET293">
        <v>0</v>
      </c>
      <c r="EU293">
        <v>0</v>
      </c>
      <c r="EV293">
        <v>0</v>
      </c>
      <c r="EW293">
        <v>0</v>
      </c>
      <c r="EX293">
        <v>0</v>
      </c>
      <c r="EY293">
        <v>0</v>
      </c>
      <c r="EZ293">
        <v>0</v>
      </c>
      <c r="FA293">
        <v>0</v>
      </c>
      <c r="FB293">
        <v>0</v>
      </c>
      <c r="FC293">
        <v>0</v>
      </c>
      <c r="FD293">
        <v>0</v>
      </c>
      <c r="FE293">
        <v>0</v>
      </c>
      <c r="FF293">
        <v>0</v>
      </c>
      <c r="FG293">
        <v>0</v>
      </c>
      <c r="FH293">
        <v>0</v>
      </c>
      <c r="FI293">
        <v>0</v>
      </c>
      <c r="FJ293">
        <v>0</v>
      </c>
      <c r="FK293">
        <v>0</v>
      </c>
      <c r="FL293">
        <v>0</v>
      </c>
      <c r="FM293">
        <v>0</v>
      </c>
      <c r="FN293">
        <v>0</v>
      </c>
      <c r="FO293">
        <v>0</v>
      </c>
      <c r="FP293">
        <v>0</v>
      </c>
      <c r="FQ293">
        <v>0</v>
      </c>
      <c r="FR293">
        <v>0</v>
      </c>
      <c r="FS293">
        <v>0</v>
      </c>
      <c r="FT293">
        <v>0</v>
      </c>
    </row>
    <row r="294" spans="1:176" x14ac:dyDescent="0.2">
      <c r="A294" t="s">
        <v>232</v>
      </c>
      <c r="B294" t="s">
        <v>229</v>
      </c>
      <c r="C294" t="s">
        <v>254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0</v>
      </c>
      <c r="BI294">
        <v>0</v>
      </c>
      <c r="BJ294">
        <v>0</v>
      </c>
      <c r="BK294">
        <v>0</v>
      </c>
      <c r="BL294">
        <v>0</v>
      </c>
      <c r="BM294">
        <v>0</v>
      </c>
      <c r="BN294">
        <v>0</v>
      </c>
      <c r="BO294">
        <v>0</v>
      </c>
      <c r="BP294">
        <v>0</v>
      </c>
      <c r="BQ294">
        <v>0</v>
      </c>
      <c r="BR294">
        <v>0</v>
      </c>
      <c r="BS294">
        <v>0</v>
      </c>
      <c r="BT294">
        <v>0</v>
      </c>
      <c r="BU294">
        <v>0</v>
      </c>
      <c r="BV294">
        <v>0</v>
      </c>
      <c r="BW294">
        <v>0</v>
      </c>
      <c r="BX294">
        <v>0</v>
      </c>
      <c r="BY294">
        <v>0</v>
      </c>
      <c r="BZ294">
        <v>0</v>
      </c>
      <c r="CA294">
        <v>0</v>
      </c>
      <c r="CB294">
        <v>0</v>
      </c>
      <c r="CC294">
        <v>0</v>
      </c>
      <c r="CD294">
        <v>0</v>
      </c>
      <c r="CE294">
        <v>0</v>
      </c>
      <c r="CF294">
        <v>0</v>
      </c>
      <c r="CG294">
        <v>0</v>
      </c>
      <c r="CH294">
        <v>0</v>
      </c>
      <c r="CI294">
        <v>0</v>
      </c>
      <c r="CJ294">
        <v>0</v>
      </c>
      <c r="CK294">
        <v>0</v>
      </c>
      <c r="CL294">
        <v>0</v>
      </c>
      <c r="CM294">
        <v>0</v>
      </c>
      <c r="CN294">
        <v>0</v>
      </c>
      <c r="CO294">
        <v>0</v>
      </c>
      <c r="CP294">
        <v>0</v>
      </c>
      <c r="CQ294">
        <v>0</v>
      </c>
      <c r="CR294">
        <v>0</v>
      </c>
      <c r="CS294">
        <v>0</v>
      </c>
      <c r="CT294">
        <v>0</v>
      </c>
      <c r="CU294">
        <v>0</v>
      </c>
      <c r="CV294">
        <v>0</v>
      </c>
      <c r="CW294">
        <v>0</v>
      </c>
      <c r="CX294">
        <v>0</v>
      </c>
      <c r="CY294">
        <v>0</v>
      </c>
      <c r="CZ294">
        <v>0</v>
      </c>
      <c r="DA294">
        <v>0</v>
      </c>
      <c r="DB294">
        <v>0</v>
      </c>
      <c r="DC294">
        <v>0</v>
      </c>
      <c r="DD294">
        <v>0</v>
      </c>
      <c r="DE294">
        <v>0</v>
      </c>
      <c r="DF294">
        <v>0</v>
      </c>
      <c r="DG294">
        <v>0</v>
      </c>
      <c r="DH294">
        <v>0</v>
      </c>
      <c r="DI294">
        <v>0</v>
      </c>
      <c r="DJ294">
        <v>0</v>
      </c>
      <c r="DK294">
        <v>0</v>
      </c>
      <c r="DL294">
        <v>0</v>
      </c>
      <c r="DM294">
        <v>0</v>
      </c>
      <c r="DN294">
        <v>0</v>
      </c>
      <c r="DO294">
        <v>0</v>
      </c>
      <c r="DP294">
        <v>0</v>
      </c>
      <c r="DQ294">
        <v>0</v>
      </c>
      <c r="DR294">
        <v>0</v>
      </c>
      <c r="DS294">
        <v>0</v>
      </c>
      <c r="DT294">
        <v>0</v>
      </c>
      <c r="DU294">
        <v>0</v>
      </c>
      <c r="DV294">
        <v>0</v>
      </c>
      <c r="DW294">
        <v>0</v>
      </c>
      <c r="DX294">
        <v>0</v>
      </c>
      <c r="DY294">
        <v>0</v>
      </c>
      <c r="DZ294">
        <v>0</v>
      </c>
      <c r="EA294">
        <v>0</v>
      </c>
      <c r="EB294">
        <v>0</v>
      </c>
      <c r="EC294">
        <v>0</v>
      </c>
      <c r="ED294">
        <v>0</v>
      </c>
      <c r="EE294">
        <v>0</v>
      </c>
      <c r="EF294">
        <v>0</v>
      </c>
      <c r="EG294">
        <v>0</v>
      </c>
      <c r="EH294">
        <v>0</v>
      </c>
      <c r="EI294">
        <v>0</v>
      </c>
      <c r="EJ294">
        <v>0</v>
      </c>
      <c r="EK294">
        <v>0</v>
      </c>
      <c r="EL294">
        <v>0</v>
      </c>
      <c r="EM294">
        <v>0</v>
      </c>
      <c r="EN294">
        <v>0</v>
      </c>
      <c r="EO294">
        <v>0</v>
      </c>
      <c r="EP294">
        <v>0</v>
      </c>
      <c r="EQ294">
        <v>0</v>
      </c>
      <c r="ER294">
        <v>0</v>
      </c>
      <c r="ES294">
        <v>0</v>
      </c>
      <c r="ET294">
        <v>0</v>
      </c>
      <c r="EU294">
        <v>0</v>
      </c>
      <c r="EV294">
        <v>0</v>
      </c>
      <c r="EW294">
        <v>0</v>
      </c>
      <c r="EX294">
        <v>0</v>
      </c>
      <c r="EY294">
        <v>0</v>
      </c>
      <c r="EZ294">
        <v>0</v>
      </c>
      <c r="FA294">
        <v>0</v>
      </c>
      <c r="FB294">
        <v>0</v>
      </c>
      <c r="FC294">
        <v>0</v>
      </c>
      <c r="FD294">
        <v>0</v>
      </c>
      <c r="FE294">
        <v>0</v>
      </c>
      <c r="FF294">
        <v>0</v>
      </c>
      <c r="FG294">
        <v>0</v>
      </c>
      <c r="FH294">
        <v>0</v>
      </c>
      <c r="FI294">
        <v>0</v>
      </c>
      <c r="FJ294">
        <v>0</v>
      </c>
      <c r="FK294">
        <v>0</v>
      </c>
      <c r="FL294">
        <v>0</v>
      </c>
      <c r="FM294">
        <v>0</v>
      </c>
      <c r="FN294">
        <v>0</v>
      </c>
      <c r="FO294">
        <v>0</v>
      </c>
      <c r="FP294">
        <v>0</v>
      </c>
      <c r="FQ294">
        <v>0</v>
      </c>
      <c r="FR294">
        <v>0</v>
      </c>
      <c r="FS294">
        <v>0</v>
      </c>
      <c r="FT294">
        <v>0</v>
      </c>
    </row>
    <row r="295" spans="1:176" x14ac:dyDescent="0.2">
      <c r="A295" t="s">
        <v>232</v>
      </c>
      <c r="B295" t="s">
        <v>229</v>
      </c>
      <c r="C295" t="s">
        <v>255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0</v>
      </c>
      <c r="BI295">
        <v>0</v>
      </c>
      <c r="BJ295">
        <v>0</v>
      </c>
      <c r="BK295">
        <v>0</v>
      </c>
      <c r="BL295">
        <v>0</v>
      </c>
      <c r="BM295">
        <v>0</v>
      </c>
      <c r="BN295">
        <v>0</v>
      </c>
      <c r="BO295">
        <v>0</v>
      </c>
      <c r="BP295">
        <v>0</v>
      </c>
      <c r="BQ295">
        <v>0</v>
      </c>
      <c r="BR295">
        <v>0</v>
      </c>
      <c r="BS295">
        <v>0</v>
      </c>
      <c r="BT295">
        <v>0</v>
      </c>
      <c r="BU295">
        <v>0</v>
      </c>
      <c r="BV295">
        <v>0</v>
      </c>
      <c r="BW295">
        <v>0</v>
      </c>
      <c r="BX295">
        <v>0</v>
      </c>
      <c r="BY295">
        <v>0</v>
      </c>
      <c r="BZ295">
        <v>0</v>
      </c>
      <c r="CA295">
        <v>0</v>
      </c>
      <c r="CB295">
        <v>0</v>
      </c>
      <c r="CC295">
        <v>0</v>
      </c>
      <c r="CD295">
        <v>0</v>
      </c>
      <c r="CE295">
        <v>0</v>
      </c>
      <c r="CF295">
        <v>0</v>
      </c>
      <c r="CG295">
        <v>0</v>
      </c>
      <c r="CH295">
        <v>0</v>
      </c>
      <c r="CI295">
        <v>0</v>
      </c>
      <c r="CJ295">
        <v>0</v>
      </c>
      <c r="CK295">
        <v>0</v>
      </c>
      <c r="CL295">
        <v>0</v>
      </c>
      <c r="CM295">
        <v>0</v>
      </c>
      <c r="CN295">
        <v>0</v>
      </c>
      <c r="CO295">
        <v>0</v>
      </c>
      <c r="CP295">
        <v>0</v>
      </c>
      <c r="CQ295">
        <v>0</v>
      </c>
      <c r="CR295">
        <v>0</v>
      </c>
      <c r="CS295">
        <v>0</v>
      </c>
      <c r="CT295">
        <v>0</v>
      </c>
      <c r="CU295">
        <v>0</v>
      </c>
      <c r="CV295">
        <v>0</v>
      </c>
      <c r="CW295">
        <v>0</v>
      </c>
      <c r="CX295">
        <v>0</v>
      </c>
      <c r="CY295">
        <v>0</v>
      </c>
      <c r="CZ295">
        <v>0</v>
      </c>
      <c r="DA295">
        <v>0</v>
      </c>
      <c r="DB295">
        <v>0</v>
      </c>
      <c r="DC295">
        <v>0</v>
      </c>
      <c r="DD295">
        <v>0</v>
      </c>
      <c r="DE295">
        <v>0</v>
      </c>
      <c r="DF295">
        <v>0</v>
      </c>
      <c r="DG295">
        <v>0</v>
      </c>
      <c r="DH295">
        <v>0</v>
      </c>
      <c r="DI295">
        <v>0</v>
      </c>
      <c r="DJ295">
        <v>0</v>
      </c>
      <c r="DK295">
        <v>0</v>
      </c>
      <c r="DL295">
        <v>0</v>
      </c>
      <c r="DM295">
        <v>0</v>
      </c>
      <c r="DN295">
        <v>0</v>
      </c>
      <c r="DO295">
        <v>0</v>
      </c>
      <c r="DP295">
        <v>0</v>
      </c>
      <c r="DQ295">
        <v>0</v>
      </c>
      <c r="DR295">
        <v>0</v>
      </c>
      <c r="DS295">
        <v>0</v>
      </c>
      <c r="DT295">
        <v>0</v>
      </c>
      <c r="DU295">
        <v>0</v>
      </c>
      <c r="DV295">
        <v>0</v>
      </c>
      <c r="DW295">
        <v>0</v>
      </c>
      <c r="DX295">
        <v>0</v>
      </c>
      <c r="DY295">
        <v>0</v>
      </c>
      <c r="DZ295">
        <v>0</v>
      </c>
      <c r="EA295">
        <v>0</v>
      </c>
      <c r="EB295">
        <v>0</v>
      </c>
      <c r="EC295">
        <v>0</v>
      </c>
      <c r="ED295">
        <v>0</v>
      </c>
      <c r="EE295">
        <v>0</v>
      </c>
      <c r="EF295">
        <v>0</v>
      </c>
      <c r="EG295">
        <v>0</v>
      </c>
      <c r="EH295">
        <v>0</v>
      </c>
      <c r="EI295">
        <v>0</v>
      </c>
      <c r="EJ295">
        <v>0</v>
      </c>
      <c r="EK295">
        <v>0</v>
      </c>
      <c r="EL295">
        <v>0</v>
      </c>
      <c r="EM295">
        <v>0</v>
      </c>
      <c r="EN295">
        <v>0</v>
      </c>
      <c r="EO295">
        <v>0</v>
      </c>
      <c r="EP295">
        <v>0</v>
      </c>
      <c r="EQ295">
        <v>0</v>
      </c>
      <c r="ER295">
        <v>0</v>
      </c>
      <c r="ES295">
        <v>0</v>
      </c>
      <c r="ET295">
        <v>0</v>
      </c>
      <c r="EU295">
        <v>0</v>
      </c>
      <c r="EV295">
        <v>0</v>
      </c>
      <c r="EW295">
        <v>0</v>
      </c>
      <c r="EX295">
        <v>0</v>
      </c>
      <c r="EY295">
        <v>0</v>
      </c>
      <c r="EZ295">
        <v>0</v>
      </c>
      <c r="FA295">
        <v>0</v>
      </c>
      <c r="FB295">
        <v>0</v>
      </c>
      <c r="FC295">
        <v>0</v>
      </c>
      <c r="FD295">
        <v>0</v>
      </c>
      <c r="FE295">
        <v>0</v>
      </c>
      <c r="FF295">
        <v>0</v>
      </c>
      <c r="FG295">
        <v>0</v>
      </c>
      <c r="FH295">
        <v>0</v>
      </c>
      <c r="FI295">
        <v>0</v>
      </c>
      <c r="FJ295">
        <v>0</v>
      </c>
      <c r="FK295">
        <v>0</v>
      </c>
      <c r="FL295">
        <v>0</v>
      </c>
      <c r="FM295">
        <v>0</v>
      </c>
      <c r="FN295">
        <v>0</v>
      </c>
      <c r="FO295">
        <v>0</v>
      </c>
      <c r="FP295">
        <v>0</v>
      </c>
      <c r="FQ295">
        <v>0</v>
      </c>
      <c r="FR295">
        <v>0</v>
      </c>
      <c r="FS295">
        <v>0</v>
      </c>
      <c r="FT295">
        <v>0</v>
      </c>
    </row>
    <row r="296" spans="1:176" x14ac:dyDescent="0.2">
      <c r="A296" t="s">
        <v>232</v>
      </c>
      <c r="B296" t="s">
        <v>229</v>
      </c>
      <c r="C296" t="s">
        <v>256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0</v>
      </c>
      <c r="BI296">
        <v>0</v>
      </c>
      <c r="BJ296">
        <v>0</v>
      </c>
      <c r="BK296">
        <v>0</v>
      </c>
      <c r="BL296">
        <v>0</v>
      </c>
      <c r="BM296">
        <v>0</v>
      </c>
      <c r="BN296">
        <v>0</v>
      </c>
      <c r="BO296">
        <v>0</v>
      </c>
      <c r="BP296">
        <v>0</v>
      </c>
      <c r="BQ296">
        <v>0</v>
      </c>
      <c r="BR296">
        <v>0</v>
      </c>
      <c r="BS296">
        <v>0</v>
      </c>
      <c r="BT296">
        <v>0</v>
      </c>
      <c r="BU296">
        <v>0</v>
      </c>
      <c r="BV296">
        <v>0</v>
      </c>
      <c r="BW296">
        <v>0</v>
      </c>
      <c r="BX296">
        <v>0</v>
      </c>
      <c r="BY296">
        <v>0</v>
      </c>
      <c r="BZ296">
        <v>0</v>
      </c>
      <c r="CA296">
        <v>0</v>
      </c>
      <c r="CB296">
        <v>0</v>
      </c>
      <c r="CC296">
        <v>0</v>
      </c>
      <c r="CD296">
        <v>0</v>
      </c>
      <c r="CE296">
        <v>0</v>
      </c>
      <c r="CF296">
        <v>0</v>
      </c>
      <c r="CG296">
        <v>0</v>
      </c>
      <c r="CH296">
        <v>0</v>
      </c>
      <c r="CI296">
        <v>0</v>
      </c>
      <c r="CJ296">
        <v>0</v>
      </c>
      <c r="CK296">
        <v>0</v>
      </c>
      <c r="CL296">
        <v>0</v>
      </c>
      <c r="CM296">
        <v>0</v>
      </c>
      <c r="CN296">
        <v>0</v>
      </c>
      <c r="CO296">
        <v>0</v>
      </c>
      <c r="CP296">
        <v>0</v>
      </c>
      <c r="CQ296">
        <v>0</v>
      </c>
      <c r="CR296">
        <v>0</v>
      </c>
      <c r="CS296">
        <v>0</v>
      </c>
      <c r="CT296">
        <v>0</v>
      </c>
      <c r="CU296">
        <v>0</v>
      </c>
      <c r="CV296">
        <v>0</v>
      </c>
      <c r="CW296">
        <v>0</v>
      </c>
      <c r="CX296">
        <v>0</v>
      </c>
      <c r="CY296">
        <v>0</v>
      </c>
      <c r="CZ296">
        <v>0</v>
      </c>
      <c r="DA296">
        <v>0</v>
      </c>
      <c r="DB296">
        <v>0</v>
      </c>
      <c r="DC296">
        <v>0</v>
      </c>
      <c r="DD296">
        <v>0</v>
      </c>
      <c r="DE296">
        <v>0</v>
      </c>
      <c r="DF296">
        <v>0</v>
      </c>
      <c r="DG296">
        <v>0</v>
      </c>
      <c r="DH296">
        <v>0</v>
      </c>
      <c r="DI296">
        <v>0</v>
      </c>
      <c r="DJ296">
        <v>0</v>
      </c>
      <c r="DK296">
        <v>0</v>
      </c>
      <c r="DL296">
        <v>0</v>
      </c>
      <c r="DM296">
        <v>0</v>
      </c>
      <c r="DN296">
        <v>0</v>
      </c>
      <c r="DO296">
        <v>0</v>
      </c>
      <c r="DP296">
        <v>0</v>
      </c>
      <c r="DQ296">
        <v>0</v>
      </c>
      <c r="DR296">
        <v>0</v>
      </c>
      <c r="DS296">
        <v>0</v>
      </c>
      <c r="DT296">
        <v>0</v>
      </c>
      <c r="DU296">
        <v>0</v>
      </c>
      <c r="DV296">
        <v>0</v>
      </c>
      <c r="DW296">
        <v>0</v>
      </c>
      <c r="DX296">
        <v>0</v>
      </c>
      <c r="DY296">
        <v>0</v>
      </c>
      <c r="DZ296">
        <v>0</v>
      </c>
      <c r="EA296">
        <v>0</v>
      </c>
      <c r="EB296">
        <v>0</v>
      </c>
      <c r="EC296">
        <v>0</v>
      </c>
      <c r="ED296">
        <v>0</v>
      </c>
      <c r="EE296">
        <v>0</v>
      </c>
      <c r="EF296">
        <v>0</v>
      </c>
      <c r="EG296">
        <v>0</v>
      </c>
      <c r="EH296">
        <v>0</v>
      </c>
      <c r="EI296">
        <v>0</v>
      </c>
      <c r="EJ296">
        <v>0</v>
      </c>
      <c r="EK296">
        <v>0</v>
      </c>
      <c r="EL296">
        <v>0</v>
      </c>
      <c r="EM296">
        <v>0</v>
      </c>
      <c r="EN296">
        <v>0</v>
      </c>
      <c r="EO296">
        <v>0</v>
      </c>
      <c r="EP296">
        <v>0</v>
      </c>
      <c r="EQ296">
        <v>0</v>
      </c>
      <c r="ER296">
        <v>0</v>
      </c>
      <c r="ES296">
        <v>0</v>
      </c>
      <c r="ET296">
        <v>0</v>
      </c>
      <c r="EU296">
        <v>0</v>
      </c>
      <c r="EV296">
        <v>0</v>
      </c>
      <c r="EW296">
        <v>0</v>
      </c>
      <c r="EX296">
        <v>0</v>
      </c>
      <c r="EY296">
        <v>0</v>
      </c>
      <c r="EZ296">
        <v>0</v>
      </c>
      <c r="FA296">
        <v>0</v>
      </c>
      <c r="FB296">
        <v>0</v>
      </c>
      <c r="FC296">
        <v>0</v>
      </c>
      <c r="FD296">
        <v>0</v>
      </c>
      <c r="FE296">
        <v>0</v>
      </c>
      <c r="FF296">
        <v>0</v>
      </c>
      <c r="FG296">
        <v>0</v>
      </c>
      <c r="FH296">
        <v>0</v>
      </c>
      <c r="FI296">
        <v>0</v>
      </c>
      <c r="FJ296">
        <v>0</v>
      </c>
      <c r="FK296">
        <v>0</v>
      </c>
      <c r="FL296">
        <v>0</v>
      </c>
      <c r="FM296">
        <v>0</v>
      </c>
      <c r="FN296">
        <v>0</v>
      </c>
      <c r="FO296">
        <v>0</v>
      </c>
      <c r="FP296">
        <v>0</v>
      </c>
      <c r="FQ296">
        <v>0</v>
      </c>
      <c r="FR296">
        <v>0</v>
      </c>
      <c r="FS296">
        <v>0</v>
      </c>
      <c r="FT296">
        <v>0</v>
      </c>
    </row>
    <row r="297" spans="1:176" x14ac:dyDescent="0.2">
      <c r="A297" t="s">
        <v>232</v>
      </c>
      <c r="B297" t="s">
        <v>229</v>
      </c>
      <c r="C297" t="s">
        <v>257</v>
      </c>
      <c r="D297">
        <v>0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0</v>
      </c>
      <c r="BI297">
        <v>0</v>
      </c>
      <c r="BJ297">
        <v>0</v>
      </c>
      <c r="BK297">
        <v>0</v>
      </c>
      <c r="BL297">
        <v>0</v>
      </c>
      <c r="BM297">
        <v>0</v>
      </c>
      <c r="BN297">
        <v>0</v>
      </c>
      <c r="BO297">
        <v>0</v>
      </c>
      <c r="BP297">
        <v>0</v>
      </c>
      <c r="BQ297">
        <v>0</v>
      </c>
      <c r="BR297">
        <v>0</v>
      </c>
      <c r="BS297">
        <v>0</v>
      </c>
      <c r="BT297">
        <v>0</v>
      </c>
      <c r="BU297">
        <v>0</v>
      </c>
      <c r="BV297">
        <v>0</v>
      </c>
      <c r="BW297">
        <v>0</v>
      </c>
      <c r="BX297">
        <v>0</v>
      </c>
      <c r="BY297">
        <v>0</v>
      </c>
      <c r="BZ297">
        <v>0</v>
      </c>
      <c r="CA297">
        <v>0</v>
      </c>
      <c r="CB297">
        <v>0</v>
      </c>
      <c r="CC297">
        <v>0</v>
      </c>
      <c r="CD297">
        <v>0</v>
      </c>
      <c r="CE297">
        <v>0</v>
      </c>
      <c r="CF297">
        <v>0</v>
      </c>
      <c r="CG297">
        <v>0</v>
      </c>
      <c r="CH297">
        <v>0</v>
      </c>
      <c r="CI297">
        <v>0</v>
      </c>
      <c r="CJ297">
        <v>0</v>
      </c>
      <c r="CK297">
        <v>0</v>
      </c>
      <c r="CL297">
        <v>0</v>
      </c>
      <c r="CM297">
        <v>0</v>
      </c>
      <c r="CN297">
        <v>0</v>
      </c>
      <c r="CO297">
        <v>0</v>
      </c>
      <c r="CP297">
        <v>0</v>
      </c>
      <c r="CQ297">
        <v>0</v>
      </c>
      <c r="CR297">
        <v>0</v>
      </c>
      <c r="CS297">
        <v>0</v>
      </c>
      <c r="CT297">
        <v>0</v>
      </c>
      <c r="CU297">
        <v>0</v>
      </c>
      <c r="CV297">
        <v>0</v>
      </c>
      <c r="CW297">
        <v>0</v>
      </c>
      <c r="CX297">
        <v>0</v>
      </c>
      <c r="CY297">
        <v>0</v>
      </c>
      <c r="CZ297">
        <v>0</v>
      </c>
      <c r="DA297">
        <v>0</v>
      </c>
      <c r="DB297">
        <v>0</v>
      </c>
      <c r="DC297">
        <v>0</v>
      </c>
      <c r="DD297">
        <v>0</v>
      </c>
      <c r="DE297">
        <v>0</v>
      </c>
      <c r="DF297">
        <v>0</v>
      </c>
      <c r="DG297">
        <v>0</v>
      </c>
      <c r="DH297">
        <v>0</v>
      </c>
      <c r="DI297">
        <v>0</v>
      </c>
      <c r="DJ297">
        <v>0</v>
      </c>
      <c r="DK297">
        <v>0</v>
      </c>
      <c r="DL297">
        <v>0</v>
      </c>
      <c r="DM297">
        <v>0</v>
      </c>
      <c r="DN297">
        <v>0</v>
      </c>
      <c r="DO297">
        <v>0</v>
      </c>
      <c r="DP297">
        <v>0</v>
      </c>
      <c r="DQ297">
        <v>0</v>
      </c>
      <c r="DR297">
        <v>0</v>
      </c>
      <c r="DS297">
        <v>0</v>
      </c>
      <c r="DT297">
        <v>0</v>
      </c>
      <c r="DU297">
        <v>0</v>
      </c>
      <c r="DV297">
        <v>0</v>
      </c>
      <c r="DW297">
        <v>0</v>
      </c>
      <c r="DX297">
        <v>0</v>
      </c>
      <c r="DY297">
        <v>0</v>
      </c>
      <c r="DZ297">
        <v>0</v>
      </c>
      <c r="EA297">
        <v>0</v>
      </c>
      <c r="EB297">
        <v>0</v>
      </c>
      <c r="EC297">
        <v>0</v>
      </c>
      <c r="ED297">
        <v>0</v>
      </c>
      <c r="EE297">
        <v>0</v>
      </c>
      <c r="EF297">
        <v>0</v>
      </c>
      <c r="EG297">
        <v>0</v>
      </c>
      <c r="EH297">
        <v>0</v>
      </c>
      <c r="EI297">
        <v>0</v>
      </c>
      <c r="EJ297">
        <v>0</v>
      </c>
      <c r="EK297">
        <v>0</v>
      </c>
      <c r="EL297">
        <v>0</v>
      </c>
      <c r="EM297">
        <v>0</v>
      </c>
      <c r="EN297">
        <v>0</v>
      </c>
      <c r="EO297">
        <v>0</v>
      </c>
      <c r="EP297">
        <v>0</v>
      </c>
      <c r="EQ297">
        <v>0</v>
      </c>
      <c r="ER297">
        <v>0</v>
      </c>
      <c r="ES297">
        <v>0</v>
      </c>
      <c r="ET297">
        <v>0</v>
      </c>
      <c r="EU297">
        <v>0</v>
      </c>
      <c r="EV297">
        <v>0</v>
      </c>
      <c r="EW297">
        <v>0</v>
      </c>
      <c r="EX297">
        <v>0</v>
      </c>
      <c r="EY297">
        <v>0</v>
      </c>
      <c r="EZ297">
        <v>0</v>
      </c>
      <c r="FA297">
        <v>0</v>
      </c>
      <c r="FB297">
        <v>0</v>
      </c>
      <c r="FC297">
        <v>0</v>
      </c>
      <c r="FD297">
        <v>0</v>
      </c>
      <c r="FE297">
        <v>0</v>
      </c>
      <c r="FF297">
        <v>0</v>
      </c>
      <c r="FG297">
        <v>0</v>
      </c>
      <c r="FH297">
        <v>0</v>
      </c>
      <c r="FI297">
        <v>0</v>
      </c>
      <c r="FJ297">
        <v>0</v>
      </c>
      <c r="FK297">
        <v>0</v>
      </c>
      <c r="FL297">
        <v>0</v>
      </c>
      <c r="FM297">
        <v>0</v>
      </c>
      <c r="FN297">
        <v>0</v>
      </c>
      <c r="FO297">
        <v>0</v>
      </c>
      <c r="FP297">
        <v>0</v>
      </c>
      <c r="FQ297">
        <v>0</v>
      </c>
      <c r="FR297">
        <v>0</v>
      </c>
      <c r="FS297">
        <v>0</v>
      </c>
      <c r="FT297">
        <v>0</v>
      </c>
    </row>
    <row r="298" spans="1:176" x14ac:dyDescent="0.2">
      <c r="A298" t="s">
        <v>232</v>
      </c>
      <c r="B298" t="s">
        <v>229</v>
      </c>
      <c r="C298" t="s">
        <v>258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0</v>
      </c>
      <c r="BI298">
        <v>0</v>
      </c>
      <c r="BJ298">
        <v>0</v>
      </c>
      <c r="BK298">
        <v>0</v>
      </c>
      <c r="BL298">
        <v>0</v>
      </c>
      <c r="BM298">
        <v>0</v>
      </c>
      <c r="BN298">
        <v>0</v>
      </c>
      <c r="BO298">
        <v>0</v>
      </c>
      <c r="BP298">
        <v>0</v>
      </c>
      <c r="BQ298">
        <v>0</v>
      </c>
      <c r="BR298">
        <v>0</v>
      </c>
      <c r="BS298">
        <v>0</v>
      </c>
      <c r="BT298">
        <v>0</v>
      </c>
      <c r="BU298">
        <v>0</v>
      </c>
      <c r="BV298">
        <v>0</v>
      </c>
      <c r="BW298">
        <v>0</v>
      </c>
      <c r="BX298">
        <v>0</v>
      </c>
      <c r="BY298">
        <v>0</v>
      </c>
      <c r="BZ298">
        <v>0</v>
      </c>
      <c r="CA298">
        <v>0</v>
      </c>
      <c r="CB298">
        <v>0</v>
      </c>
      <c r="CC298">
        <v>0</v>
      </c>
      <c r="CD298">
        <v>0</v>
      </c>
      <c r="CE298">
        <v>0</v>
      </c>
      <c r="CF298">
        <v>0</v>
      </c>
      <c r="CG298">
        <v>0</v>
      </c>
      <c r="CH298">
        <v>0</v>
      </c>
      <c r="CI298">
        <v>0</v>
      </c>
      <c r="CJ298">
        <v>0</v>
      </c>
      <c r="CK298">
        <v>0</v>
      </c>
      <c r="CL298">
        <v>0</v>
      </c>
      <c r="CM298">
        <v>0</v>
      </c>
      <c r="CN298">
        <v>0</v>
      </c>
      <c r="CO298">
        <v>0</v>
      </c>
      <c r="CP298">
        <v>0</v>
      </c>
      <c r="CQ298">
        <v>0</v>
      </c>
      <c r="CR298">
        <v>0</v>
      </c>
      <c r="CS298">
        <v>0</v>
      </c>
      <c r="CT298">
        <v>0</v>
      </c>
      <c r="CU298">
        <v>0</v>
      </c>
      <c r="CV298">
        <v>0</v>
      </c>
      <c r="CW298">
        <v>0</v>
      </c>
      <c r="CX298">
        <v>0</v>
      </c>
      <c r="CY298">
        <v>0</v>
      </c>
      <c r="CZ298">
        <v>0</v>
      </c>
      <c r="DA298">
        <v>0</v>
      </c>
      <c r="DB298">
        <v>0</v>
      </c>
      <c r="DC298">
        <v>0</v>
      </c>
      <c r="DD298">
        <v>0</v>
      </c>
      <c r="DE298">
        <v>0</v>
      </c>
      <c r="DF298">
        <v>0</v>
      </c>
      <c r="DG298">
        <v>0</v>
      </c>
      <c r="DH298">
        <v>0</v>
      </c>
      <c r="DI298">
        <v>0</v>
      </c>
      <c r="DJ298">
        <v>0</v>
      </c>
      <c r="DK298">
        <v>0</v>
      </c>
      <c r="DL298">
        <v>0</v>
      </c>
      <c r="DM298">
        <v>0</v>
      </c>
      <c r="DN298">
        <v>0</v>
      </c>
      <c r="DO298">
        <v>0</v>
      </c>
      <c r="DP298">
        <v>0</v>
      </c>
      <c r="DQ298">
        <v>0</v>
      </c>
      <c r="DR298">
        <v>0</v>
      </c>
      <c r="DS298">
        <v>0</v>
      </c>
      <c r="DT298">
        <v>0</v>
      </c>
      <c r="DU298">
        <v>0</v>
      </c>
      <c r="DV298">
        <v>0</v>
      </c>
      <c r="DW298">
        <v>0</v>
      </c>
      <c r="DX298">
        <v>0</v>
      </c>
      <c r="DY298">
        <v>0</v>
      </c>
      <c r="DZ298">
        <v>0</v>
      </c>
      <c r="EA298">
        <v>0</v>
      </c>
      <c r="EB298">
        <v>0</v>
      </c>
      <c r="EC298">
        <v>0</v>
      </c>
      <c r="ED298">
        <v>0</v>
      </c>
      <c r="EE298">
        <v>0</v>
      </c>
      <c r="EF298">
        <v>0</v>
      </c>
      <c r="EG298">
        <v>0</v>
      </c>
      <c r="EH298">
        <v>0</v>
      </c>
      <c r="EI298">
        <v>0</v>
      </c>
      <c r="EJ298">
        <v>0</v>
      </c>
      <c r="EK298">
        <v>0</v>
      </c>
      <c r="EL298">
        <v>0</v>
      </c>
      <c r="EM298">
        <v>0</v>
      </c>
      <c r="EN298">
        <v>0</v>
      </c>
      <c r="EO298">
        <v>0</v>
      </c>
      <c r="EP298">
        <v>0</v>
      </c>
      <c r="EQ298">
        <v>0</v>
      </c>
      <c r="ER298">
        <v>0</v>
      </c>
      <c r="ES298">
        <v>0</v>
      </c>
      <c r="ET298">
        <v>0</v>
      </c>
      <c r="EU298">
        <v>0</v>
      </c>
      <c r="EV298">
        <v>0</v>
      </c>
      <c r="EW298">
        <v>0</v>
      </c>
      <c r="EX298">
        <v>0</v>
      </c>
      <c r="EY298">
        <v>0</v>
      </c>
      <c r="EZ298">
        <v>0</v>
      </c>
      <c r="FA298">
        <v>0</v>
      </c>
      <c r="FB298">
        <v>0</v>
      </c>
      <c r="FC298">
        <v>0</v>
      </c>
      <c r="FD298">
        <v>0</v>
      </c>
      <c r="FE298">
        <v>0</v>
      </c>
      <c r="FF298">
        <v>0</v>
      </c>
      <c r="FG298">
        <v>0</v>
      </c>
      <c r="FH298">
        <v>0</v>
      </c>
      <c r="FI298">
        <v>0</v>
      </c>
      <c r="FJ298">
        <v>0</v>
      </c>
      <c r="FK298">
        <v>0</v>
      </c>
      <c r="FL298">
        <v>0</v>
      </c>
      <c r="FM298">
        <v>0</v>
      </c>
      <c r="FN298">
        <v>0</v>
      </c>
      <c r="FO298">
        <v>0</v>
      </c>
      <c r="FP298">
        <v>0</v>
      </c>
      <c r="FQ298">
        <v>0</v>
      </c>
      <c r="FR298">
        <v>0</v>
      </c>
      <c r="FS298">
        <v>0</v>
      </c>
      <c r="FT298">
        <v>0</v>
      </c>
    </row>
    <row r="299" spans="1:176" x14ac:dyDescent="0.2">
      <c r="A299" t="s">
        <v>232</v>
      </c>
      <c r="B299" t="s">
        <v>229</v>
      </c>
      <c r="C299" t="s">
        <v>259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0</v>
      </c>
      <c r="BI299">
        <v>0</v>
      </c>
      <c r="BJ299">
        <v>0</v>
      </c>
      <c r="BK299">
        <v>0</v>
      </c>
      <c r="BL299">
        <v>0</v>
      </c>
      <c r="BM299">
        <v>0</v>
      </c>
      <c r="BN299">
        <v>0</v>
      </c>
      <c r="BO299">
        <v>0</v>
      </c>
      <c r="BP299">
        <v>0</v>
      </c>
      <c r="BQ299">
        <v>0</v>
      </c>
      <c r="BR299">
        <v>0</v>
      </c>
      <c r="BS299">
        <v>0</v>
      </c>
      <c r="BT299">
        <v>0</v>
      </c>
      <c r="BU299">
        <v>0</v>
      </c>
      <c r="BV299">
        <v>0</v>
      </c>
      <c r="BW299">
        <v>0</v>
      </c>
      <c r="BX299">
        <v>0</v>
      </c>
      <c r="BY299">
        <v>0</v>
      </c>
      <c r="BZ299">
        <v>0</v>
      </c>
      <c r="CA299">
        <v>0</v>
      </c>
      <c r="CB299">
        <v>0</v>
      </c>
      <c r="CC299">
        <v>0</v>
      </c>
      <c r="CD299">
        <v>0</v>
      </c>
      <c r="CE299">
        <v>0</v>
      </c>
      <c r="CF299">
        <v>0</v>
      </c>
      <c r="CG299">
        <v>0</v>
      </c>
      <c r="CH299">
        <v>0</v>
      </c>
      <c r="CI299">
        <v>0</v>
      </c>
      <c r="CJ299">
        <v>0</v>
      </c>
      <c r="CK299">
        <v>0</v>
      </c>
      <c r="CL299">
        <v>0</v>
      </c>
      <c r="CM299">
        <v>0</v>
      </c>
      <c r="CN299">
        <v>0</v>
      </c>
      <c r="CO299">
        <v>0</v>
      </c>
      <c r="CP299">
        <v>0</v>
      </c>
      <c r="CQ299">
        <v>0</v>
      </c>
      <c r="CR299">
        <v>0</v>
      </c>
      <c r="CS299">
        <v>0</v>
      </c>
      <c r="CT299">
        <v>0</v>
      </c>
      <c r="CU299">
        <v>0</v>
      </c>
      <c r="CV299">
        <v>0</v>
      </c>
      <c r="CW299">
        <v>0</v>
      </c>
      <c r="CX299">
        <v>0</v>
      </c>
      <c r="CY299">
        <v>0</v>
      </c>
      <c r="CZ299">
        <v>0</v>
      </c>
      <c r="DA299">
        <v>0</v>
      </c>
      <c r="DB299">
        <v>0</v>
      </c>
      <c r="DC299">
        <v>0</v>
      </c>
      <c r="DD299">
        <v>0</v>
      </c>
      <c r="DE299">
        <v>0</v>
      </c>
      <c r="DF299">
        <v>0</v>
      </c>
      <c r="DG299">
        <v>0</v>
      </c>
      <c r="DH299">
        <v>0</v>
      </c>
      <c r="DI299">
        <v>0</v>
      </c>
      <c r="DJ299">
        <v>0</v>
      </c>
      <c r="DK299">
        <v>0</v>
      </c>
      <c r="DL299">
        <v>0</v>
      </c>
      <c r="DM299">
        <v>0</v>
      </c>
      <c r="DN299">
        <v>0</v>
      </c>
      <c r="DO299">
        <v>0</v>
      </c>
      <c r="DP299">
        <v>0</v>
      </c>
      <c r="DQ299">
        <v>0</v>
      </c>
      <c r="DR299">
        <v>0</v>
      </c>
      <c r="DS299">
        <v>0</v>
      </c>
      <c r="DT299">
        <v>0</v>
      </c>
      <c r="DU299">
        <v>0</v>
      </c>
      <c r="DV299">
        <v>0</v>
      </c>
      <c r="DW299">
        <v>0</v>
      </c>
      <c r="DX299">
        <v>0</v>
      </c>
      <c r="DY299">
        <v>0</v>
      </c>
      <c r="DZ299">
        <v>0</v>
      </c>
      <c r="EA299">
        <v>0</v>
      </c>
      <c r="EB299">
        <v>0</v>
      </c>
      <c r="EC299">
        <v>0</v>
      </c>
      <c r="ED299">
        <v>0</v>
      </c>
      <c r="EE299">
        <v>0</v>
      </c>
      <c r="EF299">
        <v>0</v>
      </c>
      <c r="EG299">
        <v>0</v>
      </c>
      <c r="EH299">
        <v>0</v>
      </c>
      <c r="EI299">
        <v>0</v>
      </c>
      <c r="EJ299">
        <v>0</v>
      </c>
      <c r="EK299">
        <v>0</v>
      </c>
      <c r="EL299">
        <v>0</v>
      </c>
      <c r="EM299">
        <v>0</v>
      </c>
      <c r="EN299">
        <v>0</v>
      </c>
      <c r="EO299">
        <v>0</v>
      </c>
      <c r="EP299">
        <v>0</v>
      </c>
      <c r="EQ299">
        <v>0</v>
      </c>
      <c r="ER299">
        <v>0</v>
      </c>
      <c r="ES299">
        <v>0</v>
      </c>
      <c r="ET299">
        <v>0</v>
      </c>
      <c r="EU299">
        <v>0</v>
      </c>
      <c r="EV299">
        <v>0</v>
      </c>
      <c r="EW299">
        <v>0</v>
      </c>
      <c r="EX299">
        <v>0</v>
      </c>
      <c r="EY299">
        <v>0</v>
      </c>
      <c r="EZ299">
        <v>0</v>
      </c>
      <c r="FA299">
        <v>0</v>
      </c>
      <c r="FB299">
        <v>0</v>
      </c>
      <c r="FC299">
        <v>0</v>
      </c>
      <c r="FD299">
        <v>0</v>
      </c>
      <c r="FE299">
        <v>0</v>
      </c>
      <c r="FF299">
        <v>0</v>
      </c>
      <c r="FG299">
        <v>0</v>
      </c>
      <c r="FH299">
        <v>0</v>
      </c>
      <c r="FI299">
        <v>0</v>
      </c>
      <c r="FJ299">
        <v>0</v>
      </c>
      <c r="FK299">
        <v>0</v>
      </c>
      <c r="FL299">
        <v>0</v>
      </c>
      <c r="FM299">
        <v>0</v>
      </c>
      <c r="FN299">
        <v>0</v>
      </c>
      <c r="FO299">
        <v>0</v>
      </c>
      <c r="FP299">
        <v>0</v>
      </c>
      <c r="FQ299">
        <v>0</v>
      </c>
      <c r="FR299">
        <v>0</v>
      </c>
      <c r="FS299">
        <v>0</v>
      </c>
      <c r="FT299">
        <v>0</v>
      </c>
    </row>
    <row r="300" spans="1:176" x14ac:dyDescent="0.2">
      <c r="A300" t="s">
        <v>232</v>
      </c>
      <c r="B300" t="s">
        <v>229</v>
      </c>
      <c r="C300" t="s">
        <v>260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0</v>
      </c>
      <c r="BI300">
        <v>0</v>
      </c>
      <c r="BJ300">
        <v>0</v>
      </c>
      <c r="BK300">
        <v>0</v>
      </c>
      <c r="BL300">
        <v>0</v>
      </c>
      <c r="BM300">
        <v>0</v>
      </c>
      <c r="BN300">
        <v>0</v>
      </c>
      <c r="BO300">
        <v>0</v>
      </c>
      <c r="BP300">
        <v>0</v>
      </c>
      <c r="BQ300">
        <v>0</v>
      </c>
      <c r="BR300">
        <v>0</v>
      </c>
      <c r="BS300">
        <v>0</v>
      </c>
      <c r="BT300">
        <v>0</v>
      </c>
      <c r="BU300">
        <v>0</v>
      </c>
      <c r="BV300">
        <v>0</v>
      </c>
      <c r="BW300">
        <v>0</v>
      </c>
      <c r="BX300">
        <v>0</v>
      </c>
      <c r="BY300">
        <v>0</v>
      </c>
      <c r="BZ300">
        <v>0</v>
      </c>
      <c r="CA300">
        <v>0</v>
      </c>
      <c r="CB300">
        <v>0</v>
      </c>
      <c r="CC300">
        <v>0</v>
      </c>
      <c r="CD300">
        <v>0</v>
      </c>
      <c r="CE300">
        <v>0</v>
      </c>
      <c r="CF300">
        <v>0</v>
      </c>
      <c r="CG300">
        <v>0</v>
      </c>
      <c r="CH300">
        <v>0</v>
      </c>
      <c r="CI300">
        <v>0</v>
      </c>
      <c r="CJ300">
        <v>0</v>
      </c>
      <c r="CK300">
        <v>0</v>
      </c>
      <c r="CL300">
        <v>0</v>
      </c>
      <c r="CM300">
        <v>0</v>
      </c>
      <c r="CN300">
        <v>0</v>
      </c>
      <c r="CO300">
        <v>0</v>
      </c>
      <c r="CP300">
        <v>0</v>
      </c>
      <c r="CQ300">
        <v>0</v>
      </c>
      <c r="CR300">
        <v>0</v>
      </c>
      <c r="CS300">
        <v>0</v>
      </c>
      <c r="CT300">
        <v>0</v>
      </c>
      <c r="CU300">
        <v>0</v>
      </c>
      <c r="CV300">
        <v>0</v>
      </c>
      <c r="CW300">
        <v>0</v>
      </c>
      <c r="CX300">
        <v>0</v>
      </c>
      <c r="CY300">
        <v>0</v>
      </c>
      <c r="CZ300">
        <v>0</v>
      </c>
      <c r="DA300">
        <v>0</v>
      </c>
      <c r="DB300">
        <v>0</v>
      </c>
      <c r="DC300">
        <v>0</v>
      </c>
      <c r="DD300">
        <v>0</v>
      </c>
      <c r="DE300">
        <v>0</v>
      </c>
      <c r="DF300">
        <v>0</v>
      </c>
      <c r="DG300">
        <v>0</v>
      </c>
      <c r="DH300">
        <v>0</v>
      </c>
      <c r="DI300">
        <v>0</v>
      </c>
      <c r="DJ300">
        <v>0</v>
      </c>
      <c r="DK300">
        <v>0</v>
      </c>
      <c r="DL300">
        <v>0</v>
      </c>
      <c r="DM300">
        <v>0</v>
      </c>
      <c r="DN300">
        <v>0</v>
      </c>
      <c r="DO300">
        <v>0</v>
      </c>
      <c r="DP300">
        <v>0</v>
      </c>
      <c r="DQ300">
        <v>0</v>
      </c>
      <c r="DR300">
        <v>0</v>
      </c>
      <c r="DS300">
        <v>0</v>
      </c>
      <c r="DT300">
        <v>0</v>
      </c>
      <c r="DU300">
        <v>0</v>
      </c>
      <c r="DV300">
        <v>0</v>
      </c>
      <c r="DW300">
        <v>0</v>
      </c>
      <c r="DX300">
        <v>0</v>
      </c>
      <c r="DY300">
        <v>0</v>
      </c>
      <c r="DZ300">
        <v>0</v>
      </c>
      <c r="EA300">
        <v>0</v>
      </c>
      <c r="EB300">
        <v>0</v>
      </c>
      <c r="EC300">
        <v>0</v>
      </c>
      <c r="ED300">
        <v>0</v>
      </c>
      <c r="EE300">
        <v>0</v>
      </c>
      <c r="EF300">
        <v>0</v>
      </c>
      <c r="EG300">
        <v>0</v>
      </c>
      <c r="EH300">
        <v>0</v>
      </c>
      <c r="EI300">
        <v>0</v>
      </c>
      <c r="EJ300">
        <v>0</v>
      </c>
      <c r="EK300">
        <v>0</v>
      </c>
      <c r="EL300">
        <v>0</v>
      </c>
      <c r="EM300">
        <v>0</v>
      </c>
      <c r="EN300">
        <v>0</v>
      </c>
      <c r="EO300">
        <v>0</v>
      </c>
      <c r="EP300">
        <v>0</v>
      </c>
      <c r="EQ300">
        <v>0</v>
      </c>
      <c r="ER300">
        <v>0</v>
      </c>
      <c r="ES300">
        <v>0</v>
      </c>
      <c r="ET300">
        <v>0</v>
      </c>
      <c r="EU300">
        <v>0</v>
      </c>
      <c r="EV300">
        <v>0</v>
      </c>
      <c r="EW300">
        <v>0</v>
      </c>
      <c r="EX300">
        <v>0</v>
      </c>
      <c r="EY300">
        <v>0</v>
      </c>
      <c r="EZ300">
        <v>0</v>
      </c>
      <c r="FA300">
        <v>0</v>
      </c>
      <c r="FB300">
        <v>0</v>
      </c>
      <c r="FC300">
        <v>0</v>
      </c>
      <c r="FD300">
        <v>0</v>
      </c>
      <c r="FE300">
        <v>0</v>
      </c>
      <c r="FF300">
        <v>0</v>
      </c>
      <c r="FG300">
        <v>0</v>
      </c>
      <c r="FH300">
        <v>0</v>
      </c>
      <c r="FI300">
        <v>0</v>
      </c>
      <c r="FJ300">
        <v>0</v>
      </c>
      <c r="FK300">
        <v>0</v>
      </c>
      <c r="FL300">
        <v>0</v>
      </c>
      <c r="FM300">
        <v>0</v>
      </c>
      <c r="FN300">
        <v>0</v>
      </c>
      <c r="FO300">
        <v>0</v>
      </c>
      <c r="FP300">
        <v>0</v>
      </c>
      <c r="FQ300">
        <v>0</v>
      </c>
      <c r="FR300">
        <v>0</v>
      </c>
      <c r="FS300">
        <v>0</v>
      </c>
      <c r="FT300">
        <v>0</v>
      </c>
    </row>
    <row r="301" spans="1:176" x14ac:dyDescent="0.2">
      <c r="A301" t="s">
        <v>232</v>
      </c>
      <c r="B301" t="s">
        <v>229</v>
      </c>
      <c r="C301" t="s">
        <v>2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0</v>
      </c>
      <c r="BI301">
        <v>0</v>
      </c>
      <c r="BJ301">
        <v>0</v>
      </c>
      <c r="BK301">
        <v>0</v>
      </c>
      <c r="BL301">
        <v>0</v>
      </c>
      <c r="BM301">
        <v>0</v>
      </c>
      <c r="BN301">
        <v>0</v>
      </c>
      <c r="BO301">
        <v>0</v>
      </c>
      <c r="BP301">
        <v>0</v>
      </c>
      <c r="BQ301">
        <v>0</v>
      </c>
      <c r="BR301">
        <v>0</v>
      </c>
      <c r="BS301">
        <v>0</v>
      </c>
      <c r="BT301">
        <v>0</v>
      </c>
      <c r="BU301">
        <v>0</v>
      </c>
      <c r="BV301">
        <v>0</v>
      </c>
      <c r="BW301">
        <v>0</v>
      </c>
      <c r="BX301">
        <v>0</v>
      </c>
      <c r="BY301">
        <v>0</v>
      </c>
      <c r="BZ301">
        <v>0</v>
      </c>
      <c r="CA301">
        <v>0</v>
      </c>
      <c r="CB301">
        <v>0</v>
      </c>
      <c r="CC301">
        <v>0</v>
      </c>
      <c r="CD301">
        <v>0</v>
      </c>
      <c r="CE301">
        <v>0</v>
      </c>
      <c r="CF301">
        <v>0</v>
      </c>
      <c r="CG301">
        <v>0</v>
      </c>
      <c r="CH301">
        <v>0</v>
      </c>
      <c r="CI301">
        <v>0</v>
      </c>
      <c r="CJ301">
        <v>0</v>
      </c>
      <c r="CK301">
        <v>0</v>
      </c>
      <c r="CL301">
        <v>0</v>
      </c>
      <c r="CM301">
        <v>0</v>
      </c>
      <c r="CN301">
        <v>0</v>
      </c>
      <c r="CO301">
        <v>0</v>
      </c>
      <c r="CP301">
        <v>0</v>
      </c>
      <c r="CQ301">
        <v>0</v>
      </c>
      <c r="CR301">
        <v>0</v>
      </c>
      <c r="CS301">
        <v>0</v>
      </c>
      <c r="CT301">
        <v>0</v>
      </c>
      <c r="CU301">
        <v>0</v>
      </c>
      <c r="CV301">
        <v>0</v>
      </c>
      <c r="CW301">
        <v>0</v>
      </c>
      <c r="CX301">
        <v>0</v>
      </c>
      <c r="CY301">
        <v>0</v>
      </c>
      <c r="CZ301">
        <v>0</v>
      </c>
      <c r="DA301">
        <v>0</v>
      </c>
      <c r="DB301">
        <v>0</v>
      </c>
      <c r="DC301">
        <v>0</v>
      </c>
      <c r="DD301">
        <v>0</v>
      </c>
      <c r="DE301">
        <v>0</v>
      </c>
      <c r="DF301">
        <v>0</v>
      </c>
      <c r="DG301">
        <v>0</v>
      </c>
      <c r="DH301">
        <v>0</v>
      </c>
      <c r="DI301">
        <v>0</v>
      </c>
      <c r="DJ301">
        <v>0</v>
      </c>
      <c r="DK301">
        <v>0</v>
      </c>
      <c r="DL301">
        <v>0</v>
      </c>
      <c r="DM301">
        <v>0</v>
      </c>
      <c r="DN301">
        <v>0</v>
      </c>
      <c r="DO301">
        <v>0</v>
      </c>
      <c r="DP301">
        <v>0</v>
      </c>
      <c r="DQ301">
        <v>0</v>
      </c>
      <c r="DR301">
        <v>0</v>
      </c>
      <c r="DS301">
        <v>0</v>
      </c>
      <c r="DT301">
        <v>0</v>
      </c>
      <c r="DU301">
        <v>0</v>
      </c>
      <c r="DV301">
        <v>0</v>
      </c>
      <c r="DW301">
        <v>0</v>
      </c>
      <c r="DX301">
        <v>0</v>
      </c>
      <c r="DY301">
        <v>0</v>
      </c>
      <c r="DZ301">
        <v>0</v>
      </c>
      <c r="EA301">
        <v>0</v>
      </c>
      <c r="EB301">
        <v>0</v>
      </c>
      <c r="EC301">
        <v>0</v>
      </c>
      <c r="ED301">
        <v>0</v>
      </c>
      <c r="EE301">
        <v>0</v>
      </c>
      <c r="EF301">
        <v>0</v>
      </c>
      <c r="EG301">
        <v>0</v>
      </c>
      <c r="EH301">
        <v>0</v>
      </c>
      <c r="EI301">
        <v>0</v>
      </c>
      <c r="EJ301">
        <v>0</v>
      </c>
      <c r="EK301">
        <v>0</v>
      </c>
      <c r="EL301">
        <v>0</v>
      </c>
      <c r="EM301">
        <v>0</v>
      </c>
      <c r="EN301">
        <v>0</v>
      </c>
      <c r="EO301">
        <v>0</v>
      </c>
      <c r="EP301">
        <v>0</v>
      </c>
      <c r="EQ301">
        <v>0</v>
      </c>
      <c r="ER301">
        <v>0</v>
      </c>
      <c r="ES301">
        <v>0</v>
      </c>
      <c r="ET301">
        <v>0</v>
      </c>
      <c r="EU301">
        <v>0</v>
      </c>
      <c r="EV301">
        <v>0</v>
      </c>
      <c r="EW301">
        <v>0</v>
      </c>
      <c r="EX301">
        <v>0</v>
      </c>
      <c r="EY301">
        <v>0</v>
      </c>
      <c r="EZ301">
        <v>0</v>
      </c>
      <c r="FA301">
        <v>0</v>
      </c>
      <c r="FB301">
        <v>0</v>
      </c>
      <c r="FC301">
        <v>0</v>
      </c>
      <c r="FD301">
        <v>0</v>
      </c>
      <c r="FE301">
        <v>0</v>
      </c>
      <c r="FF301">
        <v>0</v>
      </c>
      <c r="FG301">
        <v>0</v>
      </c>
      <c r="FH301">
        <v>0</v>
      </c>
      <c r="FI301">
        <v>0</v>
      </c>
      <c r="FJ301">
        <v>0</v>
      </c>
      <c r="FK301">
        <v>0</v>
      </c>
      <c r="FL301">
        <v>0</v>
      </c>
      <c r="FM301">
        <v>0</v>
      </c>
      <c r="FN301">
        <v>0</v>
      </c>
      <c r="FO301">
        <v>0</v>
      </c>
      <c r="FP301">
        <v>0</v>
      </c>
      <c r="FQ301">
        <v>0</v>
      </c>
      <c r="FR301">
        <v>0</v>
      </c>
      <c r="FS301">
        <v>0</v>
      </c>
      <c r="FT301">
        <v>0</v>
      </c>
    </row>
    <row r="302" spans="1:176" x14ac:dyDescent="0.2">
      <c r="A302" t="s">
        <v>232</v>
      </c>
      <c r="B302" t="s">
        <v>230</v>
      </c>
      <c r="C302" t="s">
        <v>237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0</v>
      </c>
      <c r="BI302">
        <v>0</v>
      </c>
      <c r="BJ302">
        <v>0</v>
      </c>
      <c r="BK302">
        <v>0</v>
      </c>
      <c r="BL302">
        <v>0</v>
      </c>
      <c r="BM302">
        <v>0</v>
      </c>
      <c r="BN302">
        <v>0</v>
      </c>
      <c r="BO302">
        <v>0</v>
      </c>
      <c r="BP302">
        <v>0</v>
      </c>
      <c r="BQ302">
        <v>0</v>
      </c>
      <c r="BR302">
        <v>0</v>
      </c>
      <c r="BS302">
        <v>0</v>
      </c>
      <c r="BT302">
        <v>0</v>
      </c>
      <c r="BU302">
        <v>0</v>
      </c>
      <c r="BV302">
        <v>0</v>
      </c>
      <c r="BW302">
        <v>0</v>
      </c>
      <c r="BX302">
        <v>0</v>
      </c>
      <c r="BY302">
        <v>0</v>
      </c>
      <c r="BZ302">
        <v>0</v>
      </c>
      <c r="CA302">
        <v>0</v>
      </c>
      <c r="CB302">
        <v>0</v>
      </c>
      <c r="CC302">
        <v>0</v>
      </c>
      <c r="CD302">
        <v>0</v>
      </c>
      <c r="CE302">
        <v>0</v>
      </c>
      <c r="CF302">
        <v>0</v>
      </c>
      <c r="CG302">
        <v>0</v>
      </c>
      <c r="CH302">
        <v>0</v>
      </c>
      <c r="CI302">
        <v>0</v>
      </c>
      <c r="CJ302">
        <v>0</v>
      </c>
      <c r="CK302">
        <v>0</v>
      </c>
      <c r="CL302">
        <v>0</v>
      </c>
      <c r="CM302">
        <v>0</v>
      </c>
      <c r="CN302">
        <v>0</v>
      </c>
      <c r="CO302">
        <v>0</v>
      </c>
      <c r="CP302">
        <v>0</v>
      </c>
      <c r="CQ302">
        <v>0</v>
      </c>
      <c r="CR302">
        <v>0</v>
      </c>
      <c r="CS302">
        <v>0</v>
      </c>
      <c r="CT302">
        <v>0</v>
      </c>
      <c r="CU302">
        <v>0</v>
      </c>
      <c r="CV302">
        <v>0</v>
      </c>
      <c r="CW302">
        <v>0</v>
      </c>
      <c r="CX302">
        <v>0</v>
      </c>
      <c r="CY302">
        <v>0</v>
      </c>
      <c r="CZ302">
        <v>0</v>
      </c>
      <c r="DA302">
        <v>0</v>
      </c>
      <c r="DB302">
        <v>0</v>
      </c>
      <c r="DC302">
        <v>0</v>
      </c>
      <c r="DD302">
        <v>0</v>
      </c>
      <c r="DE302">
        <v>0</v>
      </c>
      <c r="DF302">
        <v>0</v>
      </c>
      <c r="DG302">
        <v>0</v>
      </c>
      <c r="DH302">
        <v>0</v>
      </c>
      <c r="DI302">
        <v>0</v>
      </c>
      <c r="DJ302">
        <v>0</v>
      </c>
      <c r="DK302">
        <v>0</v>
      </c>
      <c r="DL302">
        <v>0</v>
      </c>
      <c r="DM302">
        <v>0</v>
      </c>
      <c r="DN302">
        <v>0</v>
      </c>
      <c r="DO302">
        <v>0</v>
      </c>
      <c r="DP302">
        <v>0</v>
      </c>
      <c r="DQ302">
        <v>0</v>
      </c>
      <c r="DR302">
        <v>0</v>
      </c>
      <c r="DS302">
        <v>0</v>
      </c>
      <c r="DT302">
        <v>0</v>
      </c>
      <c r="DU302">
        <v>0</v>
      </c>
      <c r="DV302">
        <v>0</v>
      </c>
      <c r="DW302">
        <v>0</v>
      </c>
      <c r="DX302">
        <v>0</v>
      </c>
      <c r="DY302">
        <v>0</v>
      </c>
      <c r="DZ302">
        <v>0</v>
      </c>
      <c r="EA302">
        <v>0</v>
      </c>
      <c r="EB302">
        <v>0</v>
      </c>
      <c r="EC302">
        <v>0</v>
      </c>
      <c r="ED302">
        <v>0</v>
      </c>
      <c r="EE302">
        <v>0</v>
      </c>
      <c r="EF302">
        <v>0</v>
      </c>
      <c r="EG302">
        <v>0</v>
      </c>
      <c r="EH302">
        <v>0</v>
      </c>
      <c r="EI302">
        <v>0</v>
      </c>
      <c r="EJ302">
        <v>0</v>
      </c>
      <c r="EK302">
        <v>0</v>
      </c>
      <c r="EL302">
        <v>0</v>
      </c>
      <c r="EM302">
        <v>0</v>
      </c>
      <c r="EN302">
        <v>0</v>
      </c>
      <c r="EO302">
        <v>0</v>
      </c>
      <c r="EP302">
        <v>0</v>
      </c>
      <c r="EQ302">
        <v>0</v>
      </c>
      <c r="ER302">
        <v>0</v>
      </c>
      <c r="ES302">
        <v>0</v>
      </c>
      <c r="ET302">
        <v>0</v>
      </c>
      <c r="EU302">
        <v>0</v>
      </c>
      <c r="EV302">
        <v>0</v>
      </c>
      <c r="EW302">
        <v>0</v>
      </c>
      <c r="EX302">
        <v>0</v>
      </c>
      <c r="EY302">
        <v>0</v>
      </c>
      <c r="EZ302">
        <v>0</v>
      </c>
      <c r="FA302">
        <v>0</v>
      </c>
      <c r="FB302">
        <v>0</v>
      </c>
      <c r="FC302">
        <v>0</v>
      </c>
      <c r="FD302">
        <v>0</v>
      </c>
      <c r="FE302">
        <v>0</v>
      </c>
      <c r="FF302">
        <v>0</v>
      </c>
      <c r="FG302">
        <v>0</v>
      </c>
      <c r="FH302">
        <v>0</v>
      </c>
      <c r="FI302">
        <v>0</v>
      </c>
      <c r="FJ302">
        <v>0</v>
      </c>
      <c r="FK302">
        <v>0</v>
      </c>
      <c r="FL302">
        <v>0</v>
      </c>
      <c r="FM302">
        <v>0</v>
      </c>
      <c r="FN302">
        <v>0</v>
      </c>
      <c r="FO302">
        <v>0</v>
      </c>
      <c r="FP302">
        <v>0</v>
      </c>
      <c r="FQ302">
        <v>0</v>
      </c>
      <c r="FR302">
        <v>0</v>
      </c>
      <c r="FT302">
        <v>0</v>
      </c>
    </row>
    <row r="303" spans="1:176" x14ac:dyDescent="0.2">
      <c r="A303" t="s">
        <v>232</v>
      </c>
      <c r="B303" t="s">
        <v>230</v>
      </c>
      <c r="C303" t="s">
        <v>238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0</v>
      </c>
      <c r="BI303">
        <v>0</v>
      </c>
      <c r="BJ303">
        <v>0</v>
      </c>
      <c r="BK303">
        <v>0</v>
      </c>
      <c r="BL303">
        <v>0</v>
      </c>
      <c r="BM303">
        <v>0</v>
      </c>
      <c r="BN303">
        <v>0</v>
      </c>
      <c r="BO303">
        <v>0</v>
      </c>
      <c r="BP303">
        <v>0</v>
      </c>
      <c r="BQ303">
        <v>0</v>
      </c>
      <c r="BR303">
        <v>0</v>
      </c>
      <c r="BS303">
        <v>0</v>
      </c>
      <c r="BT303">
        <v>0</v>
      </c>
      <c r="BU303">
        <v>0</v>
      </c>
      <c r="BV303">
        <v>0</v>
      </c>
      <c r="BW303">
        <v>0</v>
      </c>
      <c r="BX303">
        <v>0</v>
      </c>
      <c r="BY303">
        <v>0</v>
      </c>
      <c r="BZ303">
        <v>0</v>
      </c>
      <c r="CA303">
        <v>0</v>
      </c>
      <c r="CB303">
        <v>0</v>
      </c>
      <c r="CC303">
        <v>0</v>
      </c>
      <c r="CD303">
        <v>0</v>
      </c>
      <c r="CE303">
        <v>0</v>
      </c>
      <c r="CF303">
        <v>0</v>
      </c>
      <c r="CG303">
        <v>0</v>
      </c>
      <c r="CH303">
        <v>0</v>
      </c>
      <c r="CI303">
        <v>0</v>
      </c>
      <c r="CJ303">
        <v>0</v>
      </c>
      <c r="CK303">
        <v>0</v>
      </c>
      <c r="CL303">
        <v>0</v>
      </c>
      <c r="CM303">
        <v>0</v>
      </c>
      <c r="CN303">
        <v>0</v>
      </c>
      <c r="CO303">
        <v>0</v>
      </c>
      <c r="CP303">
        <v>0</v>
      </c>
      <c r="CQ303">
        <v>0</v>
      </c>
      <c r="CR303">
        <v>0</v>
      </c>
      <c r="CS303">
        <v>0</v>
      </c>
      <c r="CT303">
        <v>0</v>
      </c>
      <c r="CU303">
        <v>0</v>
      </c>
      <c r="CV303">
        <v>0</v>
      </c>
      <c r="CW303">
        <v>0</v>
      </c>
      <c r="CX303">
        <v>0</v>
      </c>
      <c r="CY303">
        <v>0</v>
      </c>
      <c r="CZ303">
        <v>0</v>
      </c>
      <c r="DA303">
        <v>0</v>
      </c>
      <c r="DB303">
        <v>0</v>
      </c>
      <c r="DC303">
        <v>0</v>
      </c>
      <c r="DD303">
        <v>0</v>
      </c>
      <c r="DE303">
        <v>0</v>
      </c>
      <c r="DF303">
        <v>0</v>
      </c>
      <c r="DG303">
        <v>0</v>
      </c>
      <c r="DH303">
        <v>0</v>
      </c>
      <c r="DI303">
        <v>0</v>
      </c>
      <c r="DJ303">
        <v>0</v>
      </c>
      <c r="DK303">
        <v>0</v>
      </c>
      <c r="DL303">
        <v>0</v>
      </c>
      <c r="DM303">
        <v>0</v>
      </c>
      <c r="DN303">
        <v>0</v>
      </c>
      <c r="DO303">
        <v>0</v>
      </c>
      <c r="DP303">
        <v>0</v>
      </c>
      <c r="DQ303">
        <v>0</v>
      </c>
      <c r="DR303">
        <v>0</v>
      </c>
      <c r="DS303">
        <v>0</v>
      </c>
      <c r="DT303">
        <v>0</v>
      </c>
      <c r="DU303">
        <v>0</v>
      </c>
      <c r="DV303">
        <v>0</v>
      </c>
      <c r="DW303">
        <v>0</v>
      </c>
      <c r="DX303">
        <v>0</v>
      </c>
      <c r="DY303">
        <v>0</v>
      </c>
      <c r="DZ303">
        <v>0</v>
      </c>
      <c r="EA303">
        <v>0</v>
      </c>
      <c r="EB303">
        <v>0</v>
      </c>
      <c r="EC303">
        <v>0</v>
      </c>
      <c r="ED303">
        <v>0</v>
      </c>
      <c r="EE303">
        <v>0</v>
      </c>
      <c r="EF303">
        <v>0</v>
      </c>
      <c r="EG303">
        <v>0</v>
      </c>
      <c r="EH303">
        <v>0</v>
      </c>
      <c r="EI303">
        <v>0</v>
      </c>
      <c r="EJ303">
        <v>0</v>
      </c>
      <c r="EK303">
        <v>0</v>
      </c>
      <c r="EL303">
        <v>0</v>
      </c>
      <c r="EM303">
        <v>0</v>
      </c>
      <c r="EN303">
        <v>0</v>
      </c>
      <c r="EO303">
        <v>0</v>
      </c>
      <c r="EP303">
        <v>0</v>
      </c>
      <c r="EQ303">
        <v>0</v>
      </c>
      <c r="ER303">
        <v>0</v>
      </c>
      <c r="ES303">
        <v>0</v>
      </c>
      <c r="ET303">
        <v>0</v>
      </c>
      <c r="EU303">
        <v>0</v>
      </c>
      <c r="EV303">
        <v>0</v>
      </c>
      <c r="EW303">
        <v>0</v>
      </c>
      <c r="EX303">
        <v>0</v>
      </c>
      <c r="EY303">
        <v>0</v>
      </c>
      <c r="EZ303">
        <v>0</v>
      </c>
      <c r="FA303">
        <v>0</v>
      </c>
      <c r="FB303">
        <v>0</v>
      </c>
      <c r="FC303">
        <v>0</v>
      </c>
      <c r="FD303">
        <v>0</v>
      </c>
      <c r="FE303">
        <v>0</v>
      </c>
      <c r="FF303">
        <v>0</v>
      </c>
      <c r="FG303">
        <v>0</v>
      </c>
      <c r="FH303">
        <v>0</v>
      </c>
      <c r="FI303">
        <v>0</v>
      </c>
      <c r="FJ303">
        <v>0</v>
      </c>
      <c r="FK303">
        <v>0</v>
      </c>
      <c r="FL303">
        <v>0</v>
      </c>
      <c r="FM303">
        <v>0</v>
      </c>
      <c r="FN303">
        <v>0</v>
      </c>
      <c r="FO303">
        <v>0</v>
      </c>
      <c r="FP303">
        <v>0</v>
      </c>
      <c r="FQ303">
        <v>0</v>
      </c>
      <c r="FR303">
        <v>0</v>
      </c>
      <c r="FT303">
        <v>0</v>
      </c>
    </row>
    <row r="304" spans="1:176" x14ac:dyDescent="0.2">
      <c r="A304" t="s">
        <v>232</v>
      </c>
      <c r="B304" t="s">
        <v>230</v>
      </c>
      <c r="C304" t="s">
        <v>239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0</v>
      </c>
      <c r="BI304">
        <v>0</v>
      </c>
      <c r="BJ304">
        <v>0</v>
      </c>
      <c r="BK304">
        <v>0</v>
      </c>
      <c r="BL304">
        <v>0</v>
      </c>
      <c r="BM304">
        <v>0</v>
      </c>
      <c r="BN304">
        <v>0</v>
      </c>
      <c r="BO304">
        <v>0</v>
      </c>
      <c r="BP304">
        <v>0</v>
      </c>
      <c r="BQ304">
        <v>0</v>
      </c>
      <c r="BR304">
        <v>0</v>
      </c>
      <c r="BS304">
        <v>0</v>
      </c>
      <c r="BT304">
        <v>0</v>
      </c>
      <c r="BU304">
        <v>0</v>
      </c>
      <c r="BV304">
        <v>0</v>
      </c>
      <c r="BW304">
        <v>0</v>
      </c>
      <c r="BX304">
        <v>0</v>
      </c>
      <c r="BY304">
        <v>0</v>
      </c>
      <c r="BZ304">
        <v>0</v>
      </c>
      <c r="CA304">
        <v>0</v>
      </c>
      <c r="CB304">
        <v>0</v>
      </c>
      <c r="CC304">
        <v>0</v>
      </c>
      <c r="CD304">
        <v>0</v>
      </c>
      <c r="CE304">
        <v>0</v>
      </c>
      <c r="CF304">
        <v>0</v>
      </c>
      <c r="CG304">
        <v>0</v>
      </c>
      <c r="CH304">
        <v>0</v>
      </c>
      <c r="CI304">
        <v>0</v>
      </c>
      <c r="CJ304">
        <v>0</v>
      </c>
      <c r="CK304">
        <v>0</v>
      </c>
      <c r="CL304">
        <v>0</v>
      </c>
      <c r="CM304">
        <v>0</v>
      </c>
      <c r="CN304">
        <v>0</v>
      </c>
      <c r="CO304">
        <v>0</v>
      </c>
      <c r="CP304">
        <v>0</v>
      </c>
      <c r="CQ304">
        <v>0</v>
      </c>
      <c r="CR304">
        <v>0</v>
      </c>
      <c r="CS304">
        <v>0</v>
      </c>
      <c r="CT304">
        <v>0</v>
      </c>
      <c r="CU304">
        <v>0</v>
      </c>
      <c r="CV304">
        <v>0</v>
      </c>
      <c r="CW304">
        <v>0</v>
      </c>
      <c r="CX304">
        <v>0</v>
      </c>
      <c r="CY304">
        <v>0</v>
      </c>
      <c r="CZ304">
        <v>0</v>
      </c>
      <c r="DA304">
        <v>0</v>
      </c>
      <c r="DB304">
        <v>0</v>
      </c>
      <c r="DC304">
        <v>0</v>
      </c>
      <c r="DD304">
        <v>0</v>
      </c>
      <c r="DE304">
        <v>0</v>
      </c>
      <c r="DF304">
        <v>0</v>
      </c>
      <c r="DG304">
        <v>0</v>
      </c>
      <c r="DH304">
        <v>0</v>
      </c>
      <c r="DI304">
        <v>0</v>
      </c>
      <c r="DJ304">
        <v>0</v>
      </c>
      <c r="DK304">
        <v>0</v>
      </c>
      <c r="DL304">
        <v>0</v>
      </c>
      <c r="DM304">
        <v>0</v>
      </c>
      <c r="DN304">
        <v>0</v>
      </c>
      <c r="DO304">
        <v>0</v>
      </c>
      <c r="DP304">
        <v>0</v>
      </c>
      <c r="DQ304">
        <v>0</v>
      </c>
      <c r="DR304">
        <v>0</v>
      </c>
      <c r="DS304">
        <v>0</v>
      </c>
      <c r="DT304">
        <v>0</v>
      </c>
      <c r="DU304">
        <v>0</v>
      </c>
      <c r="DV304">
        <v>0</v>
      </c>
      <c r="DW304">
        <v>0</v>
      </c>
      <c r="DX304">
        <v>0</v>
      </c>
      <c r="DY304">
        <v>0</v>
      </c>
      <c r="DZ304">
        <v>0</v>
      </c>
      <c r="EA304">
        <v>0</v>
      </c>
      <c r="EB304">
        <v>0</v>
      </c>
      <c r="EC304">
        <v>0</v>
      </c>
      <c r="ED304">
        <v>0</v>
      </c>
      <c r="EE304">
        <v>0</v>
      </c>
      <c r="EF304">
        <v>0</v>
      </c>
      <c r="EG304">
        <v>0</v>
      </c>
      <c r="EH304">
        <v>0</v>
      </c>
      <c r="EI304">
        <v>0</v>
      </c>
      <c r="EJ304">
        <v>0</v>
      </c>
      <c r="EK304">
        <v>0</v>
      </c>
      <c r="EL304">
        <v>0</v>
      </c>
      <c r="EM304">
        <v>0</v>
      </c>
      <c r="EN304">
        <v>0</v>
      </c>
      <c r="EO304">
        <v>0</v>
      </c>
      <c r="EP304">
        <v>0</v>
      </c>
      <c r="EQ304">
        <v>0</v>
      </c>
      <c r="ER304">
        <v>0</v>
      </c>
      <c r="ES304">
        <v>0</v>
      </c>
      <c r="ET304">
        <v>0</v>
      </c>
      <c r="EU304">
        <v>0</v>
      </c>
      <c r="EV304">
        <v>0</v>
      </c>
      <c r="EW304">
        <v>0</v>
      </c>
      <c r="EX304">
        <v>0</v>
      </c>
      <c r="EY304">
        <v>0</v>
      </c>
      <c r="EZ304">
        <v>0</v>
      </c>
      <c r="FA304">
        <v>0</v>
      </c>
      <c r="FB304">
        <v>0</v>
      </c>
      <c r="FC304">
        <v>0</v>
      </c>
      <c r="FD304">
        <v>0</v>
      </c>
      <c r="FE304">
        <v>0</v>
      </c>
      <c r="FF304">
        <v>0</v>
      </c>
      <c r="FG304">
        <v>0</v>
      </c>
      <c r="FH304">
        <v>0</v>
      </c>
      <c r="FI304">
        <v>0</v>
      </c>
      <c r="FJ304">
        <v>0</v>
      </c>
      <c r="FK304">
        <v>0</v>
      </c>
      <c r="FL304">
        <v>0</v>
      </c>
      <c r="FM304">
        <v>0</v>
      </c>
      <c r="FN304">
        <v>0</v>
      </c>
      <c r="FO304">
        <v>0</v>
      </c>
      <c r="FP304">
        <v>0</v>
      </c>
      <c r="FQ304">
        <v>0</v>
      </c>
      <c r="FR304">
        <v>0</v>
      </c>
      <c r="FT304">
        <v>0</v>
      </c>
    </row>
    <row r="305" spans="1:176" x14ac:dyDescent="0.2">
      <c r="A305" t="s">
        <v>232</v>
      </c>
      <c r="B305" t="s">
        <v>230</v>
      </c>
      <c r="C305" t="s">
        <v>240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0</v>
      </c>
      <c r="BI305">
        <v>0</v>
      </c>
      <c r="BJ305">
        <v>0</v>
      </c>
      <c r="BK305">
        <v>0</v>
      </c>
      <c r="BL305">
        <v>0</v>
      </c>
      <c r="BM305">
        <v>0</v>
      </c>
      <c r="BN305">
        <v>0</v>
      </c>
      <c r="BO305">
        <v>0</v>
      </c>
      <c r="BP305">
        <v>0</v>
      </c>
      <c r="BQ305">
        <v>0</v>
      </c>
      <c r="BR305">
        <v>0</v>
      </c>
      <c r="BS305">
        <v>0</v>
      </c>
      <c r="BT305">
        <v>0</v>
      </c>
      <c r="BU305">
        <v>0</v>
      </c>
      <c r="BV305">
        <v>0</v>
      </c>
      <c r="BW305">
        <v>0</v>
      </c>
      <c r="BX305">
        <v>0</v>
      </c>
      <c r="BY305">
        <v>0</v>
      </c>
      <c r="BZ305">
        <v>0</v>
      </c>
      <c r="CA305">
        <v>0</v>
      </c>
      <c r="CB305">
        <v>0</v>
      </c>
      <c r="CC305">
        <v>0</v>
      </c>
      <c r="CD305">
        <v>0</v>
      </c>
      <c r="CE305">
        <v>0</v>
      </c>
      <c r="CF305">
        <v>0</v>
      </c>
      <c r="CG305">
        <v>0</v>
      </c>
      <c r="CH305">
        <v>0</v>
      </c>
      <c r="CI305">
        <v>0</v>
      </c>
      <c r="CJ305">
        <v>0</v>
      </c>
      <c r="CK305">
        <v>0</v>
      </c>
      <c r="CL305">
        <v>0</v>
      </c>
      <c r="CM305">
        <v>0</v>
      </c>
      <c r="CN305">
        <v>0</v>
      </c>
      <c r="CO305">
        <v>0</v>
      </c>
      <c r="CP305">
        <v>0</v>
      </c>
      <c r="CQ305">
        <v>0</v>
      </c>
      <c r="CR305">
        <v>0</v>
      </c>
      <c r="CS305">
        <v>0</v>
      </c>
      <c r="CT305">
        <v>0</v>
      </c>
      <c r="CU305">
        <v>0</v>
      </c>
      <c r="CV305">
        <v>0</v>
      </c>
      <c r="CW305">
        <v>0</v>
      </c>
      <c r="CX305">
        <v>0</v>
      </c>
      <c r="CY305">
        <v>0</v>
      </c>
      <c r="CZ305">
        <v>0</v>
      </c>
      <c r="DA305">
        <v>0</v>
      </c>
      <c r="DB305">
        <v>0</v>
      </c>
      <c r="DC305">
        <v>0</v>
      </c>
      <c r="DD305">
        <v>0</v>
      </c>
      <c r="DE305">
        <v>0</v>
      </c>
      <c r="DF305">
        <v>0</v>
      </c>
      <c r="DG305">
        <v>0</v>
      </c>
      <c r="DH305">
        <v>0</v>
      </c>
      <c r="DI305">
        <v>0</v>
      </c>
      <c r="DJ305">
        <v>0</v>
      </c>
      <c r="DK305">
        <v>0</v>
      </c>
      <c r="DL305">
        <v>0</v>
      </c>
      <c r="DM305">
        <v>0</v>
      </c>
      <c r="DN305">
        <v>0</v>
      </c>
      <c r="DO305">
        <v>0</v>
      </c>
      <c r="DP305">
        <v>0</v>
      </c>
      <c r="DQ305">
        <v>0</v>
      </c>
      <c r="DR305">
        <v>0</v>
      </c>
      <c r="DS305">
        <v>0</v>
      </c>
      <c r="DT305">
        <v>0</v>
      </c>
      <c r="DU305">
        <v>0</v>
      </c>
      <c r="DV305">
        <v>0</v>
      </c>
      <c r="DW305">
        <v>0</v>
      </c>
      <c r="DX305">
        <v>0</v>
      </c>
      <c r="DY305">
        <v>0</v>
      </c>
      <c r="DZ305">
        <v>0</v>
      </c>
      <c r="EA305">
        <v>0</v>
      </c>
      <c r="EB305">
        <v>0</v>
      </c>
      <c r="EC305">
        <v>0</v>
      </c>
      <c r="ED305">
        <v>0</v>
      </c>
      <c r="EE305">
        <v>0</v>
      </c>
      <c r="EF305">
        <v>0</v>
      </c>
      <c r="EG305">
        <v>0</v>
      </c>
      <c r="EH305">
        <v>0</v>
      </c>
      <c r="EI305">
        <v>0</v>
      </c>
      <c r="EJ305">
        <v>0</v>
      </c>
      <c r="EK305">
        <v>0</v>
      </c>
      <c r="EL305">
        <v>0</v>
      </c>
      <c r="EM305">
        <v>0</v>
      </c>
      <c r="EN305">
        <v>0</v>
      </c>
      <c r="EO305">
        <v>0</v>
      </c>
      <c r="EP305">
        <v>0</v>
      </c>
      <c r="EQ305">
        <v>0</v>
      </c>
      <c r="ER305">
        <v>0</v>
      </c>
      <c r="ES305">
        <v>0</v>
      </c>
      <c r="ET305">
        <v>0</v>
      </c>
      <c r="EU305">
        <v>0</v>
      </c>
      <c r="EV305">
        <v>0</v>
      </c>
      <c r="EW305">
        <v>0</v>
      </c>
      <c r="EX305">
        <v>0</v>
      </c>
      <c r="EY305">
        <v>0</v>
      </c>
      <c r="EZ305">
        <v>0</v>
      </c>
      <c r="FA305">
        <v>0</v>
      </c>
      <c r="FB305">
        <v>0</v>
      </c>
      <c r="FC305">
        <v>0</v>
      </c>
      <c r="FD305">
        <v>0</v>
      </c>
      <c r="FE305">
        <v>0</v>
      </c>
      <c r="FF305">
        <v>0</v>
      </c>
      <c r="FG305">
        <v>0</v>
      </c>
      <c r="FH305">
        <v>0</v>
      </c>
      <c r="FI305">
        <v>0</v>
      </c>
      <c r="FJ305">
        <v>0</v>
      </c>
      <c r="FK305">
        <v>0</v>
      </c>
      <c r="FL305">
        <v>0</v>
      </c>
      <c r="FM305">
        <v>0</v>
      </c>
      <c r="FN305">
        <v>0</v>
      </c>
      <c r="FO305">
        <v>0</v>
      </c>
      <c r="FP305">
        <v>0</v>
      </c>
      <c r="FQ305">
        <v>0</v>
      </c>
      <c r="FR305">
        <v>0</v>
      </c>
      <c r="FT305">
        <v>0</v>
      </c>
    </row>
    <row r="306" spans="1:176" x14ac:dyDescent="0.2">
      <c r="A306" t="s">
        <v>232</v>
      </c>
      <c r="B306" t="s">
        <v>230</v>
      </c>
      <c r="C306" t="s">
        <v>241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0</v>
      </c>
      <c r="BI306">
        <v>0</v>
      </c>
      <c r="BJ306">
        <v>0</v>
      </c>
      <c r="BK306">
        <v>0</v>
      </c>
      <c r="BL306">
        <v>0</v>
      </c>
      <c r="BM306">
        <v>0</v>
      </c>
      <c r="BN306">
        <v>0</v>
      </c>
      <c r="BO306">
        <v>0</v>
      </c>
      <c r="BP306">
        <v>0</v>
      </c>
      <c r="BQ306">
        <v>0</v>
      </c>
      <c r="BR306">
        <v>0</v>
      </c>
      <c r="BS306">
        <v>0</v>
      </c>
      <c r="BT306">
        <v>0</v>
      </c>
      <c r="BU306">
        <v>0</v>
      </c>
      <c r="BV306">
        <v>0</v>
      </c>
      <c r="BW306">
        <v>0</v>
      </c>
      <c r="BX306">
        <v>0</v>
      </c>
      <c r="BY306">
        <v>0</v>
      </c>
      <c r="BZ306">
        <v>0</v>
      </c>
      <c r="CA306">
        <v>0</v>
      </c>
      <c r="CB306">
        <v>0</v>
      </c>
      <c r="CC306">
        <v>0</v>
      </c>
      <c r="CD306">
        <v>0</v>
      </c>
      <c r="CE306">
        <v>0</v>
      </c>
      <c r="CF306">
        <v>0</v>
      </c>
      <c r="CG306">
        <v>0</v>
      </c>
      <c r="CH306">
        <v>0</v>
      </c>
      <c r="CI306">
        <v>0</v>
      </c>
      <c r="CJ306">
        <v>0</v>
      </c>
      <c r="CK306">
        <v>0</v>
      </c>
      <c r="CL306">
        <v>0</v>
      </c>
      <c r="CM306">
        <v>0</v>
      </c>
      <c r="CN306">
        <v>0</v>
      </c>
      <c r="CO306">
        <v>0</v>
      </c>
      <c r="CP306">
        <v>0</v>
      </c>
      <c r="CQ306">
        <v>0</v>
      </c>
      <c r="CR306">
        <v>0</v>
      </c>
      <c r="CS306">
        <v>0</v>
      </c>
      <c r="CT306">
        <v>0</v>
      </c>
      <c r="CU306">
        <v>0</v>
      </c>
      <c r="CV306">
        <v>0</v>
      </c>
      <c r="CW306">
        <v>0</v>
      </c>
      <c r="CX306">
        <v>0</v>
      </c>
      <c r="CY306">
        <v>0</v>
      </c>
      <c r="CZ306">
        <v>0</v>
      </c>
      <c r="DA306">
        <v>0</v>
      </c>
      <c r="DB306">
        <v>0</v>
      </c>
      <c r="DC306">
        <v>0</v>
      </c>
      <c r="DD306">
        <v>0</v>
      </c>
      <c r="DE306">
        <v>0</v>
      </c>
      <c r="DF306">
        <v>0</v>
      </c>
      <c r="DG306">
        <v>0</v>
      </c>
      <c r="DH306">
        <v>0</v>
      </c>
      <c r="DI306">
        <v>0</v>
      </c>
      <c r="DJ306">
        <v>0</v>
      </c>
      <c r="DK306">
        <v>0</v>
      </c>
      <c r="DL306">
        <v>0</v>
      </c>
      <c r="DM306">
        <v>0</v>
      </c>
      <c r="DN306">
        <v>0</v>
      </c>
      <c r="DO306">
        <v>0</v>
      </c>
      <c r="DP306">
        <v>0</v>
      </c>
      <c r="DQ306">
        <v>0</v>
      </c>
      <c r="DR306">
        <v>0</v>
      </c>
      <c r="DS306">
        <v>0</v>
      </c>
      <c r="DT306">
        <v>0</v>
      </c>
      <c r="DU306">
        <v>0</v>
      </c>
      <c r="DV306">
        <v>0</v>
      </c>
      <c r="DW306">
        <v>0</v>
      </c>
      <c r="DX306">
        <v>0</v>
      </c>
      <c r="DY306">
        <v>0</v>
      </c>
      <c r="DZ306">
        <v>0</v>
      </c>
      <c r="EA306">
        <v>0</v>
      </c>
      <c r="EB306">
        <v>0</v>
      </c>
      <c r="EC306">
        <v>0</v>
      </c>
      <c r="ED306">
        <v>0</v>
      </c>
      <c r="EE306">
        <v>0</v>
      </c>
      <c r="EF306">
        <v>0</v>
      </c>
      <c r="EG306">
        <v>0</v>
      </c>
      <c r="EH306">
        <v>0</v>
      </c>
      <c r="EI306">
        <v>0</v>
      </c>
      <c r="EJ306">
        <v>0</v>
      </c>
      <c r="EK306">
        <v>0</v>
      </c>
      <c r="EL306">
        <v>0</v>
      </c>
      <c r="EM306">
        <v>0</v>
      </c>
      <c r="EN306">
        <v>0</v>
      </c>
      <c r="EO306">
        <v>0</v>
      </c>
      <c r="EP306">
        <v>0</v>
      </c>
      <c r="EQ306">
        <v>0</v>
      </c>
      <c r="ER306">
        <v>0</v>
      </c>
      <c r="ES306">
        <v>0</v>
      </c>
      <c r="ET306">
        <v>0</v>
      </c>
      <c r="EU306">
        <v>0</v>
      </c>
      <c r="EV306">
        <v>0</v>
      </c>
      <c r="EW306">
        <v>0</v>
      </c>
      <c r="EX306">
        <v>0</v>
      </c>
      <c r="EY306">
        <v>0</v>
      </c>
      <c r="EZ306">
        <v>0</v>
      </c>
      <c r="FA306">
        <v>0</v>
      </c>
      <c r="FB306">
        <v>0</v>
      </c>
      <c r="FC306">
        <v>0</v>
      </c>
      <c r="FD306">
        <v>0</v>
      </c>
      <c r="FE306">
        <v>0</v>
      </c>
      <c r="FF306">
        <v>0</v>
      </c>
      <c r="FG306">
        <v>0</v>
      </c>
      <c r="FH306">
        <v>0</v>
      </c>
      <c r="FI306">
        <v>0</v>
      </c>
      <c r="FJ306">
        <v>0</v>
      </c>
      <c r="FK306">
        <v>0</v>
      </c>
      <c r="FL306">
        <v>0</v>
      </c>
      <c r="FM306">
        <v>0</v>
      </c>
      <c r="FN306">
        <v>0</v>
      </c>
      <c r="FO306">
        <v>0</v>
      </c>
      <c r="FP306">
        <v>0</v>
      </c>
      <c r="FQ306">
        <v>0</v>
      </c>
      <c r="FR306">
        <v>0</v>
      </c>
      <c r="FT306">
        <v>0</v>
      </c>
    </row>
    <row r="307" spans="1:176" x14ac:dyDescent="0.2">
      <c r="A307" t="s">
        <v>232</v>
      </c>
      <c r="B307" t="s">
        <v>230</v>
      </c>
      <c r="C307" t="s">
        <v>242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0</v>
      </c>
      <c r="BI307">
        <v>0</v>
      </c>
      <c r="BJ307">
        <v>0</v>
      </c>
      <c r="BK307">
        <v>0</v>
      </c>
      <c r="BL307">
        <v>0</v>
      </c>
      <c r="BM307">
        <v>0</v>
      </c>
      <c r="BN307">
        <v>0</v>
      </c>
      <c r="BO307">
        <v>0</v>
      </c>
      <c r="BP307">
        <v>0</v>
      </c>
      <c r="BQ307">
        <v>0</v>
      </c>
      <c r="BR307">
        <v>0</v>
      </c>
      <c r="BS307">
        <v>0</v>
      </c>
      <c r="BT307">
        <v>0</v>
      </c>
      <c r="BU307">
        <v>0</v>
      </c>
      <c r="BV307">
        <v>0</v>
      </c>
      <c r="BW307">
        <v>0</v>
      </c>
      <c r="BX307">
        <v>0</v>
      </c>
      <c r="BY307">
        <v>0</v>
      </c>
      <c r="BZ307">
        <v>0</v>
      </c>
      <c r="CA307">
        <v>0</v>
      </c>
      <c r="CB307">
        <v>0</v>
      </c>
      <c r="CC307">
        <v>0</v>
      </c>
      <c r="CD307">
        <v>0</v>
      </c>
      <c r="CE307">
        <v>0</v>
      </c>
      <c r="CF307">
        <v>0</v>
      </c>
      <c r="CG307">
        <v>0</v>
      </c>
      <c r="CH307">
        <v>0</v>
      </c>
      <c r="CI307">
        <v>0</v>
      </c>
      <c r="CJ307">
        <v>0</v>
      </c>
      <c r="CK307">
        <v>0</v>
      </c>
      <c r="CL307">
        <v>0</v>
      </c>
      <c r="CM307">
        <v>0</v>
      </c>
      <c r="CN307">
        <v>0</v>
      </c>
      <c r="CO307">
        <v>0</v>
      </c>
      <c r="CP307">
        <v>0</v>
      </c>
      <c r="CQ307">
        <v>0</v>
      </c>
      <c r="CR307">
        <v>0</v>
      </c>
      <c r="CS307">
        <v>0</v>
      </c>
      <c r="CT307">
        <v>0</v>
      </c>
      <c r="CU307">
        <v>0</v>
      </c>
      <c r="CV307">
        <v>0</v>
      </c>
      <c r="CW307">
        <v>0</v>
      </c>
      <c r="CX307">
        <v>0</v>
      </c>
      <c r="CY307">
        <v>0</v>
      </c>
      <c r="CZ307">
        <v>0</v>
      </c>
      <c r="DA307">
        <v>0</v>
      </c>
      <c r="DB307">
        <v>0</v>
      </c>
      <c r="DC307">
        <v>0</v>
      </c>
      <c r="DD307">
        <v>0</v>
      </c>
      <c r="DE307">
        <v>0</v>
      </c>
      <c r="DF307">
        <v>0</v>
      </c>
      <c r="DG307">
        <v>0</v>
      </c>
      <c r="DH307">
        <v>0</v>
      </c>
      <c r="DI307">
        <v>0</v>
      </c>
      <c r="DJ307">
        <v>0</v>
      </c>
      <c r="DK307">
        <v>0</v>
      </c>
      <c r="DL307">
        <v>0</v>
      </c>
      <c r="DM307">
        <v>0</v>
      </c>
      <c r="DN307">
        <v>0</v>
      </c>
      <c r="DO307">
        <v>0</v>
      </c>
      <c r="DP307">
        <v>0</v>
      </c>
      <c r="DQ307">
        <v>0</v>
      </c>
      <c r="DR307">
        <v>0</v>
      </c>
      <c r="DS307">
        <v>0</v>
      </c>
      <c r="DT307">
        <v>0</v>
      </c>
      <c r="DU307">
        <v>0</v>
      </c>
      <c r="DV307">
        <v>0</v>
      </c>
      <c r="DW307">
        <v>0</v>
      </c>
      <c r="DX307">
        <v>0</v>
      </c>
      <c r="DY307">
        <v>0</v>
      </c>
      <c r="DZ307">
        <v>0</v>
      </c>
      <c r="EA307">
        <v>0</v>
      </c>
      <c r="EB307">
        <v>0</v>
      </c>
      <c r="EC307">
        <v>0</v>
      </c>
      <c r="ED307">
        <v>0</v>
      </c>
      <c r="EE307">
        <v>0</v>
      </c>
      <c r="EF307">
        <v>0</v>
      </c>
      <c r="EG307">
        <v>0</v>
      </c>
      <c r="EH307">
        <v>0</v>
      </c>
      <c r="EI307">
        <v>0</v>
      </c>
      <c r="EJ307">
        <v>0</v>
      </c>
      <c r="EK307">
        <v>0</v>
      </c>
      <c r="EL307">
        <v>0</v>
      </c>
      <c r="EM307">
        <v>0</v>
      </c>
      <c r="EN307">
        <v>0</v>
      </c>
      <c r="EO307">
        <v>0</v>
      </c>
      <c r="EP307">
        <v>0</v>
      </c>
      <c r="EQ307">
        <v>0</v>
      </c>
      <c r="ER307">
        <v>0</v>
      </c>
      <c r="ES307">
        <v>0</v>
      </c>
      <c r="ET307">
        <v>0</v>
      </c>
      <c r="EU307">
        <v>0</v>
      </c>
      <c r="EV307">
        <v>0</v>
      </c>
      <c r="EW307">
        <v>0</v>
      </c>
      <c r="EX307">
        <v>0</v>
      </c>
      <c r="EY307">
        <v>0</v>
      </c>
      <c r="EZ307">
        <v>0</v>
      </c>
      <c r="FA307">
        <v>0</v>
      </c>
      <c r="FB307">
        <v>0</v>
      </c>
      <c r="FC307">
        <v>0</v>
      </c>
      <c r="FD307">
        <v>0</v>
      </c>
      <c r="FE307">
        <v>0</v>
      </c>
      <c r="FF307">
        <v>0</v>
      </c>
      <c r="FG307">
        <v>0</v>
      </c>
      <c r="FH307">
        <v>0</v>
      </c>
      <c r="FI307">
        <v>0</v>
      </c>
      <c r="FJ307">
        <v>0</v>
      </c>
      <c r="FK307">
        <v>0</v>
      </c>
      <c r="FL307">
        <v>0</v>
      </c>
      <c r="FM307">
        <v>0</v>
      </c>
      <c r="FN307">
        <v>0</v>
      </c>
      <c r="FO307">
        <v>0</v>
      </c>
      <c r="FP307">
        <v>0</v>
      </c>
      <c r="FQ307">
        <v>0</v>
      </c>
      <c r="FR307">
        <v>0</v>
      </c>
      <c r="FT307">
        <v>0</v>
      </c>
    </row>
    <row r="308" spans="1:176" x14ac:dyDescent="0.2">
      <c r="A308" t="s">
        <v>232</v>
      </c>
      <c r="B308" t="s">
        <v>230</v>
      </c>
      <c r="C308" t="s">
        <v>243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0</v>
      </c>
      <c r="BI308">
        <v>0</v>
      </c>
      <c r="BJ308">
        <v>0</v>
      </c>
      <c r="BK308">
        <v>0</v>
      </c>
      <c r="BL308">
        <v>0</v>
      </c>
      <c r="BM308">
        <v>0</v>
      </c>
      <c r="BN308">
        <v>0</v>
      </c>
      <c r="BO308">
        <v>0</v>
      </c>
      <c r="BP308">
        <v>0</v>
      </c>
      <c r="BQ308">
        <v>0</v>
      </c>
      <c r="BR308">
        <v>0</v>
      </c>
      <c r="BS308">
        <v>0</v>
      </c>
      <c r="BT308">
        <v>0</v>
      </c>
      <c r="BU308">
        <v>0</v>
      </c>
      <c r="BV308">
        <v>0</v>
      </c>
      <c r="BW308">
        <v>0</v>
      </c>
      <c r="BX308">
        <v>0</v>
      </c>
      <c r="BY308">
        <v>0</v>
      </c>
      <c r="BZ308">
        <v>0</v>
      </c>
      <c r="CA308">
        <v>0</v>
      </c>
      <c r="CB308">
        <v>0</v>
      </c>
      <c r="CC308">
        <v>0</v>
      </c>
      <c r="CD308">
        <v>0</v>
      </c>
      <c r="CE308">
        <v>0</v>
      </c>
      <c r="CF308">
        <v>0</v>
      </c>
      <c r="CG308">
        <v>0</v>
      </c>
      <c r="CH308">
        <v>0</v>
      </c>
      <c r="CI308">
        <v>0</v>
      </c>
      <c r="CJ308">
        <v>0</v>
      </c>
      <c r="CK308">
        <v>0</v>
      </c>
      <c r="CL308">
        <v>0</v>
      </c>
      <c r="CM308">
        <v>0</v>
      </c>
      <c r="CN308">
        <v>0</v>
      </c>
      <c r="CO308">
        <v>0</v>
      </c>
      <c r="CP308">
        <v>0</v>
      </c>
      <c r="CQ308">
        <v>0</v>
      </c>
      <c r="CR308">
        <v>0</v>
      </c>
      <c r="CS308">
        <v>0</v>
      </c>
      <c r="CT308">
        <v>0</v>
      </c>
      <c r="CU308">
        <v>0</v>
      </c>
      <c r="CV308">
        <v>0</v>
      </c>
      <c r="CW308">
        <v>0</v>
      </c>
      <c r="CX308">
        <v>0</v>
      </c>
      <c r="CY308">
        <v>0</v>
      </c>
      <c r="CZ308">
        <v>0</v>
      </c>
      <c r="DA308">
        <v>0</v>
      </c>
      <c r="DB308">
        <v>0</v>
      </c>
      <c r="DC308">
        <v>0</v>
      </c>
      <c r="DD308">
        <v>0</v>
      </c>
      <c r="DE308">
        <v>0</v>
      </c>
      <c r="DF308">
        <v>0</v>
      </c>
      <c r="DG308">
        <v>0</v>
      </c>
      <c r="DH308">
        <v>0</v>
      </c>
      <c r="DI308">
        <v>0</v>
      </c>
      <c r="DJ308">
        <v>0</v>
      </c>
      <c r="DK308">
        <v>0</v>
      </c>
      <c r="DL308">
        <v>0</v>
      </c>
      <c r="DM308">
        <v>0</v>
      </c>
      <c r="DN308">
        <v>0</v>
      </c>
      <c r="DO308">
        <v>0</v>
      </c>
      <c r="DP308">
        <v>0</v>
      </c>
      <c r="DQ308">
        <v>0</v>
      </c>
      <c r="DR308">
        <v>0</v>
      </c>
      <c r="DS308">
        <v>0</v>
      </c>
      <c r="DT308">
        <v>0</v>
      </c>
      <c r="DU308">
        <v>0</v>
      </c>
      <c r="DV308">
        <v>0</v>
      </c>
      <c r="DW308">
        <v>0</v>
      </c>
      <c r="DX308">
        <v>0</v>
      </c>
      <c r="DY308">
        <v>0</v>
      </c>
      <c r="DZ308">
        <v>0</v>
      </c>
      <c r="EA308">
        <v>0</v>
      </c>
      <c r="EB308">
        <v>0</v>
      </c>
      <c r="EC308">
        <v>0</v>
      </c>
      <c r="ED308">
        <v>0</v>
      </c>
      <c r="EE308">
        <v>0</v>
      </c>
      <c r="EF308">
        <v>0</v>
      </c>
      <c r="EG308">
        <v>0</v>
      </c>
      <c r="EH308">
        <v>0</v>
      </c>
      <c r="EI308">
        <v>0</v>
      </c>
      <c r="EJ308">
        <v>0</v>
      </c>
      <c r="EK308">
        <v>0</v>
      </c>
      <c r="EL308">
        <v>0</v>
      </c>
      <c r="EM308">
        <v>0</v>
      </c>
      <c r="EN308">
        <v>0</v>
      </c>
      <c r="EO308">
        <v>0</v>
      </c>
      <c r="EP308">
        <v>0</v>
      </c>
      <c r="EQ308">
        <v>0</v>
      </c>
      <c r="ER308">
        <v>0</v>
      </c>
      <c r="ES308">
        <v>0</v>
      </c>
      <c r="ET308">
        <v>0</v>
      </c>
      <c r="EU308">
        <v>0</v>
      </c>
      <c r="EV308">
        <v>0</v>
      </c>
      <c r="EW308">
        <v>0</v>
      </c>
      <c r="EX308">
        <v>0</v>
      </c>
      <c r="EY308">
        <v>0</v>
      </c>
      <c r="EZ308">
        <v>0</v>
      </c>
      <c r="FA308">
        <v>0</v>
      </c>
      <c r="FB308">
        <v>0</v>
      </c>
      <c r="FC308">
        <v>0</v>
      </c>
      <c r="FD308">
        <v>0</v>
      </c>
      <c r="FE308">
        <v>0</v>
      </c>
      <c r="FF308">
        <v>0</v>
      </c>
      <c r="FG308">
        <v>0</v>
      </c>
      <c r="FH308">
        <v>0</v>
      </c>
      <c r="FI308">
        <v>0</v>
      </c>
      <c r="FJ308">
        <v>0</v>
      </c>
      <c r="FK308">
        <v>0</v>
      </c>
      <c r="FL308">
        <v>0</v>
      </c>
      <c r="FM308">
        <v>0</v>
      </c>
      <c r="FN308">
        <v>0</v>
      </c>
      <c r="FO308">
        <v>0</v>
      </c>
      <c r="FP308">
        <v>0</v>
      </c>
      <c r="FQ308">
        <v>0</v>
      </c>
      <c r="FR308">
        <v>0</v>
      </c>
      <c r="FT308">
        <v>0</v>
      </c>
    </row>
    <row r="309" spans="1:176" x14ac:dyDescent="0.2">
      <c r="A309" t="s">
        <v>232</v>
      </c>
      <c r="B309" t="s">
        <v>230</v>
      </c>
      <c r="C309" t="s">
        <v>244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0</v>
      </c>
      <c r="BI309">
        <v>0</v>
      </c>
      <c r="BJ309">
        <v>0</v>
      </c>
      <c r="BK309">
        <v>0</v>
      </c>
      <c r="BL309">
        <v>0</v>
      </c>
      <c r="BM309">
        <v>0</v>
      </c>
      <c r="BN309">
        <v>0</v>
      </c>
      <c r="BO309">
        <v>0</v>
      </c>
      <c r="BP309">
        <v>0</v>
      </c>
      <c r="BQ309">
        <v>0</v>
      </c>
      <c r="BR309">
        <v>0</v>
      </c>
      <c r="BS309">
        <v>0</v>
      </c>
      <c r="BT309">
        <v>0</v>
      </c>
      <c r="BU309">
        <v>0</v>
      </c>
      <c r="BV309">
        <v>0</v>
      </c>
      <c r="BW309">
        <v>0</v>
      </c>
      <c r="BX309">
        <v>0</v>
      </c>
      <c r="BY309">
        <v>0</v>
      </c>
      <c r="BZ309">
        <v>0</v>
      </c>
      <c r="CA309">
        <v>0</v>
      </c>
      <c r="CB309">
        <v>0</v>
      </c>
      <c r="CC309">
        <v>0</v>
      </c>
      <c r="CD309">
        <v>0</v>
      </c>
      <c r="CE309">
        <v>0</v>
      </c>
      <c r="CF309">
        <v>0</v>
      </c>
      <c r="CG309">
        <v>0</v>
      </c>
      <c r="CH309">
        <v>0</v>
      </c>
      <c r="CI309">
        <v>0</v>
      </c>
      <c r="CJ309">
        <v>0</v>
      </c>
      <c r="CK309">
        <v>0</v>
      </c>
      <c r="CL309">
        <v>0</v>
      </c>
      <c r="CM309">
        <v>0</v>
      </c>
      <c r="CN309">
        <v>0</v>
      </c>
      <c r="CO309">
        <v>0</v>
      </c>
      <c r="CP309">
        <v>0</v>
      </c>
      <c r="CQ309">
        <v>0</v>
      </c>
      <c r="CR309">
        <v>0</v>
      </c>
      <c r="CS309">
        <v>0</v>
      </c>
      <c r="CT309">
        <v>0</v>
      </c>
      <c r="CU309">
        <v>0</v>
      </c>
      <c r="CV309">
        <v>0</v>
      </c>
      <c r="CW309">
        <v>0</v>
      </c>
      <c r="CX309">
        <v>0</v>
      </c>
      <c r="CY309">
        <v>0</v>
      </c>
      <c r="CZ309">
        <v>0</v>
      </c>
      <c r="DA309">
        <v>0</v>
      </c>
      <c r="DB309">
        <v>0</v>
      </c>
      <c r="DC309">
        <v>0</v>
      </c>
      <c r="DD309">
        <v>0</v>
      </c>
      <c r="DE309">
        <v>0</v>
      </c>
      <c r="DF309">
        <v>0</v>
      </c>
      <c r="DG309">
        <v>0</v>
      </c>
      <c r="DH309">
        <v>0</v>
      </c>
      <c r="DI309">
        <v>0</v>
      </c>
      <c r="DJ309">
        <v>0</v>
      </c>
      <c r="DK309">
        <v>0</v>
      </c>
      <c r="DL309">
        <v>0</v>
      </c>
      <c r="DM309">
        <v>0</v>
      </c>
      <c r="DN309">
        <v>0</v>
      </c>
      <c r="DO309">
        <v>0</v>
      </c>
      <c r="DP309">
        <v>0</v>
      </c>
      <c r="DQ309">
        <v>0</v>
      </c>
      <c r="DR309">
        <v>0</v>
      </c>
      <c r="DS309">
        <v>0</v>
      </c>
      <c r="DT309">
        <v>0</v>
      </c>
      <c r="DU309">
        <v>0</v>
      </c>
      <c r="DV309">
        <v>0</v>
      </c>
      <c r="DW309">
        <v>0</v>
      </c>
      <c r="DX309">
        <v>0</v>
      </c>
      <c r="DY309">
        <v>0</v>
      </c>
      <c r="DZ309">
        <v>0</v>
      </c>
      <c r="EA309">
        <v>0</v>
      </c>
      <c r="EB309">
        <v>0</v>
      </c>
      <c r="EC309">
        <v>0</v>
      </c>
      <c r="ED309">
        <v>0</v>
      </c>
      <c r="EE309">
        <v>0</v>
      </c>
      <c r="EF309">
        <v>0</v>
      </c>
      <c r="EG309">
        <v>0</v>
      </c>
      <c r="EH309">
        <v>0</v>
      </c>
      <c r="EI309">
        <v>0</v>
      </c>
      <c r="EJ309">
        <v>0</v>
      </c>
      <c r="EK309">
        <v>0</v>
      </c>
      <c r="EL309">
        <v>0</v>
      </c>
      <c r="EM309">
        <v>0</v>
      </c>
      <c r="EN309">
        <v>0</v>
      </c>
      <c r="EO309">
        <v>0</v>
      </c>
      <c r="EP309">
        <v>0</v>
      </c>
      <c r="EQ309">
        <v>0</v>
      </c>
      <c r="ER309">
        <v>0</v>
      </c>
      <c r="ES309">
        <v>0</v>
      </c>
      <c r="ET309">
        <v>0</v>
      </c>
      <c r="EU309">
        <v>0</v>
      </c>
      <c r="EV309">
        <v>0</v>
      </c>
      <c r="EW309">
        <v>0</v>
      </c>
      <c r="EX309">
        <v>0</v>
      </c>
      <c r="EY309">
        <v>0</v>
      </c>
      <c r="EZ309">
        <v>0</v>
      </c>
      <c r="FA309">
        <v>0</v>
      </c>
      <c r="FB309">
        <v>0</v>
      </c>
      <c r="FC309">
        <v>0</v>
      </c>
      <c r="FD309">
        <v>0</v>
      </c>
      <c r="FE309">
        <v>0</v>
      </c>
      <c r="FF309">
        <v>0</v>
      </c>
      <c r="FG309">
        <v>0</v>
      </c>
      <c r="FH309">
        <v>0</v>
      </c>
      <c r="FI309">
        <v>0</v>
      </c>
      <c r="FJ309">
        <v>0</v>
      </c>
      <c r="FK309">
        <v>0</v>
      </c>
      <c r="FL309">
        <v>0</v>
      </c>
      <c r="FM309">
        <v>0</v>
      </c>
      <c r="FN309">
        <v>0</v>
      </c>
      <c r="FO309">
        <v>0</v>
      </c>
      <c r="FP309">
        <v>0</v>
      </c>
      <c r="FQ309">
        <v>0</v>
      </c>
      <c r="FR309">
        <v>0</v>
      </c>
      <c r="FT309">
        <v>0</v>
      </c>
    </row>
    <row r="310" spans="1:176" x14ac:dyDescent="0.2">
      <c r="A310" t="s">
        <v>232</v>
      </c>
      <c r="B310" t="s">
        <v>230</v>
      </c>
      <c r="C310" t="s">
        <v>245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0</v>
      </c>
      <c r="BI310">
        <v>0</v>
      </c>
      <c r="BJ310">
        <v>0</v>
      </c>
      <c r="BK310">
        <v>0</v>
      </c>
      <c r="BL310">
        <v>0</v>
      </c>
      <c r="BM310">
        <v>0</v>
      </c>
      <c r="BN310">
        <v>0</v>
      </c>
      <c r="BO310">
        <v>0</v>
      </c>
      <c r="BP310">
        <v>0</v>
      </c>
      <c r="BQ310">
        <v>0</v>
      </c>
      <c r="BR310">
        <v>0</v>
      </c>
      <c r="BS310">
        <v>0</v>
      </c>
      <c r="BT310">
        <v>0</v>
      </c>
      <c r="BU310">
        <v>0</v>
      </c>
      <c r="BV310">
        <v>0</v>
      </c>
      <c r="BW310">
        <v>0</v>
      </c>
      <c r="BX310">
        <v>0</v>
      </c>
      <c r="BY310">
        <v>0</v>
      </c>
      <c r="BZ310">
        <v>0</v>
      </c>
      <c r="CA310">
        <v>0</v>
      </c>
      <c r="CB310">
        <v>0</v>
      </c>
      <c r="CC310">
        <v>0</v>
      </c>
      <c r="CD310">
        <v>0</v>
      </c>
      <c r="CE310">
        <v>0</v>
      </c>
      <c r="CF310">
        <v>0</v>
      </c>
      <c r="CG310">
        <v>0</v>
      </c>
      <c r="CH310">
        <v>0</v>
      </c>
      <c r="CI310">
        <v>0</v>
      </c>
      <c r="CJ310">
        <v>0</v>
      </c>
      <c r="CK310">
        <v>0</v>
      </c>
      <c r="CL310">
        <v>0</v>
      </c>
      <c r="CM310">
        <v>0</v>
      </c>
      <c r="CN310">
        <v>0</v>
      </c>
      <c r="CO310">
        <v>0</v>
      </c>
      <c r="CP310">
        <v>0</v>
      </c>
      <c r="CQ310">
        <v>0</v>
      </c>
      <c r="CR310">
        <v>0</v>
      </c>
      <c r="CS310">
        <v>0</v>
      </c>
      <c r="CT310">
        <v>0</v>
      </c>
      <c r="CU310">
        <v>0</v>
      </c>
      <c r="CV310">
        <v>0</v>
      </c>
      <c r="CW310">
        <v>0</v>
      </c>
      <c r="CX310">
        <v>0</v>
      </c>
      <c r="CY310">
        <v>0</v>
      </c>
      <c r="CZ310">
        <v>0</v>
      </c>
      <c r="DA310">
        <v>0</v>
      </c>
      <c r="DB310">
        <v>0</v>
      </c>
      <c r="DC310">
        <v>0</v>
      </c>
      <c r="DD310">
        <v>0</v>
      </c>
      <c r="DE310">
        <v>0</v>
      </c>
      <c r="DF310">
        <v>0</v>
      </c>
      <c r="DG310">
        <v>0</v>
      </c>
      <c r="DH310">
        <v>0</v>
      </c>
      <c r="DI310">
        <v>0</v>
      </c>
      <c r="DJ310">
        <v>0</v>
      </c>
      <c r="DK310">
        <v>0</v>
      </c>
      <c r="DL310">
        <v>0</v>
      </c>
      <c r="DM310">
        <v>0</v>
      </c>
      <c r="DN310">
        <v>0</v>
      </c>
      <c r="DO310">
        <v>0</v>
      </c>
      <c r="DP310">
        <v>0</v>
      </c>
      <c r="DQ310">
        <v>0</v>
      </c>
      <c r="DR310">
        <v>0</v>
      </c>
      <c r="DS310">
        <v>0</v>
      </c>
      <c r="DT310">
        <v>0</v>
      </c>
      <c r="DU310">
        <v>0</v>
      </c>
      <c r="DV310">
        <v>0</v>
      </c>
      <c r="DW310">
        <v>0</v>
      </c>
      <c r="DX310">
        <v>0</v>
      </c>
      <c r="DY310">
        <v>0</v>
      </c>
      <c r="DZ310">
        <v>0</v>
      </c>
      <c r="EA310">
        <v>0</v>
      </c>
      <c r="EB310">
        <v>0</v>
      </c>
      <c r="EC310">
        <v>0</v>
      </c>
      <c r="ED310">
        <v>0</v>
      </c>
      <c r="EE310">
        <v>0</v>
      </c>
      <c r="EF310">
        <v>0</v>
      </c>
      <c r="EG310">
        <v>0</v>
      </c>
      <c r="EH310">
        <v>0</v>
      </c>
      <c r="EI310">
        <v>0</v>
      </c>
      <c r="EJ310">
        <v>0</v>
      </c>
      <c r="EK310">
        <v>0</v>
      </c>
      <c r="EL310">
        <v>0</v>
      </c>
      <c r="EM310">
        <v>0</v>
      </c>
      <c r="EN310">
        <v>0</v>
      </c>
      <c r="EO310">
        <v>0</v>
      </c>
      <c r="EP310">
        <v>0</v>
      </c>
      <c r="EQ310">
        <v>0</v>
      </c>
      <c r="ER310">
        <v>0</v>
      </c>
      <c r="ES310">
        <v>0</v>
      </c>
      <c r="ET310">
        <v>0</v>
      </c>
      <c r="EU310">
        <v>0</v>
      </c>
      <c r="EV310">
        <v>0</v>
      </c>
      <c r="EW310">
        <v>0</v>
      </c>
      <c r="EX310">
        <v>0</v>
      </c>
      <c r="EY310">
        <v>0</v>
      </c>
      <c r="EZ310">
        <v>0</v>
      </c>
      <c r="FA310">
        <v>0</v>
      </c>
      <c r="FB310">
        <v>0</v>
      </c>
      <c r="FC310">
        <v>0</v>
      </c>
      <c r="FD310">
        <v>0</v>
      </c>
      <c r="FE310">
        <v>0</v>
      </c>
      <c r="FF310">
        <v>0</v>
      </c>
      <c r="FG310">
        <v>0</v>
      </c>
      <c r="FH310">
        <v>0</v>
      </c>
      <c r="FI310">
        <v>0</v>
      </c>
      <c r="FJ310">
        <v>0</v>
      </c>
      <c r="FK310">
        <v>0</v>
      </c>
      <c r="FL310">
        <v>0</v>
      </c>
      <c r="FM310">
        <v>0</v>
      </c>
      <c r="FN310">
        <v>0</v>
      </c>
      <c r="FO310">
        <v>0</v>
      </c>
      <c r="FP310">
        <v>0</v>
      </c>
      <c r="FQ310">
        <v>0</v>
      </c>
      <c r="FR310">
        <v>0</v>
      </c>
      <c r="FT310">
        <v>0</v>
      </c>
    </row>
    <row r="311" spans="1:176" x14ac:dyDescent="0.2">
      <c r="A311" t="s">
        <v>232</v>
      </c>
      <c r="B311" t="s">
        <v>230</v>
      </c>
      <c r="C311" t="s">
        <v>246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0</v>
      </c>
      <c r="BI311">
        <v>0</v>
      </c>
      <c r="BJ311">
        <v>0</v>
      </c>
      <c r="BK311">
        <v>0</v>
      </c>
      <c r="BL311">
        <v>0</v>
      </c>
      <c r="BM311">
        <v>0</v>
      </c>
      <c r="BN311">
        <v>0</v>
      </c>
      <c r="BO311">
        <v>0</v>
      </c>
      <c r="BP311">
        <v>0</v>
      </c>
      <c r="BQ311">
        <v>0</v>
      </c>
      <c r="BR311">
        <v>0</v>
      </c>
      <c r="BS311">
        <v>0</v>
      </c>
      <c r="BT311">
        <v>0</v>
      </c>
      <c r="BU311">
        <v>0</v>
      </c>
      <c r="BV311">
        <v>0</v>
      </c>
      <c r="BW311">
        <v>0</v>
      </c>
      <c r="BX311">
        <v>0</v>
      </c>
      <c r="BY311">
        <v>0</v>
      </c>
      <c r="BZ311">
        <v>0</v>
      </c>
      <c r="CA311">
        <v>0</v>
      </c>
      <c r="CB311">
        <v>0</v>
      </c>
      <c r="CC311">
        <v>0</v>
      </c>
      <c r="CD311">
        <v>0</v>
      </c>
      <c r="CE311">
        <v>0</v>
      </c>
      <c r="CF311">
        <v>0</v>
      </c>
      <c r="CG311">
        <v>0</v>
      </c>
      <c r="CH311">
        <v>0</v>
      </c>
      <c r="CI311">
        <v>0</v>
      </c>
      <c r="CJ311">
        <v>0</v>
      </c>
      <c r="CK311">
        <v>0</v>
      </c>
      <c r="CL311">
        <v>0</v>
      </c>
      <c r="CM311">
        <v>0</v>
      </c>
      <c r="CN311">
        <v>0</v>
      </c>
      <c r="CO311">
        <v>0</v>
      </c>
      <c r="CP311">
        <v>0</v>
      </c>
      <c r="CQ311">
        <v>0</v>
      </c>
      <c r="CR311">
        <v>0</v>
      </c>
      <c r="CS311">
        <v>0</v>
      </c>
      <c r="CT311">
        <v>0</v>
      </c>
      <c r="CU311">
        <v>0</v>
      </c>
      <c r="CV311">
        <v>0</v>
      </c>
      <c r="CW311">
        <v>0</v>
      </c>
      <c r="CX311">
        <v>0</v>
      </c>
      <c r="CY311">
        <v>0</v>
      </c>
      <c r="CZ311">
        <v>0</v>
      </c>
      <c r="DA311">
        <v>0</v>
      </c>
      <c r="DB311">
        <v>0</v>
      </c>
      <c r="DC311">
        <v>0</v>
      </c>
      <c r="DD311">
        <v>0</v>
      </c>
      <c r="DE311">
        <v>0</v>
      </c>
      <c r="DF311">
        <v>0</v>
      </c>
      <c r="DG311">
        <v>0</v>
      </c>
      <c r="DH311">
        <v>0</v>
      </c>
      <c r="DI311">
        <v>0</v>
      </c>
      <c r="DJ311">
        <v>0</v>
      </c>
      <c r="DK311">
        <v>0</v>
      </c>
      <c r="DL311">
        <v>0</v>
      </c>
      <c r="DM311">
        <v>0</v>
      </c>
      <c r="DN311">
        <v>0</v>
      </c>
      <c r="DO311">
        <v>0</v>
      </c>
      <c r="DP311">
        <v>0</v>
      </c>
      <c r="DQ311">
        <v>0</v>
      </c>
      <c r="DR311">
        <v>0</v>
      </c>
      <c r="DS311">
        <v>0</v>
      </c>
      <c r="DT311">
        <v>0</v>
      </c>
      <c r="DU311">
        <v>0</v>
      </c>
      <c r="DV311">
        <v>0</v>
      </c>
      <c r="DW311">
        <v>0</v>
      </c>
      <c r="DX311">
        <v>0</v>
      </c>
      <c r="DY311">
        <v>0</v>
      </c>
      <c r="DZ311">
        <v>0</v>
      </c>
      <c r="EA311">
        <v>0</v>
      </c>
      <c r="EB311">
        <v>0</v>
      </c>
      <c r="EC311">
        <v>0</v>
      </c>
      <c r="ED311">
        <v>0</v>
      </c>
      <c r="EE311">
        <v>0</v>
      </c>
      <c r="EF311">
        <v>0</v>
      </c>
      <c r="EG311">
        <v>0</v>
      </c>
      <c r="EH311">
        <v>0</v>
      </c>
      <c r="EI311">
        <v>0</v>
      </c>
      <c r="EJ311">
        <v>0</v>
      </c>
      <c r="EK311">
        <v>0</v>
      </c>
      <c r="EL311">
        <v>0</v>
      </c>
      <c r="EM311">
        <v>0</v>
      </c>
      <c r="EN311">
        <v>0</v>
      </c>
      <c r="EO311">
        <v>0</v>
      </c>
      <c r="EP311">
        <v>0</v>
      </c>
      <c r="EQ311">
        <v>0</v>
      </c>
      <c r="ER311">
        <v>0</v>
      </c>
      <c r="ES311">
        <v>0</v>
      </c>
      <c r="ET311">
        <v>0</v>
      </c>
      <c r="EU311">
        <v>0</v>
      </c>
      <c r="EV311">
        <v>0</v>
      </c>
      <c r="EW311">
        <v>0</v>
      </c>
      <c r="EX311">
        <v>0</v>
      </c>
      <c r="EY311">
        <v>0</v>
      </c>
      <c r="EZ311">
        <v>0</v>
      </c>
      <c r="FA311">
        <v>0</v>
      </c>
      <c r="FB311">
        <v>0</v>
      </c>
      <c r="FC311">
        <v>0</v>
      </c>
      <c r="FD311">
        <v>0</v>
      </c>
      <c r="FE311">
        <v>0</v>
      </c>
      <c r="FF311">
        <v>0</v>
      </c>
      <c r="FG311">
        <v>0</v>
      </c>
      <c r="FH311">
        <v>0</v>
      </c>
      <c r="FI311">
        <v>0</v>
      </c>
      <c r="FJ311">
        <v>0</v>
      </c>
      <c r="FK311">
        <v>0</v>
      </c>
      <c r="FL311">
        <v>0</v>
      </c>
      <c r="FM311">
        <v>0</v>
      </c>
      <c r="FN311">
        <v>0</v>
      </c>
      <c r="FO311">
        <v>0</v>
      </c>
      <c r="FP311">
        <v>0</v>
      </c>
      <c r="FQ311">
        <v>0</v>
      </c>
      <c r="FR311">
        <v>0</v>
      </c>
      <c r="FT311">
        <v>0</v>
      </c>
    </row>
    <row r="312" spans="1:176" x14ac:dyDescent="0.2">
      <c r="A312" t="s">
        <v>232</v>
      </c>
      <c r="B312" t="s">
        <v>230</v>
      </c>
      <c r="C312" t="s">
        <v>247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0</v>
      </c>
      <c r="BI312">
        <v>0</v>
      </c>
      <c r="BJ312">
        <v>0</v>
      </c>
      <c r="BK312">
        <v>0</v>
      </c>
      <c r="BL312">
        <v>0</v>
      </c>
      <c r="BM312">
        <v>0</v>
      </c>
      <c r="BN312">
        <v>0</v>
      </c>
      <c r="BO312">
        <v>0</v>
      </c>
      <c r="BP312">
        <v>0</v>
      </c>
      <c r="BQ312">
        <v>0</v>
      </c>
      <c r="BR312">
        <v>0</v>
      </c>
      <c r="BS312">
        <v>0</v>
      </c>
      <c r="BT312">
        <v>0</v>
      </c>
      <c r="BU312">
        <v>0</v>
      </c>
      <c r="BV312">
        <v>0</v>
      </c>
      <c r="BW312">
        <v>0</v>
      </c>
      <c r="BX312">
        <v>0</v>
      </c>
      <c r="BY312">
        <v>0</v>
      </c>
      <c r="BZ312">
        <v>0</v>
      </c>
      <c r="CA312">
        <v>0</v>
      </c>
      <c r="CB312">
        <v>0</v>
      </c>
      <c r="CC312">
        <v>0</v>
      </c>
      <c r="CD312">
        <v>0</v>
      </c>
      <c r="CE312">
        <v>0</v>
      </c>
      <c r="CF312">
        <v>0</v>
      </c>
      <c r="CG312">
        <v>0</v>
      </c>
      <c r="CH312">
        <v>0</v>
      </c>
      <c r="CI312">
        <v>0</v>
      </c>
      <c r="CJ312">
        <v>0</v>
      </c>
      <c r="CK312">
        <v>0</v>
      </c>
      <c r="CL312">
        <v>0</v>
      </c>
      <c r="CM312">
        <v>0</v>
      </c>
      <c r="CN312">
        <v>0</v>
      </c>
      <c r="CO312">
        <v>0</v>
      </c>
      <c r="CP312">
        <v>0</v>
      </c>
      <c r="CQ312">
        <v>0</v>
      </c>
      <c r="CR312">
        <v>0</v>
      </c>
      <c r="CS312">
        <v>0</v>
      </c>
      <c r="CT312">
        <v>0</v>
      </c>
      <c r="CU312">
        <v>0</v>
      </c>
      <c r="CV312">
        <v>0</v>
      </c>
      <c r="CW312">
        <v>0</v>
      </c>
      <c r="CX312">
        <v>0</v>
      </c>
      <c r="CY312">
        <v>0</v>
      </c>
      <c r="CZ312">
        <v>0</v>
      </c>
      <c r="DA312">
        <v>0</v>
      </c>
      <c r="DB312">
        <v>0</v>
      </c>
      <c r="DC312">
        <v>0</v>
      </c>
      <c r="DD312">
        <v>0</v>
      </c>
      <c r="DE312">
        <v>0</v>
      </c>
      <c r="DF312">
        <v>0</v>
      </c>
      <c r="DG312">
        <v>0</v>
      </c>
      <c r="DH312">
        <v>0</v>
      </c>
      <c r="DI312">
        <v>0</v>
      </c>
      <c r="DJ312">
        <v>0</v>
      </c>
      <c r="DK312">
        <v>0</v>
      </c>
      <c r="DL312">
        <v>0</v>
      </c>
      <c r="DM312">
        <v>0</v>
      </c>
      <c r="DN312">
        <v>0</v>
      </c>
      <c r="DO312">
        <v>0</v>
      </c>
      <c r="DP312">
        <v>0</v>
      </c>
      <c r="DQ312">
        <v>0</v>
      </c>
      <c r="DR312">
        <v>0</v>
      </c>
      <c r="DS312">
        <v>0</v>
      </c>
      <c r="DT312">
        <v>0</v>
      </c>
      <c r="DU312">
        <v>0</v>
      </c>
      <c r="DV312">
        <v>0</v>
      </c>
      <c r="DW312">
        <v>0</v>
      </c>
      <c r="DX312">
        <v>0</v>
      </c>
      <c r="DY312">
        <v>0</v>
      </c>
      <c r="DZ312">
        <v>0</v>
      </c>
      <c r="EA312">
        <v>0</v>
      </c>
      <c r="EB312">
        <v>0</v>
      </c>
      <c r="EC312">
        <v>0</v>
      </c>
      <c r="ED312">
        <v>0</v>
      </c>
      <c r="EE312">
        <v>0</v>
      </c>
      <c r="EF312">
        <v>0</v>
      </c>
      <c r="EG312">
        <v>0</v>
      </c>
      <c r="EH312">
        <v>0</v>
      </c>
      <c r="EI312">
        <v>0</v>
      </c>
      <c r="EJ312">
        <v>0</v>
      </c>
      <c r="EK312">
        <v>0</v>
      </c>
      <c r="EL312">
        <v>0</v>
      </c>
      <c r="EM312">
        <v>0</v>
      </c>
      <c r="EN312">
        <v>0</v>
      </c>
      <c r="EO312">
        <v>0</v>
      </c>
      <c r="EP312">
        <v>0</v>
      </c>
      <c r="EQ312">
        <v>0</v>
      </c>
      <c r="ER312">
        <v>0</v>
      </c>
      <c r="ES312">
        <v>0</v>
      </c>
      <c r="ET312">
        <v>0</v>
      </c>
      <c r="EU312">
        <v>0</v>
      </c>
      <c r="EV312">
        <v>0</v>
      </c>
      <c r="EW312">
        <v>0</v>
      </c>
      <c r="EX312">
        <v>0</v>
      </c>
      <c r="EY312">
        <v>0</v>
      </c>
      <c r="EZ312">
        <v>0</v>
      </c>
      <c r="FA312">
        <v>0</v>
      </c>
      <c r="FB312">
        <v>0</v>
      </c>
      <c r="FC312">
        <v>0</v>
      </c>
      <c r="FD312">
        <v>0</v>
      </c>
      <c r="FE312">
        <v>0</v>
      </c>
      <c r="FF312">
        <v>0</v>
      </c>
      <c r="FG312">
        <v>0</v>
      </c>
      <c r="FH312">
        <v>0</v>
      </c>
      <c r="FI312">
        <v>0</v>
      </c>
      <c r="FJ312">
        <v>0</v>
      </c>
      <c r="FK312">
        <v>0</v>
      </c>
      <c r="FL312">
        <v>0</v>
      </c>
      <c r="FM312">
        <v>0</v>
      </c>
      <c r="FN312">
        <v>0</v>
      </c>
      <c r="FO312">
        <v>0</v>
      </c>
      <c r="FP312">
        <v>0</v>
      </c>
      <c r="FQ312">
        <v>0</v>
      </c>
      <c r="FR312">
        <v>0</v>
      </c>
      <c r="FT312">
        <v>0</v>
      </c>
    </row>
    <row r="313" spans="1:176" x14ac:dyDescent="0.2">
      <c r="A313" t="s">
        <v>232</v>
      </c>
      <c r="B313" t="s">
        <v>230</v>
      </c>
      <c r="C313" t="s">
        <v>248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0</v>
      </c>
      <c r="BI313">
        <v>0</v>
      </c>
      <c r="BJ313">
        <v>0</v>
      </c>
      <c r="BK313">
        <v>0</v>
      </c>
      <c r="BL313">
        <v>0</v>
      </c>
      <c r="BM313">
        <v>0</v>
      </c>
      <c r="BN313">
        <v>0</v>
      </c>
      <c r="BO313">
        <v>0</v>
      </c>
      <c r="BP313">
        <v>0</v>
      </c>
      <c r="BQ313">
        <v>0</v>
      </c>
      <c r="BR313">
        <v>0</v>
      </c>
      <c r="BS313">
        <v>0</v>
      </c>
      <c r="BT313">
        <v>0</v>
      </c>
      <c r="BU313">
        <v>0</v>
      </c>
      <c r="BV313">
        <v>0</v>
      </c>
      <c r="BW313">
        <v>0</v>
      </c>
      <c r="BX313">
        <v>0</v>
      </c>
      <c r="BY313">
        <v>0</v>
      </c>
      <c r="BZ313">
        <v>0</v>
      </c>
      <c r="CA313">
        <v>0</v>
      </c>
      <c r="CB313">
        <v>0</v>
      </c>
      <c r="CC313">
        <v>0</v>
      </c>
      <c r="CD313">
        <v>0</v>
      </c>
      <c r="CE313">
        <v>0</v>
      </c>
      <c r="CF313">
        <v>0</v>
      </c>
      <c r="CG313">
        <v>0</v>
      </c>
      <c r="CH313">
        <v>0</v>
      </c>
      <c r="CI313">
        <v>0</v>
      </c>
      <c r="CJ313">
        <v>0</v>
      </c>
      <c r="CK313">
        <v>0</v>
      </c>
      <c r="CL313">
        <v>0</v>
      </c>
      <c r="CM313">
        <v>0</v>
      </c>
      <c r="CN313">
        <v>0</v>
      </c>
      <c r="CO313">
        <v>0</v>
      </c>
      <c r="CP313">
        <v>0</v>
      </c>
      <c r="CQ313">
        <v>0</v>
      </c>
      <c r="CR313">
        <v>0</v>
      </c>
      <c r="CS313">
        <v>0</v>
      </c>
      <c r="CT313">
        <v>0</v>
      </c>
      <c r="CU313">
        <v>0</v>
      </c>
      <c r="CV313">
        <v>0</v>
      </c>
      <c r="CW313">
        <v>0</v>
      </c>
      <c r="CX313">
        <v>0</v>
      </c>
      <c r="CY313">
        <v>0</v>
      </c>
      <c r="CZ313">
        <v>0</v>
      </c>
      <c r="DA313">
        <v>0</v>
      </c>
      <c r="DB313">
        <v>0</v>
      </c>
      <c r="DC313">
        <v>0</v>
      </c>
      <c r="DD313">
        <v>0</v>
      </c>
      <c r="DE313">
        <v>0</v>
      </c>
      <c r="DF313">
        <v>0</v>
      </c>
      <c r="DG313">
        <v>0</v>
      </c>
      <c r="DH313">
        <v>0</v>
      </c>
      <c r="DI313">
        <v>0</v>
      </c>
      <c r="DJ313">
        <v>0</v>
      </c>
      <c r="DK313">
        <v>0</v>
      </c>
      <c r="DL313">
        <v>0</v>
      </c>
      <c r="DM313">
        <v>0</v>
      </c>
      <c r="DN313">
        <v>0</v>
      </c>
      <c r="DO313">
        <v>0</v>
      </c>
      <c r="DP313">
        <v>0</v>
      </c>
      <c r="DQ313">
        <v>0</v>
      </c>
      <c r="DR313">
        <v>0</v>
      </c>
      <c r="DS313">
        <v>0</v>
      </c>
      <c r="DT313">
        <v>0</v>
      </c>
      <c r="DU313">
        <v>0</v>
      </c>
      <c r="DV313">
        <v>0</v>
      </c>
      <c r="DW313">
        <v>0</v>
      </c>
      <c r="DX313">
        <v>0</v>
      </c>
      <c r="DY313">
        <v>0</v>
      </c>
      <c r="DZ313">
        <v>0</v>
      </c>
      <c r="EA313">
        <v>0</v>
      </c>
      <c r="EB313">
        <v>0</v>
      </c>
      <c r="EC313">
        <v>0</v>
      </c>
      <c r="ED313">
        <v>0</v>
      </c>
      <c r="EE313">
        <v>0</v>
      </c>
      <c r="EF313">
        <v>0</v>
      </c>
      <c r="EG313">
        <v>0</v>
      </c>
      <c r="EH313">
        <v>0</v>
      </c>
      <c r="EI313">
        <v>0</v>
      </c>
      <c r="EJ313">
        <v>0</v>
      </c>
      <c r="EK313">
        <v>0</v>
      </c>
      <c r="EL313">
        <v>0</v>
      </c>
      <c r="EM313">
        <v>0</v>
      </c>
      <c r="EN313">
        <v>0</v>
      </c>
      <c r="EO313">
        <v>0</v>
      </c>
      <c r="EP313">
        <v>0</v>
      </c>
      <c r="EQ313">
        <v>0</v>
      </c>
      <c r="ER313">
        <v>0</v>
      </c>
      <c r="ES313">
        <v>0</v>
      </c>
      <c r="ET313">
        <v>0</v>
      </c>
      <c r="EU313">
        <v>0</v>
      </c>
      <c r="EV313">
        <v>0</v>
      </c>
      <c r="EW313">
        <v>0</v>
      </c>
      <c r="EX313">
        <v>0</v>
      </c>
      <c r="EY313">
        <v>0</v>
      </c>
      <c r="EZ313">
        <v>0</v>
      </c>
      <c r="FA313">
        <v>0</v>
      </c>
      <c r="FB313">
        <v>0</v>
      </c>
      <c r="FC313">
        <v>0</v>
      </c>
      <c r="FD313">
        <v>0</v>
      </c>
      <c r="FE313">
        <v>0</v>
      </c>
      <c r="FF313">
        <v>0</v>
      </c>
      <c r="FG313">
        <v>0</v>
      </c>
      <c r="FH313">
        <v>0</v>
      </c>
      <c r="FI313">
        <v>0</v>
      </c>
      <c r="FJ313">
        <v>0</v>
      </c>
      <c r="FK313">
        <v>0</v>
      </c>
      <c r="FL313">
        <v>0</v>
      </c>
      <c r="FM313">
        <v>0</v>
      </c>
      <c r="FN313">
        <v>0</v>
      </c>
      <c r="FO313">
        <v>0</v>
      </c>
      <c r="FP313">
        <v>0</v>
      </c>
      <c r="FQ313">
        <v>0</v>
      </c>
      <c r="FR313">
        <v>0</v>
      </c>
      <c r="FT313">
        <v>0</v>
      </c>
    </row>
    <row r="314" spans="1:176" x14ac:dyDescent="0.2">
      <c r="A314" t="s">
        <v>232</v>
      </c>
      <c r="B314" t="s">
        <v>230</v>
      </c>
      <c r="C314" t="s">
        <v>249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0</v>
      </c>
      <c r="BI314">
        <v>0</v>
      </c>
      <c r="BJ314">
        <v>0</v>
      </c>
      <c r="BK314">
        <v>0</v>
      </c>
      <c r="BL314">
        <v>0</v>
      </c>
      <c r="BM314">
        <v>0</v>
      </c>
      <c r="BN314">
        <v>0</v>
      </c>
      <c r="BO314">
        <v>0</v>
      </c>
      <c r="BP314">
        <v>0</v>
      </c>
      <c r="BQ314">
        <v>0</v>
      </c>
      <c r="BR314">
        <v>0</v>
      </c>
      <c r="BS314">
        <v>0</v>
      </c>
      <c r="BT314">
        <v>0</v>
      </c>
      <c r="BU314">
        <v>0</v>
      </c>
      <c r="BV314">
        <v>0</v>
      </c>
      <c r="BW314">
        <v>0</v>
      </c>
      <c r="BX314">
        <v>0</v>
      </c>
      <c r="BY314">
        <v>0</v>
      </c>
      <c r="BZ314">
        <v>0</v>
      </c>
      <c r="CA314">
        <v>0</v>
      </c>
      <c r="CB314">
        <v>0</v>
      </c>
      <c r="CC314">
        <v>0</v>
      </c>
      <c r="CD314">
        <v>0</v>
      </c>
      <c r="CE314">
        <v>0</v>
      </c>
      <c r="CF314">
        <v>0</v>
      </c>
      <c r="CG314">
        <v>0</v>
      </c>
      <c r="CH314">
        <v>0</v>
      </c>
      <c r="CI314">
        <v>0</v>
      </c>
      <c r="CJ314">
        <v>0</v>
      </c>
      <c r="CK314">
        <v>0</v>
      </c>
      <c r="CL314">
        <v>0</v>
      </c>
      <c r="CM314">
        <v>0</v>
      </c>
      <c r="CN314">
        <v>0</v>
      </c>
      <c r="CO314">
        <v>0</v>
      </c>
      <c r="CP314">
        <v>0</v>
      </c>
      <c r="CQ314">
        <v>0</v>
      </c>
      <c r="CR314">
        <v>0</v>
      </c>
      <c r="CS314">
        <v>0</v>
      </c>
      <c r="CT314">
        <v>0</v>
      </c>
      <c r="CU314">
        <v>0</v>
      </c>
      <c r="CV314">
        <v>0</v>
      </c>
      <c r="CW314">
        <v>0</v>
      </c>
      <c r="CX314">
        <v>0</v>
      </c>
      <c r="CY314">
        <v>0</v>
      </c>
      <c r="CZ314">
        <v>0</v>
      </c>
      <c r="DA314">
        <v>0</v>
      </c>
      <c r="DB314">
        <v>0</v>
      </c>
      <c r="DC314">
        <v>0</v>
      </c>
      <c r="DD314">
        <v>0</v>
      </c>
      <c r="DE314">
        <v>0</v>
      </c>
      <c r="DF314">
        <v>0</v>
      </c>
      <c r="DG314">
        <v>0</v>
      </c>
      <c r="DH314">
        <v>0</v>
      </c>
      <c r="DI314">
        <v>0</v>
      </c>
      <c r="DJ314">
        <v>0</v>
      </c>
      <c r="DK314">
        <v>0</v>
      </c>
      <c r="DL314">
        <v>0</v>
      </c>
      <c r="DM314">
        <v>0</v>
      </c>
      <c r="DN314">
        <v>0</v>
      </c>
      <c r="DO314">
        <v>0</v>
      </c>
      <c r="DP314">
        <v>0</v>
      </c>
      <c r="DQ314">
        <v>0</v>
      </c>
      <c r="DR314">
        <v>0</v>
      </c>
      <c r="DS314">
        <v>0</v>
      </c>
      <c r="DT314">
        <v>0</v>
      </c>
      <c r="DU314">
        <v>0</v>
      </c>
      <c r="DV314">
        <v>0</v>
      </c>
      <c r="DW314">
        <v>0</v>
      </c>
      <c r="DX314">
        <v>0</v>
      </c>
      <c r="DY314">
        <v>0</v>
      </c>
      <c r="DZ314">
        <v>0</v>
      </c>
      <c r="EA314">
        <v>0</v>
      </c>
      <c r="EB314">
        <v>0</v>
      </c>
      <c r="EC314">
        <v>0</v>
      </c>
      <c r="ED314">
        <v>0</v>
      </c>
      <c r="EE314">
        <v>0</v>
      </c>
      <c r="EF314">
        <v>0</v>
      </c>
      <c r="EG314">
        <v>0</v>
      </c>
      <c r="EH314">
        <v>0</v>
      </c>
      <c r="EI314">
        <v>0</v>
      </c>
      <c r="EJ314">
        <v>0</v>
      </c>
      <c r="EK314">
        <v>0</v>
      </c>
      <c r="EL314">
        <v>0</v>
      </c>
      <c r="EM314">
        <v>0</v>
      </c>
      <c r="EN314">
        <v>0</v>
      </c>
      <c r="EO314">
        <v>0</v>
      </c>
      <c r="EP314">
        <v>0</v>
      </c>
      <c r="EQ314">
        <v>0</v>
      </c>
      <c r="ER314">
        <v>0</v>
      </c>
      <c r="ES314">
        <v>0</v>
      </c>
      <c r="ET314">
        <v>0</v>
      </c>
      <c r="EU314">
        <v>0</v>
      </c>
      <c r="EV314">
        <v>0</v>
      </c>
      <c r="EW314">
        <v>0</v>
      </c>
      <c r="EX314">
        <v>0</v>
      </c>
      <c r="EY314">
        <v>0</v>
      </c>
      <c r="EZ314">
        <v>0</v>
      </c>
      <c r="FA314">
        <v>0</v>
      </c>
      <c r="FB314">
        <v>0</v>
      </c>
      <c r="FC314">
        <v>0</v>
      </c>
      <c r="FD314">
        <v>0</v>
      </c>
      <c r="FE314">
        <v>0</v>
      </c>
      <c r="FF314">
        <v>0</v>
      </c>
      <c r="FG314">
        <v>0</v>
      </c>
      <c r="FH314">
        <v>0</v>
      </c>
      <c r="FI314">
        <v>0</v>
      </c>
      <c r="FJ314">
        <v>0</v>
      </c>
      <c r="FK314">
        <v>0</v>
      </c>
      <c r="FL314">
        <v>0</v>
      </c>
      <c r="FM314">
        <v>0</v>
      </c>
      <c r="FN314">
        <v>0</v>
      </c>
      <c r="FO314">
        <v>0</v>
      </c>
      <c r="FP314">
        <v>0</v>
      </c>
      <c r="FQ314">
        <v>0</v>
      </c>
      <c r="FR314">
        <v>0</v>
      </c>
      <c r="FT314">
        <v>0</v>
      </c>
    </row>
    <row r="315" spans="1:176" x14ac:dyDescent="0.2">
      <c r="A315" t="s">
        <v>232</v>
      </c>
      <c r="B315" t="s">
        <v>230</v>
      </c>
      <c r="C315" t="s">
        <v>250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0</v>
      </c>
      <c r="BI315">
        <v>0</v>
      </c>
      <c r="BJ315">
        <v>0</v>
      </c>
      <c r="BK315">
        <v>0</v>
      </c>
      <c r="BL315">
        <v>0</v>
      </c>
      <c r="BM315">
        <v>0</v>
      </c>
      <c r="BN315">
        <v>0</v>
      </c>
      <c r="BO315">
        <v>0</v>
      </c>
      <c r="BP315">
        <v>0</v>
      </c>
      <c r="BQ315">
        <v>0</v>
      </c>
      <c r="BR315">
        <v>0</v>
      </c>
      <c r="BS315">
        <v>0</v>
      </c>
      <c r="BT315">
        <v>0</v>
      </c>
      <c r="BU315">
        <v>0</v>
      </c>
      <c r="BV315">
        <v>0</v>
      </c>
      <c r="BW315">
        <v>0</v>
      </c>
      <c r="BX315">
        <v>0</v>
      </c>
      <c r="BY315">
        <v>0</v>
      </c>
      <c r="BZ315">
        <v>0</v>
      </c>
      <c r="CA315">
        <v>0</v>
      </c>
      <c r="CB315">
        <v>0</v>
      </c>
      <c r="CC315">
        <v>0</v>
      </c>
      <c r="CD315">
        <v>0</v>
      </c>
      <c r="CE315">
        <v>0</v>
      </c>
      <c r="CF315">
        <v>0</v>
      </c>
      <c r="CG315">
        <v>0</v>
      </c>
      <c r="CH315">
        <v>0</v>
      </c>
      <c r="CI315">
        <v>0</v>
      </c>
      <c r="CJ315">
        <v>0</v>
      </c>
      <c r="CK315">
        <v>0</v>
      </c>
      <c r="CL315">
        <v>0</v>
      </c>
      <c r="CM315">
        <v>0</v>
      </c>
      <c r="CN315">
        <v>0</v>
      </c>
      <c r="CO315">
        <v>0</v>
      </c>
      <c r="CP315">
        <v>0</v>
      </c>
      <c r="CQ315">
        <v>0</v>
      </c>
      <c r="CR315">
        <v>0</v>
      </c>
      <c r="CS315">
        <v>0</v>
      </c>
      <c r="CT315">
        <v>0</v>
      </c>
      <c r="CU315">
        <v>0</v>
      </c>
      <c r="CV315">
        <v>0</v>
      </c>
      <c r="CW315">
        <v>0</v>
      </c>
      <c r="CX315">
        <v>0</v>
      </c>
      <c r="CY315">
        <v>0</v>
      </c>
      <c r="CZ315">
        <v>0</v>
      </c>
      <c r="DA315">
        <v>0</v>
      </c>
      <c r="DB315">
        <v>0</v>
      </c>
      <c r="DC315">
        <v>0</v>
      </c>
      <c r="DD315">
        <v>0</v>
      </c>
      <c r="DE315">
        <v>0</v>
      </c>
      <c r="DF315">
        <v>0</v>
      </c>
      <c r="DG315">
        <v>0</v>
      </c>
      <c r="DH315">
        <v>0</v>
      </c>
      <c r="DI315">
        <v>0</v>
      </c>
      <c r="DJ315">
        <v>0</v>
      </c>
      <c r="DK315">
        <v>0</v>
      </c>
      <c r="DL315">
        <v>0</v>
      </c>
      <c r="DM315">
        <v>0</v>
      </c>
      <c r="DN315">
        <v>0</v>
      </c>
      <c r="DO315">
        <v>0</v>
      </c>
      <c r="DP315">
        <v>0</v>
      </c>
      <c r="DQ315">
        <v>0</v>
      </c>
      <c r="DR315">
        <v>0</v>
      </c>
      <c r="DS315">
        <v>0</v>
      </c>
      <c r="DT315">
        <v>0</v>
      </c>
      <c r="DU315">
        <v>0</v>
      </c>
      <c r="DV315">
        <v>0</v>
      </c>
      <c r="DW315">
        <v>0</v>
      </c>
      <c r="DX315">
        <v>0</v>
      </c>
      <c r="DY315">
        <v>0</v>
      </c>
      <c r="DZ315">
        <v>0</v>
      </c>
      <c r="EA315">
        <v>0</v>
      </c>
      <c r="EB315">
        <v>0</v>
      </c>
      <c r="EC315">
        <v>0</v>
      </c>
      <c r="ED315">
        <v>0</v>
      </c>
      <c r="EE315">
        <v>0</v>
      </c>
      <c r="EF315">
        <v>0</v>
      </c>
      <c r="EG315">
        <v>0</v>
      </c>
      <c r="EH315">
        <v>0</v>
      </c>
      <c r="EI315">
        <v>0</v>
      </c>
      <c r="EJ315">
        <v>0</v>
      </c>
      <c r="EK315">
        <v>0</v>
      </c>
      <c r="EL315">
        <v>0</v>
      </c>
      <c r="EM315">
        <v>0</v>
      </c>
      <c r="EN315">
        <v>0</v>
      </c>
      <c r="EO315">
        <v>0</v>
      </c>
      <c r="EP315">
        <v>0</v>
      </c>
      <c r="EQ315">
        <v>0</v>
      </c>
      <c r="ER315">
        <v>0</v>
      </c>
      <c r="ES315">
        <v>0</v>
      </c>
      <c r="ET315">
        <v>0</v>
      </c>
      <c r="EU315">
        <v>0</v>
      </c>
      <c r="EV315">
        <v>0</v>
      </c>
      <c r="EW315">
        <v>0</v>
      </c>
      <c r="EX315">
        <v>0</v>
      </c>
      <c r="EY315">
        <v>0</v>
      </c>
      <c r="EZ315">
        <v>0</v>
      </c>
      <c r="FA315">
        <v>0</v>
      </c>
      <c r="FB315">
        <v>0</v>
      </c>
      <c r="FC315">
        <v>0</v>
      </c>
      <c r="FD315">
        <v>0</v>
      </c>
      <c r="FE315">
        <v>0</v>
      </c>
      <c r="FF315">
        <v>0</v>
      </c>
      <c r="FG315">
        <v>0</v>
      </c>
      <c r="FH315">
        <v>0</v>
      </c>
      <c r="FI315">
        <v>0</v>
      </c>
      <c r="FJ315">
        <v>0</v>
      </c>
      <c r="FK315">
        <v>0</v>
      </c>
      <c r="FL315">
        <v>0</v>
      </c>
      <c r="FM315">
        <v>0</v>
      </c>
      <c r="FN315">
        <v>0</v>
      </c>
      <c r="FO315">
        <v>0</v>
      </c>
      <c r="FP315">
        <v>0</v>
      </c>
      <c r="FQ315">
        <v>0</v>
      </c>
      <c r="FR315">
        <v>0</v>
      </c>
      <c r="FT315">
        <v>0</v>
      </c>
    </row>
    <row r="316" spans="1:176" x14ac:dyDescent="0.2">
      <c r="A316" t="s">
        <v>232</v>
      </c>
      <c r="B316" t="s">
        <v>230</v>
      </c>
      <c r="C316" t="s">
        <v>251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0</v>
      </c>
      <c r="BI316">
        <v>0</v>
      </c>
      <c r="BJ316">
        <v>0</v>
      </c>
      <c r="BK316">
        <v>0</v>
      </c>
      <c r="BL316">
        <v>0</v>
      </c>
      <c r="BM316">
        <v>0</v>
      </c>
      <c r="BN316">
        <v>0</v>
      </c>
      <c r="BO316">
        <v>0</v>
      </c>
      <c r="BP316">
        <v>0</v>
      </c>
      <c r="BQ316">
        <v>0</v>
      </c>
      <c r="BR316">
        <v>0</v>
      </c>
      <c r="BS316">
        <v>0</v>
      </c>
      <c r="BT316">
        <v>0</v>
      </c>
      <c r="BU316">
        <v>0</v>
      </c>
      <c r="BV316">
        <v>0</v>
      </c>
      <c r="BW316">
        <v>0</v>
      </c>
      <c r="BX316">
        <v>0</v>
      </c>
      <c r="BY316">
        <v>0</v>
      </c>
      <c r="BZ316">
        <v>0</v>
      </c>
      <c r="CA316">
        <v>0</v>
      </c>
      <c r="CB316">
        <v>0</v>
      </c>
      <c r="CC316">
        <v>0</v>
      </c>
      <c r="CD316">
        <v>0</v>
      </c>
      <c r="CE316">
        <v>0</v>
      </c>
      <c r="CF316">
        <v>0</v>
      </c>
      <c r="CG316">
        <v>0</v>
      </c>
      <c r="CH316">
        <v>0</v>
      </c>
      <c r="CI316">
        <v>0</v>
      </c>
      <c r="CJ316">
        <v>0</v>
      </c>
      <c r="CK316">
        <v>0</v>
      </c>
      <c r="CL316">
        <v>0</v>
      </c>
      <c r="CM316">
        <v>0</v>
      </c>
      <c r="CN316">
        <v>0</v>
      </c>
      <c r="CO316">
        <v>0</v>
      </c>
      <c r="CP316">
        <v>0</v>
      </c>
      <c r="CQ316">
        <v>0</v>
      </c>
      <c r="CR316">
        <v>0</v>
      </c>
      <c r="CS316">
        <v>0</v>
      </c>
      <c r="CT316">
        <v>0</v>
      </c>
      <c r="CU316">
        <v>0</v>
      </c>
      <c r="CV316">
        <v>0</v>
      </c>
      <c r="CW316">
        <v>0</v>
      </c>
      <c r="CX316">
        <v>0</v>
      </c>
      <c r="CY316">
        <v>0</v>
      </c>
      <c r="CZ316">
        <v>0</v>
      </c>
      <c r="DA316">
        <v>0</v>
      </c>
      <c r="DB316">
        <v>0</v>
      </c>
      <c r="DC316">
        <v>0</v>
      </c>
      <c r="DD316">
        <v>0</v>
      </c>
      <c r="DE316">
        <v>0</v>
      </c>
      <c r="DF316">
        <v>0</v>
      </c>
      <c r="DG316">
        <v>0</v>
      </c>
      <c r="DH316">
        <v>0</v>
      </c>
      <c r="DI316">
        <v>0</v>
      </c>
      <c r="DJ316">
        <v>0</v>
      </c>
      <c r="DK316">
        <v>0</v>
      </c>
      <c r="DL316">
        <v>0</v>
      </c>
      <c r="DM316">
        <v>0</v>
      </c>
      <c r="DN316">
        <v>0</v>
      </c>
      <c r="DO316">
        <v>0</v>
      </c>
      <c r="DP316">
        <v>0</v>
      </c>
      <c r="DQ316">
        <v>0</v>
      </c>
      <c r="DR316">
        <v>0</v>
      </c>
      <c r="DS316">
        <v>0</v>
      </c>
      <c r="DT316">
        <v>0</v>
      </c>
      <c r="DU316">
        <v>0</v>
      </c>
      <c r="DV316">
        <v>0</v>
      </c>
      <c r="DW316">
        <v>0</v>
      </c>
      <c r="DX316">
        <v>0</v>
      </c>
      <c r="DY316">
        <v>0</v>
      </c>
      <c r="DZ316">
        <v>0</v>
      </c>
      <c r="EA316">
        <v>0</v>
      </c>
      <c r="EB316">
        <v>0</v>
      </c>
      <c r="EC316">
        <v>0</v>
      </c>
      <c r="ED316">
        <v>0</v>
      </c>
      <c r="EE316">
        <v>0</v>
      </c>
      <c r="EF316">
        <v>0</v>
      </c>
      <c r="EG316">
        <v>0</v>
      </c>
      <c r="EH316">
        <v>0</v>
      </c>
      <c r="EI316">
        <v>0</v>
      </c>
      <c r="EJ316">
        <v>0</v>
      </c>
      <c r="EK316">
        <v>0</v>
      </c>
      <c r="EL316">
        <v>0</v>
      </c>
      <c r="EM316">
        <v>0</v>
      </c>
      <c r="EN316">
        <v>0</v>
      </c>
      <c r="EO316">
        <v>0</v>
      </c>
      <c r="EP316">
        <v>0</v>
      </c>
      <c r="EQ316">
        <v>0</v>
      </c>
      <c r="ER316">
        <v>0</v>
      </c>
      <c r="ES316">
        <v>0</v>
      </c>
      <c r="ET316">
        <v>0</v>
      </c>
      <c r="EU316">
        <v>0</v>
      </c>
      <c r="EV316">
        <v>0</v>
      </c>
      <c r="EW316">
        <v>0</v>
      </c>
      <c r="EX316">
        <v>0</v>
      </c>
      <c r="EY316">
        <v>0</v>
      </c>
      <c r="EZ316">
        <v>0</v>
      </c>
      <c r="FA316">
        <v>0</v>
      </c>
      <c r="FB316">
        <v>0</v>
      </c>
      <c r="FC316">
        <v>0</v>
      </c>
      <c r="FD316">
        <v>0</v>
      </c>
      <c r="FE316">
        <v>0</v>
      </c>
      <c r="FF316">
        <v>0</v>
      </c>
      <c r="FG316">
        <v>0</v>
      </c>
      <c r="FH316">
        <v>0</v>
      </c>
      <c r="FI316">
        <v>0</v>
      </c>
      <c r="FJ316">
        <v>0</v>
      </c>
      <c r="FK316">
        <v>0</v>
      </c>
      <c r="FL316">
        <v>0</v>
      </c>
      <c r="FM316">
        <v>0</v>
      </c>
      <c r="FN316">
        <v>0</v>
      </c>
      <c r="FO316">
        <v>0</v>
      </c>
      <c r="FP316">
        <v>0</v>
      </c>
      <c r="FQ316">
        <v>0</v>
      </c>
      <c r="FR316">
        <v>0</v>
      </c>
      <c r="FT316">
        <v>0</v>
      </c>
    </row>
    <row r="317" spans="1:176" x14ac:dyDescent="0.2">
      <c r="A317" t="s">
        <v>232</v>
      </c>
      <c r="B317" t="s">
        <v>230</v>
      </c>
      <c r="C317" t="s">
        <v>252</v>
      </c>
      <c r="D317">
        <v>0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0</v>
      </c>
      <c r="BI317">
        <v>0</v>
      </c>
      <c r="BJ317">
        <v>0</v>
      </c>
      <c r="BK317">
        <v>0</v>
      </c>
      <c r="BL317">
        <v>0</v>
      </c>
      <c r="BM317">
        <v>0</v>
      </c>
      <c r="BN317">
        <v>0</v>
      </c>
      <c r="BO317">
        <v>0</v>
      </c>
      <c r="BP317">
        <v>0</v>
      </c>
      <c r="BQ317">
        <v>0</v>
      </c>
      <c r="BR317">
        <v>0</v>
      </c>
      <c r="BS317">
        <v>0</v>
      </c>
      <c r="BT317">
        <v>0</v>
      </c>
      <c r="BU317">
        <v>0</v>
      </c>
      <c r="BV317">
        <v>0</v>
      </c>
      <c r="BW317">
        <v>0</v>
      </c>
      <c r="BX317">
        <v>0</v>
      </c>
      <c r="BY317">
        <v>0</v>
      </c>
      <c r="BZ317">
        <v>0</v>
      </c>
      <c r="CA317">
        <v>0</v>
      </c>
      <c r="CB317">
        <v>0</v>
      </c>
      <c r="CC317">
        <v>0</v>
      </c>
      <c r="CD317">
        <v>0</v>
      </c>
      <c r="CE317">
        <v>0</v>
      </c>
      <c r="CF317">
        <v>0</v>
      </c>
      <c r="CG317">
        <v>0</v>
      </c>
      <c r="CH317">
        <v>0</v>
      </c>
      <c r="CI317">
        <v>0</v>
      </c>
      <c r="CJ317">
        <v>0</v>
      </c>
      <c r="CK317">
        <v>0</v>
      </c>
      <c r="CL317">
        <v>0</v>
      </c>
      <c r="CM317">
        <v>0</v>
      </c>
      <c r="CN317">
        <v>0</v>
      </c>
      <c r="CO317">
        <v>0</v>
      </c>
      <c r="CP317">
        <v>0</v>
      </c>
      <c r="CQ317">
        <v>0</v>
      </c>
      <c r="CR317">
        <v>0</v>
      </c>
      <c r="CS317">
        <v>0</v>
      </c>
      <c r="CT317">
        <v>0</v>
      </c>
      <c r="CU317">
        <v>0</v>
      </c>
      <c r="CV317">
        <v>0</v>
      </c>
      <c r="CW317">
        <v>0</v>
      </c>
      <c r="CX317">
        <v>0</v>
      </c>
      <c r="CY317">
        <v>0</v>
      </c>
      <c r="CZ317">
        <v>0</v>
      </c>
      <c r="DA317">
        <v>0</v>
      </c>
      <c r="DB317">
        <v>0</v>
      </c>
      <c r="DC317">
        <v>0</v>
      </c>
      <c r="DD317">
        <v>0</v>
      </c>
      <c r="DE317">
        <v>0</v>
      </c>
      <c r="DF317">
        <v>0</v>
      </c>
      <c r="DG317">
        <v>0</v>
      </c>
      <c r="DH317">
        <v>0</v>
      </c>
      <c r="DI317">
        <v>0</v>
      </c>
      <c r="DJ317">
        <v>0</v>
      </c>
      <c r="DK317">
        <v>0</v>
      </c>
      <c r="DL317">
        <v>0</v>
      </c>
      <c r="DM317">
        <v>0</v>
      </c>
      <c r="DN317">
        <v>0</v>
      </c>
      <c r="DO317">
        <v>0</v>
      </c>
      <c r="DP317">
        <v>0</v>
      </c>
      <c r="DQ317">
        <v>0</v>
      </c>
      <c r="DR317">
        <v>0</v>
      </c>
      <c r="DS317">
        <v>0</v>
      </c>
      <c r="DT317">
        <v>0</v>
      </c>
      <c r="DU317">
        <v>0</v>
      </c>
      <c r="DV317">
        <v>0</v>
      </c>
      <c r="DW317">
        <v>0</v>
      </c>
      <c r="DX317">
        <v>0</v>
      </c>
      <c r="DY317">
        <v>0</v>
      </c>
      <c r="DZ317">
        <v>0</v>
      </c>
      <c r="EA317">
        <v>0</v>
      </c>
      <c r="EB317">
        <v>0</v>
      </c>
      <c r="EC317">
        <v>0</v>
      </c>
      <c r="ED317">
        <v>0</v>
      </c>
      <c r="EE317">
        <v>0</v>
      </c>
      <c r="EF317">
        <v>0</v>
      </c>
      <c r="EG317">
        <v>0</v>
      </c>
      <c r="EH317">
        <v>0</v>
      </c>
      <c r="EI317">
        <v>0</v>
      </c>
      <c r="EJ317">
        <v>0</v>
      </c>
      <c r="EK317">
        <v>0</v>
      </c>
      <c r="EL317">
        <v>0</v>
      </c>
      <c r="EM317">
        <v>0</v>
      </c>
      <c r="EN317">
        <v>0</v>
      </c>
      <c r="EO317">
        <v>0</v>
      </c>
      <c r="EP317">
        <v>0</v>
      </c>
      <c r="EQ317">
        <v>0</v>
      </c>
      <c r="ER317">
        <v>0</v>
      </c>
      <c r="ES317">
        <v>0</v>
      </c>
      <c r="ET317">
        <v>0</v>
      </c>
      <c r="EU317">
        <v>0</v>
      </c>
      <c r="EV317">
        <v>0</v>
      </c>
      <c r="EW317">
        <v>0</v>
      </c>
      <c r="EX317">
        <v>0</v>
      </c>
      <c r="EY317">
        <v>0</v>
      </c>
      <c r="EZ317">
        <v>0</v>
      </c>
      <c r="FA317">
        <v>0</v>
      </c>
      <c r="FB317">
        <v>0</v>
      </c>
      <c r="FC317">
        <v>0</v>
      </c>
      <c r="FD317">
        <v>0</v>
      </c>
      <c r="FE317">
        <v>0</v>
      </c>
      <c r="FF317">
        <v>0</v>
      </c>
      <c r="FG317">
        <v>0</v>
      </c>
      <c r="FH317">
        <v>0</v>
      </c>
      <c r="FI317">
        <v>0</v>
      </c>
      <c r="FJ317">
        <v>0</v>
      </c>
      <c r="FK317">
        <v>0</v>
      </c>
      <c r="FL317">
        <v>0</v>
      </c>
      <c r="FM317">
        <v>0</v>
      </c>
      <c r="FN317">
        <v>0</v>
      </c>
      <c r="FO317">
        <v>0</v>
      </c>
      <c r="FP317">
        <v>0</v>
      </c>
      <c r="FQ317">
        <v>0</v>
      </c>
      <c r="FR317">
        <v>0</v>
      </c>
      <c r="FT317">
        <v>0</v>
      </c>
    </row>
    <row r="318" spans="1:176" x14ac:dyDescent="0.2">
      <c r="A318" t="s">
        <v>232</v>
      </c>
      <c r="B318" t="s">
        <v>230</v>
      </c>
      <c r="C318" t="s">
        <v>253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0</v>
      </c>
      <c r="BI318">
        <v>0</v>
      </c>
      <c r="BJ318">
        <v>0</v>
      </c>
      <c r="BK318">
        <v>0</v>
      </c>
      <c r="BL318">
        <v>0</v>
      </c>
      <c r="BM318">
        <v>0</v>
      </c>
      <c r="BN318">
        <v>0</v>
      </c>
      <c r="BO318">
        <v>0</v>
      </c>
      <c r="BP318">
        <v>0</v>
      </c>
      <c r="BQ318">
        <v>0</v>
      </c>
      <c r="BR318">
        <v>0</v>
      </c>
      <c r="BS318">
        <v>0</v>
      </c>
      <c r="BT318">
        <v>0</v>
      </c>
      <c r="BU318">
        <v>0</v>
      </c>
      <c r="BV318">
        <v>0</v>
      </c>
      <c r="BW318">
        <v>0</v>
      </c>
      <c r="BX318">
        <v>0</v>
      </c>
      <c r="BY318">
        <v>0</v>
      </c>
      <c r="BZ318">
        <v>0</v>
      </c>
      <c r="CA318">
        <v>0</v>
      </c>
      <c r="CB318">
        <v>0</v>
      </c>
      <c r="CC318">
        <v>0</v>
      </c>
      <c r="CD318">
        <v>0</v>
      </c>
      <c r="CE318">
        <v>0</v>
      </c>
      <c r="CF318">
        <v>0</v>
      </c>
      <c r="CG318">
        <v>0</v>
      </c>
      <c r="CH318">
        <v>0</v>
      </c>
      <c r="CI318">
        <v>0</v>
      </c>
      <c r="CJ318">
        <v>0</v>
      </c>
      <c r="CK318">
        <v>0</v>
      </c>
      <c r="CL318">
        <v>0</v>
      </c>
      <c r="CM318">
        <v>0</v>
      </c>
      <c r="CN318">
        <v>0</v>
      </c>
      <c r="CO318">
        <v>0</v>
      </c>
      <c r="CP318">
        <v>0</v>
      </c>
      <c r="CQ318">
        <v>0</v>
      </c>
      <c r="CR318">
        <v>0</v>
      </c>
      <c r="CS318">
        <v>0</v>
      </c>
      <c r="CT318">
        <v>0</v>
      </c>
      <c r="CU318">
        <v>0</v>
      </c>
      <c r="CV318">
        <v>0</v>
      </c>
      <c r="CW318">
        <v>0</v>
      </c>
      <c r="CX318">
        <v>0</v>
      </c>
      <c r="CY318">
        <v>0</v>
      </c>
      <c r="CZ318">
        <v>0</v>
      </c>
      <c r="DA318">
        <v>0</v>
      </c>
      <c r="DB318">
        <v>0</v>
      </c>
      <c r="DC318">
        <v>0</v>
      </c>
      <c r="DD318">
        <v>0</v>
      </c>
      <c r="DE318">
        <v>0</v>
      </c>
      <c r="DF318">
        <v>0</v>
      </c>
      <c r="DG318">
        <v>0</v>
      </c>
      <c r="DH318">
        <v>0</v>
      </c>
      <c r="DI318">
        <v>0</v>
      </c>
      <c r="DJ318">
        <v>0</v>
      </c>
      <c r="DK318">
        <v>0</v>
      </c>
      <c r="DL318">
        <v>0</v>
      </c>
      <c r="DM318">
        <v>0</v>
      </c>
      <c r="DN318">
        <v>0</v>
      </c>
      <c r="DO318">
        <v>0</v>
      </c>
      <c r="DP318">
        <v>0</v>
      </c>
      <c r="DQ318">
        <v>0</v>
      </c>
      <c r="DR318">
        <v>0</v>
      </c>
      <c r="DS318">
        <v>0</v>
      </c>
      <c r="DT318">
        <v>0</v>
      </c>
      <c r="DU318">
        <v>0</v>
      </c>
      <c r="DV318">
        <v>0</v>
      </c>
      <c r="DW318">
        <v>0</v>
      </c>
      <c r="DX318">
        <v>0</v>
      </c>
      <c r="DY318">
        <v>0</v>
      </c>
      <c r="DZ318">
        <v>0</v>
      </c>
      <c r="EA318">
        <v>0</v>
      </c>
      <c r="EB318">
        <v>0</v>
      </c>
      <c r="EC318">
        <v>0</v>
      </c>
      <c r="ED318">
        <v>0</v>
      </c>
      <c r="EE318">
        <v>0</v>
      </c>
      <c r="EF318">
        <v>0</v>
      </c>
      <c r="EG318">
        <v>0</v>
      </c>
      <c r="EH318">
        <v>0</v>
      </c>
      <c r="EI318">
        <v>0</v>
      </c>
      <c r="EJ318">
        <v>0</v>
      </c>
      <c r="EK318">
        <v>0</v>
      </c>
      <c r="EL318">
        <v>0</v>
      </c>
      <c r="EM318">
        <v>0</v>
      </c>
      <c r="EN318">
        <v>0</v>
      </c>
      <c r="EO318">
        <v>0</v>
      </c>
      <c r="EP318">
        <v>0</v>
      </c>
      <c r="EQ318">
        <v>0</v>
      </c>
      <c r="ER318">
        <v>0</v>
      </c>
      <c r="ES318">
        <v>0</v>
      </c>
      <c r="ET318">
        <v>0</v>
      </c>
      <c r="EU318">
        <v>0</v>
      </c>
      <c r="EV318">
        <v>0</v>
      </c>
      <c r="EW318">
        <v>0</v>
      </c>
      <c r="EX318">
        <v>0</v>
      </c>
      <c r="EY318">
        <v>0</v>
      </c>
      <c r="EZ318">
        <v>0</v>
      </c>
      <c r="FA318">
        <v>0</v>
      </c>
      <c r="FB318">
        <v>0</v>
      </c>
      <c r="FC318">
        <v>0</v>
      </c>
      <c r="FD318">
        <v>0</v>
      </c>
      <c r="FE318">
        <v>0</v>
      </c>
      <c r="FF318">
        <v>0</v>
      </c>
      <c r="FG318">
        <v>0</v>
      </c>
      <c r="FH318">
        <v>0</v>
      </c>
      <c r="FI318">
        <v>0</v>
      </c>
      <c r="FJ318">
        <v>0</v>
      </c>
      <c r="FK318">
        <v>0</v>
      </c>
      <c r="FL318">
        <v>0</v>
      </c>
      <c r="FM318">
        <v>0</v>
      </c>
      <c r="FN318">
        <v>0</v>
      </c>
      <c r="FO318">
        <v>0</v>
      </c>
      <c r="FP318">
        <v>0</v>
      </c>
      <c r="FQ318">
        <v>0</v>
      </c>
      <c r="FR318">
        <v>0</v>
      </c>
      <c r="FT318">
        <v>0</v>
      </c>
    </row>
    <row r="319" spans="1:176" x14ac:dyDescent="0.2">
      <c r="A319" t="s">
        <v>232</v>
      </c>
      <c r="B319" t="s">
        <v>230</v>
      </c>
      <c r="C319" t="s">
        <v>254</v>
      </c>
      <c r="D319">
        <v>0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0</v>
      </c>
      <c r="BI319">
        <v>0</v>
      </c>
      <c r="BJ319">
        <v>0</v>
      </c>
      <c r="BK319">
        <v>0</v>
      </c>
      <c r="BL319">
        <v>0</v>
      </c>
      <c r="BM319">
        <v>0</v>
      </c>
      <c r="BN319">
        <v>0</v>
      </c>
      <c r="BO319">
        <v>0</v>
      </c>
      <c r="BP319">
        <v>0</v>
      </c>
      <c r="BQ319">
        <v>0</v>
      </c>
      <c r="BR319">
        <v>0</v>
      </c>
      <c r="BS319">
        <v>0</v>
      </c>
      <c r="BT319">
        <v>0</v>
      </c>
      <c r="BU319">
        <v>0</v>
      </c>
      <c r="BV319">
        <v>0</v>
      </c>
      <c r="BW319">
        <v>0</v>
      </c>
      <c r="BX319">
        <v>0</v>
      </c>
      <c r="BY319">
        <v>0</v>
      </c>
      <c r="BZ319">
        <v>0</v>
      </c>
      <c r="CA319">
        <v>0</v>
      </c>
      <c r="CB319">
        <v>0</v>
      </c>
      <c r="CC319">
        <v>0</v>
      </c>
      <c r="CD319">
        <v>0</v>
      </c>
      <c r="CE319">
        <v>0</v>
      </c>
      <c r="CF319">
        <v>0</v>
      </c>
      <c r="CG319">
        <v>0</v>
      </c>
      <c r="CH319">
        <v>0</v>
      </c>
      <c r="CI319">
        <v>0</v>
      </c>
      <c r="CJ319">
        <v>0</v>
      </c>
      <c r="CK319">
        <v>0</v>
      </c>
      <c r="CL319">
        <v>0</v>
      </c>
      <c r="CM319">
        <v>0</v>
      </c>
      <c r="CN319">
        <v>0</v>
      </c>
      <c r="CO319">
        <v>0</v>
      </c>
      <c r="CP319">
        <v>0</v>
      </c>
      <c r="CQ319">
        <v>0</v>
      </c>
      <c r="CR319">
        <v>0</v>
      </c>
      <c r="CS319">
        <v>0</v>
      </c>
      <c r="CT319">
        <v>0</v>
      </c>
      <c r="CU319">
        <v>0</v>
      </c>
      <c r="CV319">
        <v>0</v>
      </c>
      <c r="CW319">
        <v>0</v>
      </c>
      <c r="CX319">
        <v>0</v>
      </c>
      <c r="CY319">
        <v>0</v>
      </c>
      <c r="CZ319">
        <v>0</v>
      </c>
      <c r="DA319">
        <v>0</v>
      </c>
      <c r="DB319">
        <v>0</v>
      </c>
      <c r="DC319">
        <v>0</v>
      </c>
      <c r="DD319">
        <v>0</v>
      </c>
      <c r="DE319">
        <v>0</v>
      </c>
      <c r="DF319">
        <v>0</v>
      </c>
      <c r="DG319">
        <v>0</v>
      </c>
      <c r="DH319">
        <v>0</v>
      </c>
      <c r="DI319">
        <v>0</v>
      </c>
      <c r="DJ319">
        <v>0</v>
      </c>
      <c r="DK319">
        <v>0</v>
      </c>
      <c r="DL319">
        <v>0</v>
      </c>
      <c r="DM319">
        <v>0</v>
      </c>
      <c r="DN319">
        <v>0</v>
      </c>
      <c r="DO319">
        <v>0</v>
      </c>
      <c r="DP319">
        <v>0</v>
      </c>
      <c r="DQ319">
        <v>0</v>
      </c>
      <c r="DR319">
        <v>0</v>
      </c>
      <c r="DS319">
        <v>0</v>
      </c>
      <c r="DT319">
        <v>0</v>
      </c>
      <c r="DU319">
        <v>0</v>
      </c>
      <c r="DV319">
        <v>0</v>
      </c>
      <c r="DW319">
        <v>0</v>
      </c>
      <c r="DX319">
        <v>0</v>
      </c>
      <c r="DY319">
        <v>0</v>
      </c>
      <c r="DZ319">
        <v>0</v>
      </c>
      <c r="EA319">
        <v>0</v>
      </c>
      <c r="EB319">
        <v>0</v>
      </c>
      <c r="EC319">
        <v>0</v>
      </c>
      <c r="ED319">
        <v>0</v>
      </c>
      <c r="EE319">
        <v>0</v>
      </c>
      <c r="EF319">
        <v>0</v>
      </c>
      <c r="EG319">
        <v>0</v>
      </c>
      <c r="EH319">
        <v>0</v>
      </c>
      <c r="EI319">
        <v>0</v>
      </c>
      <c r="EJ319">
        <v>0</v>
      </c>
      <c r="EK319">
        <v>0</v>
      </c>
      <c r="EL319">
        <v>0</v>
      </c>
      <c r="EM319">
        <v>0</v>
      </c>
      <c r="EN319">
        <v>0</v>
      </c>
      <c r="EO319">
        <v>0</v>
      </c>
      <c r="EP319">
        <v>0</v>
      </c>
      <c r="EQ319">
        <v>0</v>
      </c>
      <c r="ER319">
        <v>0</v>
      </c>
      <c r="ES319">
        <v>0</v>
      </c>
      <c r="ET319">
        <v>0</v>
      </c>
      <c r="EU319">
        <v>0</v>
      </c>
      <c r="EV319">
        <v>0</v>
      </c>
      <c r="EW319">
        <v>0</v>
      </c>
      <c r="EX319">
        <v>0</v>
      </c>
      <c r="EY319">
        <v>0</v>
      </c>
      <c r="EZ319">
        <v>0</v>
      </c>
      <c r="FA319">
        <v>0</v>
      </c>
      <c r="FB319">
        <v>0</v>
      </c>
      <c r="FC319">
        <v>0</v>
      </c>
      <c r="FD319">
        <v>0</v>
      </c>
      <c r="FE319">
        <v>0</v>
      </c>
      <c r="FF319">
        <v>0</v>
      </c>
      <c r="FG319">
        <v>0</v>
      </c>
      <c r="FH319">
        <v>0</v>
      </c>
      <c r="FI319">
        <v>0</v>
      </c>
      <c r="FJ319">
        <v>0</v>
      </c>
      <c r="FK319">
        <v>0</v>
      </c>
      <c r="FL319">
        <v>0</v>
      </c>
      <c r="FM319">
        <v>0</v>
      </c>
      <c r="FN319">
        <v>0</v>
      </c>
      <c r="FO319">
        <v>0</v>
      </c>
      <c r="FP319">
        <v>0</v>
      </c>
      <c r="FQ319">
        <v>0</v>
      </c>
      <c r="FR319">
        <v>0</v>
      </c>
      <c r="FT319">
        <v>0</v>
      </c>
    </row>
    <row r="320" spans="1:176" x14ac:dyDescent="0.2">
      <c r="A320" t="s">
        <v>232</v>
      </c>
      <c r="B320" t="s">
        <v>230</v>
      </c>
      <c r="C320" t="s">
        <v>255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0</v>
      </c>
      <c r="BI320">
        <v>0</v>
      </c>
      <c r="BJ320">
        <v>0</v>
      </c>
      <c r="BK320">
        <v>0</v>
      </c>
      <c r="BL320">
        <v>0</v>
      </c>
      <c r="BM320">
        <v>0</v>
      </c>
      <c r="BN320">
        <v>0</v>
      </c>
      <c r="BO320">
        <v>0</v>
      </c>
      <c r="BP320">
        <v>0</v>
      </c>
      <c r="BQ320">
        <v>0</v>
      </c>
      <c r="BR320">
        <v>0</v>
      </c>
      <c r="BS320">
        <v>0</v>
      </c>
      <c r="BT320">
        <v>0</v>
      </c>
      <c r="BU320">
        <v>0</v>
      </c>
      <c r="BV320">
        <v>0</v>
      </c>
      <c r="BW320">
        <v>0</v>
      </c>
      <c r="BX320">
        <v>0</v>
      </c>
      <c r="BY320">
        <v>0</v>
      </c>
      <c r="BZ320">
        <v>0</v>
      </c>
      <c r="CA320">
        <v>0</v>
      </c>
      <c r="CB320">
        <v>0</v>
      </c>
      <c r="CC320">
        <v>0</v>
      </c>
      <c r="CD320">
        <v>0</v>
      </c>
      <c r="CE320">
        <v>0</v>
      </c>
      <c r="CF320">
        <v>0</v>
      </c>
      <c r="CG320">
        <v>0</v>
      </c>
      <c r="CH320">
        <v>0</v>
      </c>
      <c r="CI320">
        <v>0</v>
      </c>
      <c r="CJ320">
        <v>0</v>
      </c>
      <c r="CK320">
        <v>0</v>
      </c>
      <c r="CL320">
        <v>0</v>
      </c>
      <c r="CM320">
        <v>0</v>
      </c>
      <c r="CN320">
        <v>0</v>
      </c>
      <c r="CO320">
        <v>0</v>
      </c>
      <c r="CP320">
        <v>0</v>
      </c>
      <c r="CQ320">
        <v>0</v>
      </c>
      <c r="CR320">
        <v>0</v>
      </c>
      <c r="CS320">
        <v>0</v>
      </c>
      <c r="CT320">
        <v>0</v>
      </c>
      <c r="CU320">
        <v>0</v>
      </c>
      <c r="CV320">
        <v>0</v>
      </c>
      <c r="CW320">
        <v>0</v>
      </c>
      <c r="CX320">
        <v>0</v>
      </c>
      <c r="CY320">
        <v>0</v>
      </c>
      <c r="CZ320">
        <v>0</v>
      </c>
      <c r="DA320">
        <v>0</v>
      </c>
      <c r="DB320">
        <v>0</v>
      </c>
      <c r="DC320">
        <v>0</v>
      </c>
      <c r="DD320">
        <v>0</v>
      </c>
      <c r="DE320">
        <v>0</v>
      </c>
      <c r="DF320">
        <v>0</v>
      </c>
      <c r="DG320">
        <v>0</v>
      </c>
      <c r="DH320">
        <v>0</v>
      </c>
      <c r="DI320">
        <v>0</v>
      </c>
      <c r="DJ320">
        <v>0</v>
      </c>
      <c r="DK320">
        <v>0</v>
      </c>
      <c r="DL320">
        <v>0</v>
      </c>
      <c r="DM320">
        <v>0</v>
      </c>
      <c r="DN320">
        <v>0</v>
      </c>
      <c r="DO320">
        <v>0</v>
      </c>
      <c r="DP320">
        <v>0</v>
      </c>
      <c r="DQ320">
        <v>0</v>
      </c>
      <c r="DR320">
        <v>0</v>
      </c>
      <c r="DS320">
        <v>0</v>
      </c>
      <c r="DT320">
        <v>0</v>
      </c>
      <c r="DU320">
        <v>0</v>
      </c>
      <c r="DV320">
        <v>0</v>
      </c>
      <c r="DW320">
        <v>0</v>
      </c>
      <c r="DX320">
        <v>0</v>
      </c>
      <c r="DY320">
        <v>0</v>
      </c>
      <c r="DZ320">
        <v>0</v>
      </c>
      <c r="EA320">
        <v>0</v>
      </c>
      <c r="EB320">
        <v>0</v>
      </c>
      <c r="EC320">
        <v>0</v>
      </c>
      <c r="ED320">
        <v>0</v>
      </c>
      <c r="EE320">
        <v>0</v>
      </c>
      <c r="EF320">
        <v>0</v>
      </c>
      <c r="EG320">
        <v>0</v>
      </c>
      <c r="EH320">
        <v>0</v>
      </c>
      <c r="EI320">
        <v>0</v>
      </c>
      <c r="EJ320">
        <v>0</v>
      </c>
      <c r="EK320">
        <v>0</v>
      </c>
      <c r="EL320">
        <v>0</v>
      </c>
      <c r="EM320">
        <v>0</v>
      </c>
      <c r="EN320">
        <v>0</v>
      </c>
      <c r="EO320">
        <v>0</v>
      </c>
      <c r="EP320">
        <v>0</v>
      </c>
      <c r="EQ320">
        <v>0</v>
      </c>
      <c r="ER320">
        <v>0</v>
      </c>
      <c r="ES320">
        <v>0</v>
      </c>
      <c r="ET320">
        <v>0</v>
      </c>
      <c r="EU320">
        <v>0</v>
      </c>
      <c r="EV320">
        <v>0</v>
      </c>
      <c r="EW320">
        <v>0</v>
      </c>
      <c r="EX320">
        <v>0</v>
      </c>
      <c r="EY320">
        <v>0</v>
      </c>
      <c r="EZ320">
        <v>0</v>
      </c>
      <c r="FA320">
        <v>0</v>
      </c>
      <c r="FB320">
        <v>0</v>
      </c>
      <c r="FC320">
        <v>0</v>
      </c>
      <c r="FD320">
        <v>0</v>
      </c>
      <c r="FE320">
        <v>0</v>
      </c>
      <c r="FF320">
        <v>0</v>
      </c>
      <c r="FG320">
        <v>0</v>
      </c>
      <c r="FH320">
        <v>0</v>
      </c>
      <c r="FI320">
        <v>0</v>
      </c>
      <c r="FJ320">
        <v>0</v>
      </c>
      <c r="FK320">
        <v>0</v>
      </c>
      <c r="FL320">
        <v>0</v>
      </c>
      <c r="FM320">
        <v>0</v>
      </c>
      <c r="FN320">
        <v>0</v>
      </c>
      <c r="FO320">
        <v>0</v>
      </c>
      <c r="FP320">
        <v>0</v>
      </c>
      <c r="FQ320">
        <v>0</v>
      </c>
      <c r="FR320">
        <v>0</v>
      </c>
      <c r="FT320">
        <v>0</v>
      </c>
    </row>
    <row r="321" spans="1:176" x14ac:dyDescent="0.2">
      <c r="A321" t="s">
        <v>232</v>
      </c>
      <c r="B321" t="s">
        <v>230</v>
      </c>
      <c r="C321" t="s">
        <v>256</v>
      </c>
      <c r="D321">
        <v>0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0</v>
      </c>
      <c r="BI321">
        <v>0</v>
      </c>
      <c r="BJ321">
        <v>0</v>
      </c>
      <c r="BK321">
        <v>0</v>
      </c>
      <c r="BL321">
        <v>0</v>
      </c>
      <c r="BM321">
        <v>0</v>
      </c>
      <c r="BN321">
        <v>0</v>
      </c>
      <c r="BO321">
        <v>0</v>
      </c>
      <c r="BP321">
        <v>0</v>
      </c>
      <c r="BQ321">
        <v>0</v>
      </c>
      <c r="BR321">
        <v>0</v>
      </c>
      <c r="BS321">
        <v>0</v>
      </c>
      <c r="BT321">
        <v>0</v>
      </c>
      <c r="BU321">
        <v>0</v>
      </c>
      <c r="BV321">
        <v>0</v>
      </c>
      <c r="BW321">
        <v>0</v>
      </c>
      <c r="BX321">
        <v>0</v>
      </c>
      <c r="BY321">
        <v>0</v>
      </c>
      <c r="BZ321">
        <v>0</v>
      </c>
      <c r="CA321">
        <v>0</v>
      </c>
      <c r="CB321">
        <v>0</v>
      </c>
      <c r="CC321">
        <v>0</v>
      </c>
      <c r="CD321">
        <v>0</v>
      </c>
      <c r="CE321">
        <v>0</v>
      </c>
      <c r="CF321">
        <v>0</v>
      </c>
      <c r="CG321">
        <v>0</v>
      </c>
      <c r="CH321">
        <v>0</v>
      </c>
      <c r="CI321">
        <v>0</v>
      </c>
      <c r="CJ321">
        <v>0</v>
      </c>
      <c r="CK321">
        <v>0</v>
      </c>
      <c r="CL321">
        <v>0</v>
      </c>
      <c r="CM321">
        <v>0</v>
      </c>
      <c r="CN321">
        <v>0</v>
      </c>
      <c r="CO321">
        <v>0</v>
      </c>
      <c r="CP321">
        <v>0</v>
      </c>
      <c r="CQ321">
        <v>0</v>
      </c>
      <c r="CR321">
        <v>0</v>
      </c>
      <c r="CS321">
        <v>0</v>
      </c>
      <c r="CT321">
        <v>0</v>
      </c>
      <c r="CU321">
        <v>0</v>
      </c>
      <c r="CV321">
        <v>0</v>
      </c>
      <c r="CW321">
        <v>0</v>
      </c>
      <c r="CX321">
        <v>0</v>
      </c>
      <c r="CY321">
        <v>0</v>
      </c>
      <c r="CZ321">
        <v>0</v>
      </c>
      <c r="DA321">
        <v>0</v>
      </c>
      <c r="DB321">
        <v>0</v>
      </c>
      <c r="DC321">
        <v>0</v>
      </c>
      <c r="DD321">
        <v>0</v>
      </c>
      <c r="DE321">
        <v>0</v>
      </c>
      <c r="DF321">
        <v>0</v>
      </c>
      <c r="DG321">
        <v>0</v>
      </c>
      <c r="DH321">
        <v>0</v>
      </c>
      <c r="DI321">
        <v>0</v>
      </c>
      <c r="DJ321">
        <v>0</v>
      </c>
      <c r="DK321">
        <v>0</v>
      </c>
      <c r="DL321">
        <v>0</v>
      </c>
      <c r="DM321">
        <v>0</v>
      </c>
      <c r="DN321">
        <v>0</v>
      </c>
      <c r="DO321">
        <v>0</v>
      </c>
      <c r="DP321">
        <v>0</v>
      </c>
      <c r="DQ321">
        <v>0</v>
      </c>
      <c r="DR321">
        <v>0</v>
      </c>
      <c r="DS321">
        <v>0</v>
      </c>
      <c r="DT321">
        <v>0</v>
      </c>
      <c r="DU321">
        <v>0</v>
      </c>
      <c r="DV321">
        <v>0</v>
      </c>
      <c r="DW321">
        <v>0</v>
      </c>
      <c r="DX321">
        <v>0</v>
      </c>
      <c r="DY321">
        <v>0</v>
      </c>
      <c r="DZ321">
        <v>0</v>
      </c>
      <c r="EA321">
        <v>0</v>
      </c>
      <c r="EB321">
        <v>0</v>
      </c>
      <c r="EC321">
        <v>0</v>
      </c>
      <c r="ED321">
        <v>0</v>
      </c>
      <c r="EE321">
        <v>0</v>
      </c>
      <c r="EF321">
        <v>0</v>
      </c>
      <c r="EG321">
        <v>0</v>
      </c>
      <c r="EH321">
        <v>0</v>
      </c>
      <c r="EI321">
        <v>0</v>
      </c>
      <c r="EJ321">
        <v>0</v>
      </c>
      <c r="EK321">
        <v>0</v>
      </c>
      <c r="EL321">
        <v>0</v>
      </c>
      <c r="EM321">
        <v>0</v>
      </c>
      <c r="EN321">
        <v>0</v>
      </c>
      <c r="EO321">
        <v>0</v>
      </c>
      <c r="EP321">
        <v>0</v>
      </c>
      <c r="EQ321">
        <v>0</v>
      </c>
      <c r="ER321">
        <v>0</v>
      </c>
      <c r="ES321">
        <v>0</v>
      </c>
      <c r="ET321">
        <v>0</v>
      </c>
      <c r="EU321">
        <v>0</v>
      </c>
      <c r="EV321">
        <v>0</v>
      </c>
      <c r="EW321">
        <v>0</v>
      </c>
      <c r="EX321">
        <v>0</v>
      </c>
      <c r="EY321">
        <v>0</v>
      </c>
      <c r="EZ321">
        <v>0</v>
      </c>
      <c r="FA321">
        <v>0</v>
      </c>
      <c r="FB321">
        <v>0</v>
      </c>
      <c r="FC321">
        <v>0</v>
      </c>
      <c r="FD321">
        <v>0</v>
      </c>
      <c r="FE321">
        <v>0</v>
      </c>
      <c r="FF321">
        <v>0</v>
      </c>
      <c r="FG321">
        <v>0</v>
      </c>
      <c r="FH321">
        <v>0</v>
      </c>
      <c r="FI321">
        <v>0</v>
      </c>
      <c r="FJ321">
        <v>0</v>
      </c>
      <c r="FK321">
        <v>0</v>
      </c>
      <c r="FL321">
        <v>0</v>
      </c>
      <c r="FM321">
        <v>0</v>
      </c>
      <c r="FN321">
        <v>0</v>
      </c>
      <c r="FO321">
        <v>0</v>
      </c>
      <c r="FP321">
        <v>0</v>
      </c>
      <c r="FQ321">
        <v>0</v>
      </c>
      <c r="FR321">
        <v>0</v>
      </c>
      <c r="FT321">
        <v>0</v>
      </c>
    </row>
    <row r="322" spans="1:176" x14ac:dyDescent="0.2">
      <c r="A322" t="s">
        <v>232</v>
      </c>
      <c r="B322" t="s">
        <v>230</v>
      </c>
      <c r="C322" t="s">
        <v>257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0</v>
      </c>
      <c r="BI322">
        <v>0</v>
      </c>
      <c r="BJ322">
        <v>0</v>
      </c>
      <c r="BK322">
        <v>0</v>
      </c>
      <c r="BL322">
        <v>0</v>
      </c>
      <c r="BM322">
        <v>0</v>
      </c>
      <c r="BN322">
        <v>0</v>
      </c>
      <c r="BO322">
        <v>0</v>
      </c>
      <c r="BP322">
        <v>0</v>
      </c>
      <c r="BQ322">
        <v>0</v>
      </c>
      <c r="BR322">
        <v>0</v>
      </c>
      <c r="BS322">
        <v>0</v>
      </c>
      <c r="BT322">
        <v>0</v>
      </c>
      <c r="BU322">
        <v>0</v>
      </c>
      <c r="BV322">
        <v>0</v>
      </c>
      <c r="BW322">
        <v>0</v>
      </c>
      <c r="BX322">
        <v>0</v>
      </c>
      <c r="BY322">
        <v>0</v>
      </c>
      <c r="BZ322">
        <v>0</v>
      </c>
      <c r="CA322">
        <v>0</v>
      </c>
      <c r="CB322">
        <v>0</v>
      </c>
      <c r="CC322">
        <v>0</v>
      </c>
      <c r="CD322">
        <v>0</v>
      </c>
      <c r="CE322">
        <v>0</v>
      </c>
      <c r="CF322">
        <v>0</v>
      </c>
      <c r="CG322">
        <v>0</v>
      </c>
      <c r="CH322">
        <v>0</v>
      </c>
      <c r="CI322">
        <v>0</v>
      </c>
      <c r="CJ322">
        <v>0</v>
      </c>
      <c r="CK322">
        <v>0</v>
      </c>
      <c r="CL322">
        <v>0</v>
      </c>
      <c r="CM322">
        <v>0</v>
      </c>
      <c r="CN322">
        <v>0</v>
      </c>
      <c r="CO322">
        <v>0</v>
      </c>
      <c r="CP322">
        <v>0</v>
      </c>
      <c r="CQ322">
        <v>0</v>
      </c>
      <c r="CR322">
        <v>0</v>
      </c>
      <c r="CS322">
        <v>0</v>
      </c>
      <c r="CT322">
        <v>0</v>
      </c>
      <c r="CU322">
        <v>0</v>
      </c>
      <c r="CV322">
        <v>0</v>
      </c>
      <c r="CW322">
        <v>0</v>
      </c>
      <c r="CX322">
        <v>0</v>
      </c>
      <c r="CY322">
        <v>0</v>
      </c>
      <c r="CZ322">
        <v>0</v>
      </c>
      <c r="DA322">
        <v>0</v>
      </c>
      <c r="DB322">
        <v>0</v>
      </c>
      <c r="DC322">
        <v>0</v>
      </c>
      <c r="DD322">
        <v>0</v>
      </c>
      <c r="DE322">
        <v>0</v>
      </c>
      <c r="DF322">
        <v>0</v>
      </c>
      <c r="DG322">
        <v>0</v>
      </c>
      <c r="DH322">
        <v>0</v>
      </c>
      <c r="DI322">
        <v>0</v>
      </c>
      <c r="DJ322">
        <v>0</v>
      </c>
      <c r="DK322">
        <v>0</v>
      </c>
      <c r="DL322">
        <v>0</v>
      </c>
      <c r="DM322">
        <v>0</v>
      </c>
      <c r="DN322">
        <v>0</v>
      </c>
      <c r="DO322">
        <v>0</v>
      </c>
      <c r="DP322">
        <v>0</v>
      </c>
      <c r="DQ322">
        <v>0</v>
      </c>
      <c r="DR322">
        <v>0</v>
      </c>
      <c r="DS322">
        <v>0</v>
      </c>
      <c r="DT322">
        <v>0</v>
      </c>
      <c r="DU322">
        <v>0</v>
      </c>
      <c r="DV322">
        <v>0</v>
      </c>
      <c r="DW322">
        <v>0</v>
      </c>
      <c r="DX322">
        <v>0</v>
      </c>
      <c r="DY322">
        <v>0</v>
      </c>
      <c r="DZ322">
        <v>0</v>
      </c>
      <c r="EA322">
        <v>0</v>
      </c>
      <c r="EB322">
        <v>0</v>
      </c>
      <c r="EC322">
        <v>0</v>
      </c>
      <c r="ED322">
        <v>0</v>
      </c>
      <c r="EE322">
        <v>0</v>
      </c>
      <c r="EF322">
        <v>0</v>
      </c>
      <c r="EG322">
        <v>0</v>
      </c>
      <c r="EH322">
        <v>0</v>
      </c>
      <c r="EI322">
        <v>0</v>
      </c>
      <c r="EJ322">
        <v>0</v>
      </c>
      <c r="EK322">
        <v>0</v>
      </c>
      <c r="EL322">
        <v>0</v>
      </c>
      <c r="EM322">
        <v>0</v>
      </c>
      <c r="EN322">
        <v>0</v>
      </c>
      <c r="EO322">
        <v>0</v>
      </c>
      <c r="EP322">
        <v>0</v>
      </c>
      <c r="EQ322">
        <v>0</v>
      </c>
      <c r="ER322">
        <v>0</v>
      </c>
      <c r="ES322">
        <v>0</v>
      </c>
      <c r="ET322">
        <v>0</v>
      </c>
      <c r="EU322">
        <v>0</v>
      </c>
      <c r="EV322">
        <v>0</v>
      </c>
      <c r="EW322">
        <v>0</v>
      </c>
      <c r="EX322">
        <v>0</v>
      </c>
      <c r="EY322">
        <v>0</v>
      </c>
      <c r="EZ322">
        <v>0</v>
      </c>
      <c r="FA322">
        <v>0</v>
      </c>
      <c r="FB322">
        <v>0</v>
      </c>
      <c r="FC322">
        <v>0</v>
      </c>
      <c r="FD322">
        <v>0</v>
      </c>
      <c r="FE322">
        <v>0</v>
      </c>
      <c r="FF322">
        <v>0</v>
      </c>
      <c r="FG322">
        <v>0</v>
      </c>
      <c r="FH322">
        <v>0</v>
      </c>
      <c r="FI322">
        <v>0</v>
      </c>
      <c r="FJ322">
        <v>0</v>
      </c>
      <c r="FK322">
        <v>0</v>
      </c>
      <c r="FL322">
        <v>0</v>
      </c>
      <c r="FM322">
        <v>0</v>
      </c>
      <c r="FN322">
        <v>0</v>
      </c>
      <c r="FO322">
        <v>0</v>
      </c>
      <c r="FP322">
        <v>0</v>
      </c>
      <c r="FQ322">
        <v>0</v>
      </c>
      <c r="FR322">
        <v>0</v>
      </c>
      <c r="FT322">
        <v>0</v>
      </c>
    </row>
    <row r="323" spans="1:176" x14ac:dyDescent="0.2">
      <c r="A323" t="s">
        <v>232</v>
      </c>
      <c r="B323" t="s">
        <v>230</v>
      </c>
      <c r="C323" t="s">
        <v>258</v>
      </c>
      <c r="D323">
        <v>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0</v>
      </c>
      <c r="BI323">
        <v>0</v>
      </c>
      <c r="BJ323">
        <v>0</v>
      </c>
      <c r="BK323">
        <v>0</v>
      </c>
      <c r="BL323">
        <v>0</v>
      </c>
      <c r="BM323">
        <v>0</v>
      </c>
      <c r="BN323">
        <v>0</v>
      </c>
      <c r="BO323">
        <v>0</v>
      </c>
      <c r="BP323">
        <v>0</v>
      </c>
      <c r="BQ323">
        <v>0</v>
      </c>
      <c r="BR323">
        <v>0</v>
      </c>
      <c r="BS323">
        <v>0</v>
      </c>
      <c r="BT323">
        <v>0</v>
      </c>
      <c r="BU323">
        <v>0</v>
      </c>
      <c r="BV323">
        <v>0</v>
      </c>
      <c r="BW323">
        <v>0</v>
      </c>
      <c r="BX323">
        <v>0</v>
      </c>
      <c r="BY323">
        <v>0</v>
      </c>
      <c r="BZ323">
        <v>0</v>
      </c>
      <c r="CA323">
        <v>0</v>
      </c>
      <c r="CB323">
        <v>0</v>
      </c>
      <c r="CC323">
        <v>0</v>
      </c>
      <c r="CD323">
        <v>0</v>
      </c>
      <c r="CE323">
        <v>0</v>
      </c>
      <c r="CF323">
        <v>0</v>
      </c>
      <c r="CG323">
        <v>0</v>
      </c>
      <c r="CH323">
        <v>0</v>
      </c>
      <c r="CI323">
        <v>0</v>
      </c>
      <c r="CJ323">
        <v>0</v>
      </c>
      <c r="CK323">
        <v>0</v>
      </c>
      <c r="CL323">
        <v>0</v>
      </c>
      <c r="CM323">
        <v>0</v>
      </c>
      <c r="CN323">
        <v>0</v>
      </c>
      <c r="CO323">
        <v>0</v>
      </c>
      <c r="CP323">
        <v>0</v>
      </c>
      <c r="CQ323">
        <v>0</v>
      </c>
      <c r="CR323">
        <v>0</v>
      </c>
      <c r="CS323">
        <v>0</v>
      </c>
      <c r="CT323">
        <v>0</v>
      </c>
      <c r="CU323">
        <v>0</v>
      </c>
      <c r="CV323">
        <v>0</v>
      </c>
      <c r="CW323">
        <v>0</v>
      </c>
      <c r="CX323">
        <v>0</v>
      </c>
      <c r="CY323">
        <v>0</v>
      </c>
      <c r="CZ323">
        <v>0</v>
      </c>
      <c r="DA323">
        <v>0</v>
      </c>
      <c r="DB323">
        <v>0</v>
      </c>
      <c r="DC323">
        <v>0</v>
      </c>
      <c r="DD323">
        <v>0</v>
      </c>
      <c r="DE323">
        <v>0</v>
      </c>
      <c r="DF323">
        <v>0</v>
      </c>
      <c r="DG323">
        <v>0</v>
      </c>
      <c r="DH323">
        <v>0</v>
      </c>
      <c r="DI323">
        <v>0</v>
      </c>
      <c r="DJ323">
        <v>0</v>
      </c>
      <c r="DK323">
        <v>0</v>
      </c>
      <c r="DL323">
        <v>0</v>
      </c>
      <c r="DM323">
        <v>0</v>
      </c>
      <c r="DN323">
        <v>0</v>
      </c>
      <c r="DO323">
        <v>0</v>
      </c>
      <c r="DP323">
        <v>0</v>
      </c>
      <c r="DQ323">
        <v>0</v>
      </c>
      <c r="DR323">
        <v>0</v>
      </c>
      <c r="DS323">
        <v>0</v>
      </c>
      <c r="DT323">
        <v>0</v>
      </c>
      <c r="DU323">
        <v>0</v>
      </c>
      <c r="DV323">
        <v>0</v>
      </c>
      <c r="DW323">
        <v>0</v>
      </c>
      <c r="DX323">
        <v>0</v>
      </c>
      <c r="DY323">
        <v>0</v>
      </c>
      <c r="DZ323">
        <v>0</v>
      </c>
      <c r="EA323">
        <v>0</v>
      </c>
      <c r="EB323">
        <v>0</v>
      </c>
      <c r="EC323">
        <v>0</v>
      </c>
      <c r="ED323">
        <v>0</v>
      </c>
      <c r="EE323">
        <v>0</v>
      </c>
      <c r="EF323">
        <v>0</v>
      </c>
      <c r="EG323">
        <v>0</v>
      </c>
      <c r="EH323">
        <v>0</v>
      </c>
      <c r="EI323">
        <v>0</v>
      </c>
      <c r="EJ323">
        <v>0</v>
      </c>
      <c r="EK323">
        <v>0</v>
      </c>
      <c r="EL323">
        <v>0</v>
      </c>
      <c r="EM323">
        <v>0</v>
      </c>
      <c r="EN323">
        <v>0</v>
      </c>
      <c r="EO323">
        <v>0</v>
      </c>
      <c r="EP323">
        <v>0</v>
      </c>
      <c r="EQ323">
        <v>0</v>
      </c>
      <c r="ER323">
        <v>0</v>
      </c>
      <c r="ES323">
        <v>0</v>
      </c>
      <c r="ET323">
        <v>0</v>
      </c>
      <c r="EU323">
        <v>0</v>
      </c>
      <c r="EV323">
        <v>0</v>
      </c>
      <c r="EW323">
        <v>0</v>
      </c>
      <c r="EX323">
        <v>0</v>
      </c>
      <c r="EY323">
        <v>0</v>
      </c>
      <c r="EZ323">
        <v>0</v>
      </c>
      <c r="FA323">
        <v>0</v>
      </c>
      <c r="FB323">
        <v>0</v>
      </c>
      <c r="FC323">
        <v>0</v>
      </c>
      <c r="FD323">
        <v>0</v>
      </c>
      <c r="FE323">
        <v>0</v>
      </c>
      <c r="FF323">
        <v>0</v>
      </c>
      <c r="FG323">
        <v>0</v>
      </c>
      <c r="FH323">
        <v>0</v>
      </c>
      <c r="FI323">
        <v>0</v>
      </c>
      <c r="FJ323">
        <v>0</v>
      </c>
      <c r="FK323">
        <v>0</v>
      </c>
      <c r="FL323">
        <v>0</v>
      </c>
      <c r="FM323">
        <v>0</v>
      </c>
      <c r="FN323">
        <v>0</v>
      </c>
      <c r="FO323">
        <v>0</v>
      </c>
      <c r="FP323">
        <v>0</v>
      </c>
      <c r="FQ323">
        <v>0</v>
      </c>
      <c r="FR323">
        <v>0</v>
      </c>
      <c r="FT323">
        <v>0</v>
      </c>
    </row>
    <row r="324" spans="1:176" x14ac:dyDescent="0.2">
      <c r="A324" t="s">
        <v>232</v>
      </c>
      <c r="B324" t="s">
        <v>230</v>
      </c>
      <c r="C324" t="s">
        <v>259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0</v>
      </c>
      <c r="BI324">
        <v>0</v>
      </c>
      <c r="BJ324">
        <v>0</v>
      </c>
      <c r="BK324">
        <v>0</v>
      </c>
      <c r="BL324">
        <v>0</v>
      </c>
      <c r="BM324">
        <v>0</v>
      </c>
      <c r="BN324">
        <v>0</v>
      </c>
      <c r="BO324">
        <v>0</v>
      </c>
      <c r="BP324">
        <v>0</v>
      </c>
      <c r="BQ324">
        <v>0</v>
      </c>
      <c r="BR324">
        <v>0</v>
      </c>
      <c r="BS324">
        <v>0</v>
      </c>
      <c r="BT324">
        <v>0</v>
      </c>
      <c r="BU324">
        <v>0</v>
      </c>
      <c r="BV324">
        <v>0</v>
      </c>
      <c r="BW324">
        <v>0</v>
      </c>
      <c r="BX324">
        <v>0</v>
      </c>
      <c r="BY324">
        <v>0</v>
      </c>
      <c r="BZ324">
        <v>0</v>
      </c>
      <c r="CA324">
        <v>0</v>
      </c>
      <c r="CB324">
        <v>0</v>
      </c>
      <c r="CC324">
        <v>0</v>
      </c>
      <c r="CD324">
        <v>0</v>
      </c>
      <c r="CE324">
        <v>0</v>
      </c>
      <c r="CF324">
        <v>0</v>
      </c>
      <c r="CG324">
        <v>0</v>
      </c>
      <c r="CH324">
        <v>0</v>
      </c>
      <c r="CI324">
        <v>0</v>
      </c>
      <c r="CJ324">
        <v>0</v>
      </c>
      <c r="CK324">
        <v>0</v>
      </c>
      <c r="CL324">
        <v>0</v>
      </c>
      <c r="CM324">
        <v>0</v>
      </c>
      <c r="CN324">
        <v>0</v>
      </c>
      <c r="CO324">
        <v>0</v>
      </c>
      <c r="CP324">
        <v>0</v>
      </c>
      <c r="CQ324">
        <v>0</v>
      </c>
      <c r="CR324">
        <v>0</v>
      </c>
      <c r="CS324">
        <v>0</v>
      </c>
      <c r="CT324">
        <v>0</v>
      </c>
      <c r="CU324">
        <v>0</v>
      </c>
      <c r="CV324">
        <v>0</v>
      </c>
      <c r="CW324">
        <v>0</v>
      </c>
      <c r="CX324">
        <v>0</v>
      </c>
      <c r="CY324">
        <v>0</v>
      </c>
      <c r="CZ324">
        <v>0</v>
      </c>
      <c r="DA324">
        <v>0</v>
      </c>
      <c r="DB324">
        <v>0</v>
      </c>
      <c r="DC324">
        <v>0</v>
      </c>
      <c r="DD324">
        <v>0</v>
      </c>
      <c r="DE324">
        <v>0</v>
      </c>
      <c r="DF324">
        <v>0</v>
      </c>
      <c r="DG324">
        <v>0</v>
      </c>
      <c r="DH324">
        <v>0</v>
      </c>
      <c r="DI324">
        <v>0</v>
      </c>
      <c r="DJ324">
        <v>0</v>
      </c>
      <c r="DK324">
        <v>0</v>
      </c>
      <c r="DL324">
        <v>0</v>
      </c>
      <c r="DM324">
        <v>0</v>
      </c>
      <c r="DN324">
        <v>0</v>
      </c>
      <c r="DO324">
        <v>0</v>
      </c>
      <c r="DP324">
        <v>0</v>
      </c>
      <c r="DQ324">
        <v>0</v>
      </c>
      <c r="DR324">
        <v>0</v>
      </c>
      <c r="DS324">
        <v>0</v>
      </c>
      <c r="DT324">
        <v>0</v>
      </c>
      <c r="DU324">
        <v>0</v>
      </c>
      <c r="DV324">
        <v>0</v>
      </c>
      <c r="DW324">
        <v>0</v>
      </c>
      <c r="DX324">
        <v>0</v>
      </c>
      <c r="DY324">
        <v>0</v>
      </c>
      <c r="DZ324">
        <v>0</v>
      </c>
      <c r="EA324">
        <v>0</v>
      </c>
      <c r="EB324">
        <v>0</v>
      </c>
      <c r="EC324">
        <v>0</v>
      </c>
      <c r="ED324">
        <v>0</v>
      </c>
      <c r="EE324">
        <v>0</v>
      </c>
      <c r="EF324">
        <v>0</v>
      </c>
      <c r="EG324">
        <v>0</v>
      </c>
      <c r="EH324">
        <v>0</v>
      </c>
      <c r="EI324">
        <v>0</v>
      </c>
      <c r="EJ324">
        <v>0</v>
      </c>
      <c r="EK324">
        <v>0</v>
      </c>
      <c r="EL324">
        <v>0</v>
      </c>
      <c r="EM324">
        <v>0</v>
      </c>
      <c r="EN324">
        <v>0</v>
      </c>
      <c r="EO324">
        <v>0</v>
      </c>
      <c r="EP324">
        <v>0</v>
      </c>
      <c r="EQ324">
        <v>0</v>
      </c>
      <c r="ER324">
        <v>0</v>
      </c>
      <c r="ES324">
        <v>0</v>
      </c>
      <c r="ET324">
        <v>0</v>
      </c>
      <c r="EU324">
        <v>0</v>
      </c>
      <c r="EV324">
        <v>0</v>
      </c>
      <c r="EW324">
        <v>0</v>
      </c>
      <c r="EX324">
        <v>0</v>
      </c>
      <c r="EY324">
        <v>0</v>
      </c>
      <c r="EZ324">
        <v>0</v>
      </c>
      <c r="FA324">
        <v>0</v>
      </c>
      <c r="FB324">
        <v>0</v>
      </c>
      <c r="FC324">
        <v>0</v>
      </c>
      <c r="FD324">
        <v>0</v>
      </c>
      <c r="FE324">
        <v>0</v>
      </c>
      <c r="FF324">
        <v>0</v>
      </c>
      <c r="FG324">
        <v>0</v>
      </c>
      <c r="FH324">
        <v>0</v>
      </c>
      <c r="FI324">
        <v>0</v>
      </c>
      <c r="FJ324">
        <v>0</v>
      </c>
      <c r="FK324">
        <v>0</v>
      </c>
      <c r="FL324">
        <v>0</v>
      </c>
      <c r="FM324">
        <v>0</v>
      </c>
      <c r="FN324">
        <v>0</v>
      </c>
      <c r="FO324">
        <v>0</v>
      </c>
      <c r="FP324">
        <v>0</v>
      </c>
      <c r="FQ324">
        <v>0</v>
      </c>
      <c r="FR324">
        <v>0</v>
      </c>
      <c r="FT324">
        <v>0</v>
      </c>
    </row>
    <row r="325" spans="1:176" x14ac:dyDescent="0.2">
      <c r="A325" t="s">
        <v>232</v>
      </c>
      <c r="B325" t="s">
        <v>230</v>
      </c>
      <c r="C325" t="s">
        <v>260</v>
      </c>
      <c r="D325">
        <v>0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0</v>
      </c>
      <c r="BI325">
        <v>0</v>
      </c>
      <c r="BJ325">
        <v>0</v>
      </c>
      <c r="BK325">
        <v>0</v>
      </c>
      <c r="BL325">
        <v>0</v>
      </c>
      <c r="BM325">
        <v>0</v>
      </c>
      <c r="BN325">
        <v>0</v>
      </c>
      <c r="BO325">
        <v>0</v>
      </c>
      <c r="BP325">
        <v>0</v>
      </c>
      <c r="BQ325">
        <v>0</v>
      </c>
      <c r="BR325">
        <v>0</v>
      </c>
      <c r="BS325">
        <v>0</v>
      </c>
      <c r="BT325">
        <v>0</v>
      </c>
      <c r="BU325">
        <v>0</v>
      </c>
      <c r="BV325">
        <v>0</v>
      </c>
      <c r="BW325">
        <v>0</v>
      </c>
      <c r="BX325">
        <v>0</v>
      </c>
      <c r="BY325">
        <v>0</v>
      </c>
      <c r="BZ325">
        <v>0</v>
      </c>
      <c r="CA325">
        <v>0</v>
      </c>
      <c r="CB325">
        <v>0</v>
      </c>
      <c r="CC325">
        <v>0</v>
      </c>
      <c r="CD325">
        <v>0</v>
      </c>
      <c r="CE325">
        <v>0</v>
      </c>
      <c r="CF325">
        <v>0</v>
      </c>
      <c r="CG325">
        <v>0</v>
      </c>
      <c r="CH325">
        <v>0</v>
      </c>
      <c r="CI325">
        <v>0</v>
      </c>
      <c r="CJ325">
        <v>0</v>
      </c>
      <c r="CK325">
        <v>0</v>
      </c>
      <c r="CL325">
        <v>0</v>
      </c>
      <c r="CM325">
        <v>0</v>
      </c>
      <c r="CN325">
        <v>0</v>
      </c>
      <c r="CO325">
        <v>0</v>
      </c>
      <c r="CP325">
        <v>0</v>
      </c>
      <c r="CQ325">
        <v>0</v>
      </c>
      <c r="CR325">
        <v>0</v>
      </c>
      <c r="CS325">
        <v>0</v>
      </c>
      <c r="CT325">
        <v>0</v>
      </c>
      <c r="CU325">
        <v>0</v>
      </c>
      <c r="CV325">
        <v>0</v>
      </c>
      <c r="CW325">
        <v>0</v>
      </c>
      <c r="CX325">
        <v>0</v>
      </c>
      <c r="CY325">
        <v>0</v>
      </c>
      <c r="CZ325">
        <v>0</v>
      </c>
      <c r="DA325">
        <v>0</v>
      </c>
      <c r="DB325">
        <v>0</v>
      </c>
      <c r="DC325">
        <v>0</v>
      </c>
      <c r="DD325">
        <v>0</v>
      </c>
      <c r="DE325">
        <v>0</v>
      </c>
      <c r="DF325">
        <v>0</v>
      </c>
      <c r="DG325">
        <v>0</v>
      </c>
      <c r="DH325">
        <v>0</v>
      </c>
      <c r="DI325">
        <v>0</v>
      </c>
      <c r="DJ325">
        <v>0</v>
      </c>
      <c r="DK325">
        <v>0</v>
      </c>
      <c r="DL325">
        <v>0</v>
      </c>
      <c r="DM325">
        <v>0</v>
      </c>
      <c r="DN325">
        <v>0</v>
      </c>
      <c r="DO325">
        <v>0</v>
      </c>
      <c r="DP325">
        <v>0</v>
      </c>
      <c r="DQ325">
        <v>0</v>
      </c>
      <c r="DR325">
        <v>0</v>
      </c>
      <c r="DS325">
        <v>0</v>
      </c>
      <c r="DT325">
        <v>0</v>
      </c>
      <c r="DU325">
        <v>0</v>
      </c>
      <c r="DV325">
        <v>0</v>
      </c>
      <c r="DW325">
        <v>0</v>
      </c>
      <c r="DX325">
        <v>0</v>
      </c>
      <c r="DY325">
        <v>0</v>
      </c>
      <c r="DZ325">
        <v>0</v>
      </c>
      <c r="EA325">
        <v>0</v>
      </c>
      <c r="EB325">
        <v>0</v>
      </c>
      <c r="EC325">
        <v>0</v>
      </c>
      <c r="ED325">
        <v>0</v>
      </c>
      <c r="EE325">
        <v>0</v>
      </c>
      <c r="EF325">
        <v>0</v>
      </c>
      <c r="EG325">
        <v>0</v>
      </c>
      <c r="EH325">
        <v>0</v>
      </c>
      <c r="EI325">
        <v>0</v>
      </c>
      <c r="EJ325">
        <v>0</v>
      </c>
      <c r="EK325">
        <v>0</v>
      </c>
      <c r="EL325">
        <v>0</v>
      </c>
      <c r="EM325">
        <v>0</v>
      </c>
      <c r="EN325">
        <v>0</v>
      </c>
      <c r="EO325">
        <v>0</v>
      </c>
      <c r="EP325">
        <v>0</v>
      </c>
      <c r="EQ325">
        <v>0</v>
      </c>
      <c r="ER325">
        <v>0</v>
      </c>
      <c r="ES325">
        <v>0</v>
      </c>
      <c r="ET325">
        <v>0</v>
      </c>
      <c r="EU325">
        <v>0</v>
      </c>
      <c r="EV325">
        <v>0</v>
      </c>
      <c r="EW325">
        <v>0</v>
      </c>
      <c r="EX325">
        <v>0</v>
      </c>
      <c r="EY325">
        <v>0</v>
      </c>
      <c r="EZ325">
        <v>0</v>
      </c>
      <c r="FA325">
        <v>0</v>
      </c>
      <c r="FB325">
        <v>0</v>
      </c>
      <c r="FC325">
        <v>0</v>
      </c>
      <c r="FD325">
        <v>0</v>
      </c>
      <c r="FE325">
        <v>0</v>
      </c>
      <c r="FF325">
        <v>0</v>
      </c>
      <c r="FG325">
        <v>0</v>
      </c>
      <c r="FH325">
        <v>0</v>
      </c>
      <c r="FI325">
        <v>0</v>
      </c>
      <c r="FJ325">
        <v>0</v>
      </c>
      <c r="FK325">
        <v>0</v>
      </c>
      <c r="FL325">
        <v>0</v>
      </c>
      <c r="FM325">
        <v>0</v>
      </c>
      <c r="FN325">
        <v>0</v>
      </c>
      <c r="FO325">
        <v>0</v>
      </c>
      <c r="FP325">
        <v>0</v>
      </c>
      <c r="FQ325">
        <v>0</v>
      </c>
      <c r="FR325">
        <v>0</v>
      </c>
      <c r="FT325">
        <v>0</v>
      </c>
    </row>
    <row r="326" spans="1:176" x14ac:dyDescent="0.2">
      <c r="A326" t="s">
        <v>232</v>
      </c>
      <c r="B326" t="s">
        <v>230</v>
      </c>
      <c r="C326" t="s">
        <v>2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0</v>
      </c>
      <c r="BI326">
        <v>0</v>
      </c>
      <c r="BJ326">
        <v>0</v>
      </c>
      <c r="BK326">
        <v>0</v>
      </c>
      <c r="BL326">
        <v>0</v>
      </c>
      <c r="BM326">
        <v>0</v>
      </c>
      <c r="BN326">
        <v>0</v>
      </c>
      <c r="BO326">
        <v>0</v>
      </c>
      <c r="BP326">
        <v>0</v>
      </c>
      <c r="BQ326">
        <v>0</v>
      </c>
      <c r="BR326">
        <v>0</v>
      </c>
      <c r="BS326">
        <v>0</v>
      </c>
      <c r="BT326">
        <v>0</v>
      </c>
      <c r="BU326">
        <v>0</v>
      </c>
      <c r="BV326">
        <v>0</v>
      </c>
      <c r="BW326">
        <v>0</v>
      </c>
      <c r="BX326">
        <v>0</v>
      </c>
      <c r="BY326">
        <v>0</v>
      </c>
      <c r="BZ326">
        <v>0</v>
      </c>
      <c r="CA326">
        <v>0</v>
      </c>
      <c r="CB326">
        <v>0</v>
      </c>
      <c r="CC326">
        <v>0</v>
      </c>
      <c r="CD326">
        <v>0</v>
      </c>
      <c r="CE326">
        <v>0</v>
      </c>
      <c r="CF326">
        <v>0</v>
      </c>
      <c r="CG326">
        <v>0</v>
      </c>
      <c r="CH326">
        <v>0</v>
      </c>
      <c r="CI326">
        <v>0</v>
      </c>
      <c r="CJ326">
        <v>0</v>
      </c>
      <c r="CK326">
        <v>0</v>
      </c>
      <c r="CL326">
        <v>0</v>
      </c>
      <c r="CM326">
        <v>0</v>
      </c>
      <c r="CN326">
        <v>0</v>
      </c>
      <c r="CO326">
        <v>0</v>
      </c>
      <c r="CP326">
        <v>0</v>
      </c>
      <c r="CQ326">
        <v>0</v>
      </c>
      <c r="CR326">
        <v>0</v>
      </c>
      <c r="CS326">
        <v>0</v>
      </c>
      <c r="CT326">
        <v>0</v>
      </c>
      <c r="CU326">
        <v>0</v>
      </c>
      <c r="CV326">
        <v>0</v>
      </c>
      <c r="CW326">
        <v>0</v>
      </c>
      <c r="CX326">
        <v>0</v>
      </c>
      <c r="CY326">
        <v>0</v>
      </c>
      <c r="CZ326">
        <v>0</v>
      </c>
      <c r="DA326">
        <v>0</v>
      </c>
      <c r="DB326">
        <v>0</v>
      </c>
      <c r="DC326">
        <v>0</v>
      </c>
      <c r="DD326">
        <v>0</v>
      </c>
      <c r="DE326">
        <v>0</v>
      </c>
      <c r="DF326">
        <v>0</v>
      </c>
      <c r="DG326">
        <v>0</v>
      </c>
      <c r="DH326">
        <v>0</v>
      </c>
      <c r="DI326">
        <v>0</v>
      </c>
      <c r="DJ326">
        <v>0</v>
      </c>
      <c r="DK326">
        <v>0</v>
      </c>
      <c r="DL326">
        <v>0</v>
      </c>
      <c r="DM326">
        <v>0</v>
      </c>
      <c r="DN326">
        <v>0</v>
      </c>
      <c r="DO326">
        <v>0</v>
      </c>
      <c r="DP326">
        <v>0</v>
      </c>
      <c r="DQ326">
        <v>0</v>
      </c>
      <c r="DR326">
        <v>0</v>
      </c>
      <c r="DS326">
        <v>0</v>
      </c>
      <c r="DT326">
        <v>0</v>
      </c>
      <c r="DU326">
        <v>0</v>
      </c>
      <c r="DV326">
        <v>0</v>
      </c>
      <c r="DW326">
        <v>0</v>
      </c>
      <c r="DX326">
        <v>0</v>
      </c>
      <c r="DY326">
        <v>0</v>
      </c>
      <c r="DZ326">
        <v>0</v>
      </c>
      <c r="EA326">
        <v>0</v>
      </c>
      <c r="EB326">
        <v>0</v>
      </c>
      <c r="EC326">
        <v>0</v>
      </c>
      <c r="ED326">
        <v>0</v>
      </c>
      <c r="EE326">
        <v>0</v>
      </c>
      <c r="EF326">
        <v>0</v>
      </c>
      <c r="EG326">
        <v>0</v>
      </c>
      <c r="EH326">
        <v>0</v>
      </c>
      <c r="EI326">
        <v>0</v>
      </c>
      <c r="EJ326">
        <v>0</v>
      </c>
      <c r="EK326">
        <v>0</v>
      </c>
      <c r="EL326">
        <v>0</v>
      </c>
      <c r="EM326">
        <v>0</v>
      </c>
      <c r="EN326">
        <v>0</v>
      </c>
      <c r="EO326">
        <v>0</v>
      </c>
      <c r="EP326">
        <v>0</v>
      </c>
      <c r="EQ326">
        <v>0</v>
      </c>
      <c r="ER326">
        <v>0</v>
      </c>
      <c r="ES326">
        <v>0</v>
      </c>
      <c r="ET326">
        <v>0</v>
      </c>
      <c r="EU326">
        <v>0</v>
      </c>
      <c r="EV326">
        <v>0</v>
      </c>
      <c r="EW326">
        <v>0</v>
      </c>
      <c r="EX326">
        <v>0</v>
      </c>
      <c r="EY326">
        <v>0</v>
      </c>
      <c r="EZ326">
        <v>0</v>
      </c>
      <c r="FA326">
        <v>0</v>
      </c>
      <c r="FB326">
        <v>0</v>
      </c>
      <c r="FC326">
        <v>0</v>
      </c>
      <c r="FD326">
        <v>0</v>
      </c>
      <c r="FE326">
        <v>0</v>
      </c>
      <c r="FF326">
        <v>0</v>
      </c>
      <c r="FG326">
        <v>0</v>
      </c>
      <c r="FH326">
        <v>0</v>
      </c>
      <c r="FI326">
        <v>0</v>
      </c>
      <c r="FJ326">
        <v>0</v>
      </c>
      <c r="FK326">
        <v>0</v>
      </c>
      <c r="FL326">
        <v>0</v>
      </c>
      <c r="FM326">
        <v>0</v>
      </c>
      <c r="FN326">
        <v>0</v>
      </c>
      <c r="FO326">
        <v>0</v>
      </c>
      <c r="FP326">
        <v>0</v>
      </c>
      <c r="FQ326">
        <v>0</v>
      </c>
      <c r="FR326">
        <v>0</v>
      </c>
      <c r="FT326">
        <v>0</v>
      </c>
    </row>
    <row r="327" spans="1:176" x14ac:dyDescent="0.2">
      <c r="A327" t="s">
        <v>232</v>
      </c>
      <c r="B327" t="s">
        <v>227</v>
      </c>
      <c r="C327" t="s">
        <v>237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0</v>
      </c>
      <c r="BI327">
        <v>0</v>
      </c>
      <c r="BJ327">
        <v>0</v>
      </c>
      <c r="BK327">
        <v>0</v>
      </c>
      <c r="BL327">
        <v>0</v>
      </c>
      <c r="BM327">
        <v>0</v>
      </c>
      <c r="BN327">
        <v>0</v>
      </c>
      <c r="BO327">
        <v>0</v>
      </c>
      <c r="BP327">
        <v>0</v>
      </c>
      <c r="BQ327">
        <v>0</v>
      </c>
      <c r="BR327">
        <v>0</v>
      </c>
      <c r="BS327">
        <v>0</v>
      </c>
      <c r="BT327">
        <v>0</v>
      </c>
      <c r="BU327">
        <v>0</v>
      </c>
      <c r="BV327">
        <v>0</v>
      </c>
      <c r="BW327">
        <v>0</v>
      </c>
      <c r="BX327">
        <v>0</v>
      </c>
      <c r="BY327">
        <v>0</v>
      </c>
      <c r="BZ327">
        <v>0</v>
      </c>
      <c r="CA327">
        <v>0</v>
      </c>
      <c r="CB327">
        <v>0</v>
      </c>
      <c r="CC327">
        <v>0</v>
      </c>
      <c r="CD327">
        <v>0</v>
      </c>
      <c r="CE327">
        <v>0</v>
      </c>
      <c r="CF327">
        <v>0</v>
      </c>
      <c r="CG327">
        <v>0</v>
      </c>
      <c r="CH327">
        <v>0</v>
      </c>
      <c r="CI327">
        <v>0</v>
      </c>
      <c r="CJ327">
        <v>0</v>
      </c>
      <c r="CK327">
        <v>0</v>
      </c>
      <c r="CL327">
        <v>0</v>
      </c>
      <c r="CM327">
        <v>0</v>
      </c>
      <c r="CN327">
        <v>0</v>
      </c>
      <c r="CO327">
        <v>0</v>
      </c>
      <c r="CP327">
        <v>0</v>
      </c>
      <c r="CQ327">
        <v>0</v>
      </c>
      <c r="CR327">
        <v>0</v>
      </c>
      <c r="CS327">
        <v>0</v>
      </c>
      <c r="CT327">
        <v>0</v>
      </c>
      <c r="CU327">
        <v>0</v>
      </c>
      <c r="CV327">
        <v>0</v>
      </c>
      <c r="CW327">
        <v>0</v>
      </c>
      <c r="CX327">
        <v>0</v>
      </c>
      <c r="CY327">
        <v>0</v>
      </c>
      <c r="CZ327">
        <v>0</v>
      </c>
      <c r="DA327">
        <v>0</v>
      </c>
      <c r="DB327">
        <v>0</v>
      </c>
      <c r="DC327">
        <v>0</v>
      </c>
      <c r="DD327">
        <v>0</v>
      </c>
      <c r="DE327">
        <v>0</v>
      </c>
      <c r="DF327">
        <v>0</v>
      </c>
      <c r="DG327">
        <v>0</v>
      </c>
      <c r="DH327">
        <v>0</v>
      </c>
      <c r="DI327">
        <v>0</v>
      </c>
      <c r="DJ327">
        <v>0</v>
      </c>
      <c r="DK327">
        <v>0</v>
      </c>
      <c r="DL327">
        <v>0</v>
      </c>
      <c r="DM327">
        <v>0</v>
      </c>
      <c r="DN327">
        <v>0</v>
      </c>
      <c r="DO327">
        <v>0</v>
      </c>
      <c r="DP327">
        <v>0</v>
      </c>
      <c r="DQ327">
        <v>0</v>
      </c>
      <c r="DR327">
        <v>0</v>
      </c>
      <c r="DS327">
        <v>0</v>
      </c>
      <c r="DT327">
        <v>0</v>
      </c>
      <c r="DU327">
        <v>0</v>
      </c>
      <c r="DV327">
        <v>0</v>
      </c>
      <c r="DW327">
        <v>0</v>
      </c>
      <c r="DX327">
        <v>0</v>
      </c>
      <c r="DY327">
        <v>0</v>
      </c>
      <c r="DZ327">
        <v>0</v>
      </c>
      <c r="EA327">
        <v>0</v>
      </c>
      <c r="EB327">
        <v>0</v>
      </c>
      <c r="EC327">
        <v>0</v>
      </c>
      <c r="ED327">
        <v>0</v>
      </c>
      <c r="EE327">
        <v>0</v>
      </c>
      <c r="EF327">
        <v>0</v>
      </c>
      <c r="EG327">
        <v>0</v>
      </c>
      <c r="EH327">
        <v>0</v>
      </c>
      <c r="EI327">
        <v>0</v>
      </c>
      <c r="EJ327">
        <v>0</v>
      </c>
      <c r="EK327">
        <v>0</v>
      </c>
      <c r="EL327">
        <v>0</v>
      </c>
      <c r="EM327">
        <v>0</v>
      </c>
      <c r="EN327">
        <v>0</v>
      </c>
      <c r="EO327">
        <v>0</v>
      </c>
      <c r="EP327">
        <v>0</v>
      </c>
      <c r="EQ327">
        <v>0</v>
      </c>
      <c r="ER327">
        <v>0</v>
      </c>
      <c r="ES327">
        <v>0</v>
      </c>
      <c r="ET327">
        <v>0</v>
      </c>
      <c r="EU327">
        <v>0</v>
      </c>
      <c r="EV327">
        <v>0</v>
      </c>
      <c r="EW327">
        <v>0</v>
      </c>
      <c r="EX327">
        <v>0</v>
      </c>
      <c r="EY327">
        <v>0</v>
      </c>
      <c r="EZ327">
        <v>0</v>
      </c>
      <c r="FA327">
        <v>0</v>
      </c>
      <c r="FB327">
        <v>0</v>
      </c>
      <c r="FC327">
        <v>0</v>
      </c>
      <c r="FD327">
        <v>0</v>
      </c>
      <c r="FE327">
        <v>0</v>
      </c>
      <c r="FF327">
        <v>0</v>
      </c>
      <c r="FG327">
        <v>0</v>
      </c>
      <c r="FH327">
        <v>0</v>
      </c>
      <c r="FI327">
        <v>0</v>
      </c>
      <c r="FJ327">
        <v>0</v>
      </c>
      <c r="FK327">
        <v>0</v>
      </c>
      <c r="FL327">
        <v>0</v>
      </c>
      <c r="FM327">
        <v>0</v>
      </c>
      <c r="FN327">
        <v>0</v>
      </c>
      <c r="FO327">
        <v>0</v>
      </c>
      <c r="FP327">
        <v>0</v>
      </c>
      <c r="FQ327">
        <v>0</v>
      </c>
      <c r="FR327">
        <v>8</v>
      </c>
      <c r="FS327">
        <v>0.20493510365486145</v>
      </c>
      <c r="FT327">
        <v>0</v>
      </c>
    </row>
    <row r="328" spans="1:176" x14ac:dyDescent="0.2">
      <c r="A328" t="s">
        <v>232</v>
      </c>
      <c r="B328" t="s">
        <v>227</v>
      </c>
      <c r="C328" t="s">
        <v>238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0</v>
      </c>
      <c r="BI328">
        <v>0</v>
      </c>
      <c r="BJ328">
        <v>0</v>
      </c>
      <c r="BK328">
        <v>0</v>
      </c>
      <c r="BL328">
        <v>0</v>
      </c>
      <c r="BM328">
        <v>0</v>
      </c>
      <c r="BN328">
        <v>0</v>
      </c>
      <c r="BO328">
        <v>0</v>
      </c>
      <c r="BP328">
        <v>0</v>
      </c>
      <c r="BQ328">
        <v>0</v>
      </c>
      <c r="BR328">
        <v>0</v>
      </c>
      <c r="BS328">
        <v>0</v>
      </c>
      <c r="BT328">
        <v>0</v>
      </c>
      <c r="BU328">
        <v>0</v>
      </c>
      <c r="BV328">
        <v>0</v>
      </c>
      <c r="BW328">
        <v>0</v>
      </c>
      <c r="BX328">
        <v>0</v>
      </c>
      <c r="BY328">
        <v>0</v>
      </c>
      <c r="BZ328">
        <v>0</v>
      </c>
      <c r="CA328">
        <v>0</v>
      </c>
      <c r="CB328">
        <v>0</v>
      </c>
      <c r="CC328">
        <v>0</v>
      </c>
      <c r="CD328">
        <v>0</v>
      </c>
      <c r="CE328">
        <v>0</v>
      </c>
      <c r="CF328">
        <v>0</v>
      </c>
      <c r="CG328">
        <v>0</v>
      </c>
      <c r="CH328">
        <v>0</v>
      </c>
      <c r="CI328">
        <v>0</v>
      </c>
      <c r="CJ328">
        <v>0</v>
      </c>
      <c r="CK328">
        <v>0</v>
      </c>
      <c r="CL328">
        <v>0</v>
      </c>
      <c r="CM328">
        <v>0</v>
      </c>
      <c r="CN328">
        <v>0</v>
      </c>
      <c r="CO328">
        <v>0</v>
      </c>
      <c r="CP328">
        <v>0</v>
      </c>
      <c r="CQ328">
        <v>0</v>
      </c>
      <c r="CR328">
        <v>0</v>
      </c>
      <c r="CS328">
        <v>0</v>
      </c>
      <c r="CT328">
        <v>0</v>
      </c>
      <c r="CU328">
        <v>0</v>
      </c>
      <c r="CV328">
        <v>0</v>
      </c>
      <c r="CW328">
        <v>0</v>
      </c>
      <c r="CX328">
        <v>0</v>
      </c>
      <c r="CY328">
        <v>0</v>
      </c>
      <c r="CZ328">
        <v>0</v>
      </c>
      <c r="DA328">
        <v>0</v>
      </c>
      <c r="DB328">
        <v>0</v>
      </c>
      <c r="DC328">
        <v>0</v>
      </c>
      <c r="DD328">
        <v>0</v>
      </c>
      <c r="DE328">
        <v>0</v>
      </c>
      <c r="DF328">
        <v>0</v>
      </c>
      <c r="DG328">
        <v>0</v>
      </c>
      <c r="DH328">
        <v>0</v>
      </c>
      <c r="DI328">
        <v>0</v>
      </c>
      <c r="DJ328">
        <v>0</v>
      </c>
      <c r="DK328">
        <v>0</v>
      </c>
      <c r="DL328">
        <v>0</v>
      </c>
      <c r="DM328">
        <v>0</v>
      </c>
      <c r="DN328">
        <v>0</v>
      </c>
      <c r="DO328">
        <v>0</v>
      </c>
      <c r="DP328">
        <v>0</v>
      </c>
      <c r="DQ328">
        <v>0</v>
      </c>
      <c r="DR328">
        <v>0</v>
      </c>
      <c r="DS328">
        <v>0</v>
      </c>
      <c r="DT328">
        <v>0</v>
      </c>
      <c r="DU328">
        <v>0</v>
      </c>
      <c r="DV328">
        <v>0</v>
      </c>
      <c r="DW328">
        <v>0</v>
      </c>
      <c r="DX328">
        <v>0</v>
      </c>
      <c r="DY328">
        <v>0</v>
      </c>
      <c r="DZ328">
        <v>0</v>
      </c>
      <c r="EA328">
        <v>0</v>
      </c>
      <c r="EB328">
        <v>0</v>
      </c>
      <c r="EC328">
        <v>0</v>
      </c>
      <c r="ED328">
        <v>0</v>
      </c>
      <c r="EE328">
        <v>0</v>
      </c>
      <c r="EF328">
        <v>0</v>
      </c>
      <c r="EG328">
        <v>0</v>
      </c>
      <c r="EH328">
        <v>0</v>
      </c>
      <c r="EI328">
        <v>0</v>
      </c>
      <c r="EJ328">
        <v>0</v>
      </c>
      <c r="EK328">
        <v>0</v>
      </c>
      <c r="EL328">
        <v>0</v>
      </c>
      <c r="EM328">
        <v>0</v>
      </c>
      <c r="EN328">
        <v>0</v>
      </c>
      <c r="EO328">
        <v>0</v>
      </c>
      <c r="EP328">
        <v>0</v>
      </c>
      <c r="EQ328">
        <v>0</v>
      </c>
      <c r="ER328">
        <v>0</v>
      </c>
      <c r="ES328">
        <v>0</v>
      </c>
      <c r="ET328">
        <v>0</v>
      </c>
      <c r="EU328">
        <v>0</v>
      </c>
      <c r="EV328">
        <v>0</v>
      </c>
      <c r="EW328">
        <v>0</v>
      </c>
      <c r="EX328">
        <v>0</v>
      </c>
      <c r="EY328">
        <v>0</v>
      </c>
      <c r="EZ328">
        <v>0</v>
      </c>
      <c r="FA328">
        <v>0</v>
      </c>
      <c r="FB328">
        <v>0</v>
      </c>
      <c r="FC328">
        <v>0</v>
      </c>
      <c r="FD328">
        <v>0</v>
      </c>
      <c r="FE328">
        <v>0</v>
      </c>
      <c r="FF328">
        <v>0</v>
      </c>
      <c r="FG328">
        <v>0</v>
      </c>
      <c r="FH328">
        <v>0</v>
      </c>
      <c r="FI328">
        <v>0</v>
      </c>
      <c r="FJ328">
        <v>0</v>
      </c>
      <c r="FK328">
        <v>0</v>
      </c>
      <c r="FL328">
        <v>0</v>
      </c>
      <c r="FM328">
        <v>0</v>
      </c>
      <c r="FN328">
        <v>0</v>
      </c>
      <c r="FO328">
        <v>0</v>
      </c>
      <c r="FP328">
        <v>0</v>
      </c>
      <c r="FQ328">
        <v>0</v>
      </c>
      <c r="FR328">
        <v>0</v>
      </c>
      <c r="FS328">
        <v>0</v>
      </c>
      <c r="FT328">
        <v>0</v>
      </c>
    </row>
    <row r="329" spans="1:176" x14ac:dyDescent="0.2">
      <c r="A329" t="s">
        <v>232</v>
      </c>
      <c r="B329" t="s">
        <v>227</v>
      </c>
      <c r="C329" t="s">
        <v>239</v>
      </c>
      <c r="D329">
        <v>62</v>
      </c>
      <c r="E329">
        <v>62</v>
      </c>
      <c r="F329">
        <v>5.3037548065185547</v>
      </c>
      <c r="G329">
        <v>5.1319785118103027</v>
      </c>
      <c r="H329">
        <v>4.8337435722351074</v>
      </c>
      <c r="I329">
        <v>4.6141700744628906</v>
      </c>
      <c r="J329">
        <v>4.5690732002258301</v>
      </c>
      <c r="K329">
        <v>4.7880773544311523</v>
      </c>
      <c r="L329">
        <v>5.214134693145752</v>
      </c>
      <c r="M329">
        <v>5.8153471946716309</v>
      </c>
      <c r="N329">
        <v>6.8579797744750977</v>
      </c>
      <c r="O329">
        <v>7.3983197212219238</v>
      </c>
      <c r="P329">
        <v>7.8971667289733887</v>
      </c>
      <c r="Q329">
        <v>8.2091379165649414</v>
      </c>
      <c r="R329">
        <v>8.4091024398803711</v>
      </c>
      <c r="S329">
        <v>8.6620426177978516</v>
      </c>
      <c r="T329">
        <v>8.8080348968505859</v>
      </c>
      <c r="U329">
        <v>8.8794174194335937</v>
      </c>
      <c r="V329">
        <v>8.9737205505371094</v>
      </c>
      <c r="W329">
        <v>9.0958890914916992</v>
      </c>
      <c r="X329">
        <v>9.153111457824707</v>
      </c>
      <c r="Y329">
        <v>8.9981880187988281</v>
      </c>
      <c r="Z329">
        <v>8.6474790573120117</v>
      </c>
      <c r="AA329">
        <v>7.6241388320922852</v>
      </c>
      <c r="AB329">
        <v>6.1340699195861816</v>
      </c>
      <c r="AC329">
        <v>5.49285888671875</v>
      </c>
      <c r="AD329">
        <v>-0.47877055406570435</v>
      </c>
      <c r="AE329">
        <v>-0.25558459758758545</v>
      </c>
      <c r="AF329">
        <v>-0.23784391582012177</v>
      </c>
      <c r="AG329">
        <v>-0.33209320902824402</v>
      </c>
      <c r="AH329">
        <v>-0.36696848273277283</v>
      </c>
      <c r="AI329">
        <v>-0.22810503840446472</v>
      </c>
      <c r="AJ329">
        <v>-0.56757014989852905</v>
      </c>
      <c r="AK329">
        <v>-0.75594604015350342</v>
      </c>
      <c r="AL329">
        <v>-0.51333409547805786</v>
      </c>
      <c r="AM329">
        <v>-0.56458407640457153</v>
      </c>
      <c r="AN329">
        <v>-0.70661413669586182</v>
      </c>
      <c r="AO329">
        <v>-0.72747820615768433</v>
      </c>
      <c r="AP329">
        <v>-0.87483209371566772</v>
      </c>
      <c r="AQ329">
        <v>-1.0353777408599854</v>
      </c>
      <c r="AR329">
        <v>-0.88328278064727783</v>
      </c>
      <c r="AS329">
        <v>1.7923015356063843</v>
      </c>
      <c r="AT329">
        <v>1.6024667024612427</v>
      </c>
      <c r="AU329">
        <v>-0.54126578569412231</v>
      </c>
      <c r="AV329">
        <v>-1.2619755268096924</v>
      </c>
      <c r="AW329">
        <v>-0.9711604118347168</v>
      </c>
      <c r="AX329">
        <v>-0.93390893936157227</v>
      </c>
      <c r="AY329">
        <v>-0.93576163053512573</v>
      </c>
      <c r="AZ329">
        <v>-0.85127830505371094</v>
      </c>
      <c r="BA329">
        <v>-0.74454629421234131</v>
      </c>
      <c r="BB329">
        <v>-0.14808638393878937</v>
      </c>
      <c r="BC329">
        <v>7.1116268634796143E-2</v>
      </c>
      <c r="BD329">
        <v>8.086017519235611E-2</v>
      </c>
      <c r="BE329">
        <v>-3.2711014151573181E-2</v>
      </c>
      <c r="BF329">
        <v>-5.7200886309146881E-2</v>
      </c>
      <c r="BG329">
        <v>8.2206666469573975E-2</v>
      </c>
      <c r="BH329">
        <v>-0.25065773725509644</v>
      </c>
      <c r="BI329">
        <v>-0.42830565571784973</v>
      </c>
      <c r="BJ329">
        <v>-0.17071631550788879</v>
      </c>
      <c r="BK329">
        <v>-0.21090035140514374</v>
      </c>
      <c r="BL329">
        <v>-0.34358561038970947</v>
      </c>
      <c r="BM329">
        <v>-0.35101789236068726</v>
      </c>
      <c r="BN329">
        <v>-0.4822961688041687</v>
      </c>
      <c r="BO329">
        <v>-0.6356012225151062</v>
      </c>
      <c r="BP329">
        <v>-0.47910046577453613</v>
      </c>
      <c r="BQ329">
        <v>2.1971030235290527</v>
      </c>
      <c r="BR329">
        <v>2.0064105987548828</v>
      </c>
      <c r="BS329">
        <v>-0.14196519553661346</v>
      </c>
      <c r="BT329">
        <v>-0.87133508920669556</v>
      </c>
      <c r="BU329">
        <v>-0.57943761348724365</v>
      </c>
      <c r="BV329">
        <v>-0.54977273941040039</v>
      </c>
      <c r="BW329">
        <v>-0.55194872617721558</v>
      </c>
      <c r="BX329">
        <v>-0.45419138669967651</v>
      </c>
      <c r="BY329">
        <v>-0.35323324799537659</v>
      </c>
      <c r="BZ329">
        <v>8.0944478511810303E-2</v>
      </c>
      <c r="CA329">
        <v>0.29738828539848328</v>
      </c>
      <c r="CB329">
        <v>0.30159366130828857</v>
      </c>
      <c r="CC329">
        <v>0.17464017868041992</v>
      </c>
      <c r="CD329">
        <v>0.15734320878982544</v>
      </c>
      <c r="CE329">
        <v>0.29712760448455811</v>
      </c>
      <c r="CF329">
        <v>-3.1165165826678276E-2</v>
      </c>
      <c r="CG329">
        <v>-0.20138290524482727</v>
      </c>
      <c r="CH329">
        <v>6.6579699516296387E-2</v>
      </c>
      <c r="CI329">
        <v>3.4059919416904449E-2</v>
      </c>
      <c r="CJ329">
        <v>-9.2153161764144897E-2</v>
      </c>
      <c r="CK329">
        <v>-9.0282633900642395E-2</v>
      </c>
      <c r="CL329">
        <v>-0.21042698621749878</v>
      </c>
      <c r="CM329">
        <v>-0.35871726274490356</v>
      </c>
      <c r="CN329">
        <v>-0.19916503131389618</v>
      </c>
      <c r="CO329">
        <v>2.4774672985076904</v>
      </c>
      <c r="CP329">
        <v>2.2861807346343994</v>
      </c>
      <c r="CQ329">
        <v>0.13458916544914246</v>
      </c>
      <c r="CR329">
        <v>-0.60077863931655884</v>
      </c>
      <c r="CS329">
        <v>-0.30813160538673401</v>
      </c>
      <c r="CT329">
        <v>-0.28372117877006531</v>
      </c>
      <c r="CU329">
        <v>-0.28612107038497925</v>
      </c>
      <c r="CV329">
        <v>-0.17917020618915558</v>
      </c>
      <c r="CW329">
        <v>-8.2210995256900787E-2</v>
      </c>
      <c r="CX329">
        <v>0.30997532606124878</v>
      </c>
      <c r="CY329">
        <v>0.52366030216217041</v>
      </c>
      <c r="CZ329">
        <v>0.52232712507247925</v>
      </c>
      <c r="DA329">
        <v>0.38199135661125183</v>
      </c>
      <c r="DB329">
        <v>0.37188729643821716</v>
      </c>
      <c r="DC329">
        <v>0.51204854249954224</v>
      </c>
      <c r="DD329">
        <v>0.18832740187644958</v>
      </c>
      <c r="DE329">
        <v>2.553984522819519E-2</v>
      </c>
      <c r="DF329">
        <v>0.30387571454048157</v>
      </c>
      <c r="DG329">
        <v>0.27902019023895264</v>
      </c>
      <c r="DH329">
        <v>0.15927930176258087</v>
      </c>
      <c r="DI329">
        <v>0.17045262455940247</v>
      </c>
      <c r="DJ329">
        <v>6.1442188918590546E-2</v>
      </c>
      <c r="DK329">
        <v>-8.1833295524120331E-2</v>
      </c>
      <c r="DL329">
        <v>8.0770403146743774E-2</v>
      </c>
      <c r="DM329">
        <v>2.7578315734863281</v>
      </c>
      <c r="DN329">
        <v>2.565950870513916</v>
      </c>
      <c r="DO329">
        <v>0.41114354133605957</v>
      </c>
      <c r="DP329">
        <v>-0.33022221922874451</v>
      </c>
      <c r="DQ329">
        <v>-3.6825582385063171E-2</v>
      </c>
      <c r="DR329">
        <v>-1.7669627442955971E-2</v>
      </c>
      <c r="DS329">
        <v>-2.0293410867452621E-2</v>
      </c>
      <c r="DT329">
        <v>9.585098922252655E-2</v>
      </c>
      <c r="DU329">
        <v>0.18881124258041382</v>
      </c>
      <c r="DV329">
        <v>0.64065951108932495</v>
      </c>
      <c r="DW329">
        <v>0.850361168384552</v>
      </c>
      <c r="DX329">
        <v>0.84103125333786011</v>
      </c>
      <c r="DY329">
        <v>0.68137353658676147</v>
      </c>
      <c r="DZ329">
        <v>0.68165487051010132</v>
      </c>
      <c r="EA329">
        <v>0.82236027717590332</v>
      </c>
      <c r="EB329">
        <v>0.50523978471755981</v>
      </c>
      <c r="EC329">
        <v>0.35318025946617126</v>
      </c>
      <c r="ED329">
        <v>0.64649349451065063</v>
      </c>
      <c r="EE329">
        <v>0.63270390033721924</v>
      </c>
      <c r="EF329">
        <v>0.52230781316757202</v>
      </c>
      <c r="EG329">
        <v>0.54691290855407715</v>
      </c>
      <c r="EH329">
        <v>0.45397809147834778</v>
      </c>
      <c r="EI329">
        <v>0.31794318556785583</v>
      </c>
      <c r="EJ329">
        <v>0.48495271801948547</v>
      </c>
      <c r="EK329">
        <v>3.1626331806182861</v>
      </c>
      <c r="EL329">
        <v>2.9698948860168457</v>
      </c>
      <c r="EM329">
        <v>0.81044411659240723</v>
      </c>
      <c r="EN329">
        <v>6.041828915476799E-2</v>
      </c>
      <c r="EO329">
        <v>0.35489723086357117</v>
      </c>
      <c r="EP329">
        <v>0.36646655201911926</v>
      </c>
      <c r="EQ329">
        <v>0.36351951956748962</v>
      </c>
      <c r="ER329">
        <v>0.49293792247772217</v>
      </c>
      <c r="ES329">
        <v>0.58012431859970093</v>
      </c>
      <c r="ET329">
        <v>76.2884521484375</v>
      </c>
      <c r="EU329">
        <v>76.050811767578125</v>
      </c>
      <c r="EV329">
        <v>75.753730773925781</v>
      </c>
      <c r="EW329">
        <v>73.450538635253906</v>
      </c>
      <c r="EX329">
        <v>70.579391479492188</v>
      </c>
      <c r="EY329">
        <v>70.970054626464844</v>
      </c>
      <c r="EZ329">
        <v>74.816230773925781</v>
      </c>
      <c r="FA329">
        <v>80.185127258300781</v>
      </c>
      <c r="FB329">
        <v>84.674583435058594</v>
      </c>
      <c r="FC329">
        <v>88.667854309082031</v>
      </c>
      <c r="FD329">
        <v>91.599716186523438</v>
      </c>
      <c r="FE329">
        <v>93.9439697265625</v>
      </c>
      <c r="FF329">
        <v>96.235504150390625</v>
      </c>
      <c r="FG329">
        <v>97.122772216796875</v>
      </c>
      <c r="FH329">
        <v>97.235481262207031</v>
      </c>
      <c r="FI329">
        <v>96.918006896972656</v>
      </c>
      <c r="FJ329">
        <v>95.55096435546875</v>
      </c>
      <c r="FK329">
        <v>92.779739379882812</v>
      </c>
      <c r="FL329">
        <v>89.511222839355469</v>
      </c>
      <c r="FM329">
        <v>84.944839477539062</v>
      </c>
      <c r="FN329">
        <v>81.547111511230469</v>
      </c>
      <c r="FO329">
        <v>79.774467468261719</v>
      </c>
      <c r="FP329">
        <v>79.349685668945313</v>
      </c>
      <c r="FQ329">
        <v>78.583473205566406</v>
      </c>
      <c r="FR329">
        <v>62</v>
      </c>
      <c r="FS329">
        <v>5.9991888701915741E-2</v>
      </c>
      <c r="FT329">
        <v>1</v>
      </c>
    </row>
    <row r="330" spans="1:176" x14ac:dyDescent="0.2">
      <c r="A330" t="s">
        <v>232</v>
      </c>
      <c r="B330" t="s">
        <v>227</v>
      </c>
      <c r="C330" t="s">
        <v>240</v>
      </c>
      <c r="D330">
        <v>0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0</v>
      </c>
      <c r="BI330">
        <v>0</v>
      </c>
      <c r="BJ330">
        <v>0</v>
      </c>
      <c r="BK330">
        <v>0</v>
      </c>
      <c r="BL330">
        <v>0</v>
      </c>
      <c r="BM330">
        <v>0</v>
      </c>
      <c r="BN330">
        <v>0</v>
      </c>
      <c r="BO330">
        <v>0</v>
      </c>
      <c r="BP330">
        <v>0</v>
      </c>
      <c r="BQ330">
        <v>0</v>
      </c>
      <c r="BR330">
        <v>0</v>
      </c>
      <c r="BS330">
        <v>0</v>
      </c>
      <c r="BT330">
        <v>0</v>
      </c>
      <c r="BU330">
        <v>0</v>
      </c>
      <c r="BV330">
        <v>0</v>
      </c>
      <c r="BW330">
        <v>0</v>
      </c>
      <c r="BX330">
        <v>0</v>
      </c>
      <c r="BY330">
        <v>0</v>
      </c>
      <c r="BZ330">
        <v>0</v>
      </c>
      <c r="CA330">
        <v>0</v>
      </c>
      <c r="CB330">
        <v>0</v>
      </c>
      <c r="CC330">
        <v>0</v>
      </c>
      <c r="CD330">
        <v>0</v>
      </c>
      <c r="CE330">
        <v>0</v>
      </c>
      <c r="CF330">
        <v>0</v>
      </c>
      <c r="CG330">
        <v>0</v>
      </c>
      <c r="CH330">
        <v>0</v>
      </c>
      <c r="CI330">
        <v>0</v>
      </c>
      <c r="CJ330">
        <v>0</v>
      </c>
      <c r="CK330">
        <v>0</v>
      </c>
      <c r="CL330">
        <v>0</v>
      </c>
      <c r="CM330">
        <v>0</v>
      </c>
      <c r="CN330">
        <v>0</v>
      </c>
      <c r="CO330">
        <v>0</v>
      </c>
      <c r="CP330">
        <v>0</v>
      </c>
      <c r="CQ330">
        <v>0</v>
      </c>
      <c r="CR330">
        <v>0</v>
      </c>
      <c r="CS330">
        <v>0</v>
      </c>
      <c r="CT330">
        <v>0</v>
      </c>
      <c r="CU330">
        <v>0</v>
      </c>
      <c r="CV330">
        <v>0</v>
      </c>
      <c r="CW330">
        <v>0</v>
      </c>
      <c r="CX330">
        <v>0</v>
      </c>
      <c r="CY330">
        <v>0</v>
      </c>
      <c r="CZ330">
        <v>0</v>
      </c>
      <c r="DA330">
        <v>0</v>
      </c>
      <c r="DB330">
        <v>0</v>
      </c>
      <c r="DC330">
        <v>0</v>
      </c>
      <c r="DD330">
        <v>0</v>
      </c>
      <c r="DE330">
        <v>0</v>
      </c>
      <c r="DF330">
        <v>0</v>
      </c>
      <c r="DG330">
        <v>0</v>
      </c>
      <c r="DH330">
        <v>0</v>
      </c>
      <c r="DI330">
        <v>0</v>
      </c>
      <c r="DJ330">
        <v>0</v>
      </c>
      <c r="DK330">
        <v>0</v>
      </c>
      <c r="DL330">
        <v>0</v>
      </c>
      <c r="DM330">
        <v>0</v>
      </c>
      <c r="DN330">
        <v>0</v>
      </c>
      <c r="DO330">
        <v>0</v>
      </c>
      <c r="DP330">
        <v>0</v>
      </c>
      <c r="DQ330">
        <v>0</v>
      </c>
      <c r="DR330">
        <v>0</v>
      </c>
      <c r="DS330">
        <v>0</v>
      </c>
      <c r="DT330">
        <v>0</v>
      </c>
      <c r="DU330">
        <v>0</v>
      </c>
      <c r="DV330">
        <v>0</v>
      </c>
      <c r="DW330">
        <v>0</v>
      </c>
      <c r="DX330">
        <v>0</v>
      </c>
      <c r="DY330">
        <v>0</v>
      </c>
      <c r="DZ330">
        <v>0</v>
      </c>
      <c r="EA330">
        <v>0</v>
      </c>
      <c r="EB330">
        <v>0</v>
      </c>
      <c r="EC330">
        <v>0</v>
      </c>
      <c r="ED330">
        <v>0</v>
      </c>
      <c r="EE330">
        <v>0</v>
      </c>
      <c r="EF330">
        <v>0</v>
      </c>
      <c r="EG330">
        <v>0</v>
      </c>
      <c r="EH330">
        <v>0</v>
      </c>
      <c r="EI330">
        <v>0</v>
      </c>
      <c r="EJ330">
        <v>0</v>
      </c>
      <c r="EK330">
        <v>0</v>
      </c>
      <c r="EL330">
        <v>0</v>
      </c>
      <c r="EM330">
        <v>0</v>
      </c>
      <c r="EN330">
        <v>0</v>
      </c>
      <c r="EO330">
        <v>0</v>
      </c>
      <c r="EP330">
        <v>0</v>
      </c>
      <c r="EQ330">
        <v>0</v>
      </c>
      <c r="ER330">
        <v>0</v>
      </c>
      <c r="ES330">
        <v>0</v>
      </c>
      <c r="ET330">
        <v>0</v>
      </c>
      <c r="EU330">
        <v>0</v>
      </c>
      <c r="EV330">
        <v>0</v>
      </c>
      <c r="EW330">
        <v>0</v>
      </c>
      <c r="EX330">
        <v>0</v>
      </c>
      <c r="EY330">
        <v>0</v>
      </c>
      <c r="EZ330">
        <v>0</v>
      </c>
      <c r="FA330">
        <v>0</v>
      </c>
      <c r="FB330">
        <v>0</v>
      </c>
      <c r="FC330">
        <v>0</v>
      </c>
      <c r="FD330">
        <v>0</v>
      </c>
      <c r="FE330">
        <v>0</v>
      </c>
      <c r="FF330">
        <v>0</v>
      </c>
      <c r="FG330">
        <v>0</v>
      </c>
      <c r="FH330">
        <v>0</v>
      </c>
      <c r="FI330">
        <v>0</v>
      </c>
      <c r="FJ330">
        <v>0</v>
      </c>
      <c r="FK330">
        <v>0</v>
      </c>
      <c r="FL330">
        <v>0</v>
      </c>
      <c r="FM330">
        <v>0</v>
      </c>
      <c r="FN330">
        <v>0</v>
      </c>
      <c r="FO330">
        <v>0</v>
      </c>
      <c r="FP330">
        <v>0</v>
      </c>
      <c r="FQ330">
        <v>0</v>
      </c>
      <c r="FR330">
        <v>0</v>
      </c>
      <c r="FS330">
        <v>0</v>
      </c>
      <c r="FT330">
        <v>0</v>
      </c>
    </row>
    <row r="331" spans="1:176" x14ac:dyDescent="0.2">
      <c r="A331" t="s">
        <v>232</v>
      </c>
      <c r="B331" t="s">
        <v>227</v>
      </c>
      <c r="C331" t="s">
        <v>241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0</v>
      </c>
      <c r="BI331">
        <v>0</v>
      </c>
      <c r="BJ331">
        <v>0</v>
      </c>
      <c r="BK331">
        <v>0</v>
      </c>
      <c r="BL331">
        <v>0</v>
      </c>
      <c r="BM331">
        <v>0</v>
      </c>
      <c r="BN331">
        <v>0</v>
      </c>
      <c r="BO331">
        <v>0</v>
      </c>
      <c r="BP331">
        <v>0</v>
      </c>
      <c r="BQ331">
        <v>0</v>
      </c>
      <c r="BR331">
        <v>0</v>
      </c>
      <c r="BS331">
        <v>0</v>
      </c>
      <c r="BT331">
        <v>0</v>
      </c>
      <c r="BU331">
        <v>0</v>
      </c>
      <c r="BV331">
        <v>0</v>
      </c>
      <c r="BW331">
        <v>0</v>
      </c>
      <c r="BX331">
        <v>0</v>
      </c>
      <c r="BY331">
        <v>0</v>
      </c>
      <c r="BZ331">
        <v>0</v>
      </c>
      <c r="CA331">
        <v>0</v>
      </c>
      <c r="CB331">
        <v>0</v>
      </c>
      <c r="CC331">
        <v>0</v>
      </c>
      <c r="CD331">
        <v>0</v>
      </c>
      <c r="CE331">
        <v>0</v>
      </c>
      <c r="CF331">
        <v>0</v>
      </c>
      <c r="CG331">
        <v>0</v>
      </c>
      <c r="CH331">
        <v>0</v>
      </c>
      <c r="CI331">
        <v>0</v>
      </c>
      <c r="CJ331">
        <v>0</v>
      </c>
      <c r="CK331">
        <v>0</v>
      </c>
      <c r="CL331">
        <v>0</v>
      </c>
      <c r="CM331">
        <v>0</v>
      </c>
      <c r="CN331">
        <v>0</v>
      </c>
      <c r="CO331">
        <v>0</v>
      </c>
      <c r="CP331">
        <v>0</v>
      </c>
      <c r="CQ331">
        <v>0</v>
      </c>
      <c r="CR331">
        <v>0</v>
      </c>
      <c r="CS331">
        <v>0</v>
      </c>
      <c r="CT331">
        <v>0</v>
      </c>
      <c r="CU331">
        <v>0</v>
      </c>
      <c r="CV331">
        <v>0</v>
      </c>
      <c r="CW331">
        <v>0</v>
      </c>
      <c r="CX331">
        <v>0</v>
      </c>
      <c r="CY331">
        <v>0</v>
      </c>
      <c r="CZ331">
        <v>0</v>
      </c>
      <c r="DA331">
        <v>0</v>
      </c>
      <c r="DB331">
        <v>0</v>
      </c>
      <c r="DC331">
        <v>0</v>
      </c>
      <c r="DD331">
        <v>0</v>
      </c>
      <c r="DE331">
        <v>0</v>
      </c>
      <c r="DF331">
        <v>0</v>
      </c>
      <c r="DG331">
        <v>0</v>
      </c>
      <c r="DH331">
        <v>0</v>
      </c>
      <c r="DI331">
        <v>0</v>
      </c>
      <c r="DJ331">
        <v>0</v>
      </c>
      <c r="DK331">
        <v>0</v>
      </c>
      <c r="DL331">
        <v>0</v>
      </c>
      <c r="DM331">
        <v>0</v>
      </c>
      <c r="DN331">
        <v>0</v>
      </c>
      <c r="DO331">
        <v>0</v>
      </c>
      <c r="DP331">
        <v>0</v>
      </c>
      <c r="DQ331">
        <v>0</v>
      </c>
      <c r="DR331">
        <v>0</v>
      </c>
      <c r="DS331">
        <v>0</v>
      </c>
      <c r="DT331">
        <v>0</v>
      </c>
      <c r="DU331">
        <v>0</v>
      </c>
      <c r="DV331">
        <v>0</v>
      </c>
      <c r="DW331">
        <v>0</v>
      </c>
      <c r="DX331">
        <v>0</v>
      </c>
      <c r="DY331">
        <v>0</v>
      </c>
      <c r="DZ331">
        <v>0</v>
      </c>
      <c r="EA331">
        <v>0</v>
      </c>
      <c r="EB331">
        <v>0</v>
      </c>
      <c r="EC331">
        <v>0</v>
      </c>
      <c r="ED331">
        <v>0</v>
      </c>
      <c r="EE331">
        <v>0</v>
      </c>
      <c r="EF331">
        <v>0</v>
      </c>
      <c r="EG331">
        <v>0</v>
      </c>
      <c r="EH331">
        <v>0</v>
      </c>
      <c r="EI331">
        <v>0</v>
      </c>
      <c r="EJ331">
        <v>0</v>
      </c>
      <c r="EK331">
        <v>0</v>
      </c>
      <c r="EL331">
        <v>0</v>
      </c>
      <c r="EM331">
        <v>0</v>
      </c>
      <c r="EN331">
        <v>0</v>
      </c>
      <c r="EO331">
        <v>0</v>
      </c>
      <c r="EP331">
        <v>0</v>
      </c>
      <c r="EQ331">
        <v>0</v>
      </c>
      <c r="ER331">
        <v>0</v>
      </c>
      <c r="ES331">
        <v>0</v>
      </c>
      <c r="ET331">
        <v>0</v>
      </c>
      <c r="EU331">
        <v>0</v>
      </c>
      <c r="EV331">
        <v>0</v>
      </c>
      <c r="EW331">
        <v>0</v>
      </c>
      <c r="EX331">
        <v>0</v>
      </c>
      <c r="EY331">
        <v>0</v>
      </c>
      <c r="EZ331">
        <v>0</v>
      </c>
      <c r="FA331">
        <v>0</v>
      </c>
      <c r="FB331">
        <v>0</v>
      </c>
      <c r="FC331">
        <v>0</v>
      </c>
      <c r="FD331">
        <v>0</v>
      </c>
      <c r="FE331">
        <v>0</v>
      </c>
      <c r="FF331">
        <v>0</v>
      </c>
      <c r="FG331">
        <v>0</v>
      </c>
      <c r="FH331">
        <v>0</v>
      </c>
      <c r="FI331">
        <v>0</v>
      </c>
      <c r="FJ331">
        <v>0</v>
      </c>
      <c r="FK331">
        <v>0</v>
      </c>
      <c r="FL331">
        <v>0</v>
      </c>
      <c r="FM331">
        <v>0</v>
      </c>
      <c r="FN331">
        <v>0</v>
      </c>
      <c r="FO331">
        <v>0</v>
      </c>
      <c r="FP331">
        <v>0</v>
      </c>
      <c r="FQ331">
        <v>0</v>
      </c>
      <c r="FR331">
        <v>0</v>
      </c>
      <c r="FS331">
        <v>0</v>
      </c>
      <c r="FT331">
        <v>0</v>
      </c>
    </row>
    <row r="332" spans="1:176" x14ac:dyDescent="0.2">
      <c r="A332" t="s">
        <v>232</v>
      </c>
      <c r="B332" t="s">
        <v>227</v>
      </c>
      <c r="C332" t="s">
        <v>242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0</v>
      </c>
      <c r="BI332">
        <v>0</v>
      </c>
      <c r="BJ332">
        <v>0</v>
      </c>
      <c r="BK332">
        <v>0</v>
      </c>
      <c r="BL332">
        <v>0</v>
      </c>
      <c r="BM332">
        <v>0</v>
      </c>
      <c r="BN332">
        <v>0</v>
      </c>
      <c r="BO332">
        <v>0</v>
      </c>
      <c r="BP332">
        <v>0</v>
      </c>
      <c r="BQ332">
        <v>0</v>
      </c>
      <c r="BR332">
        <v>0</v>
      </c>
      <c r="BS332">
        <v>0</v>
      </c>
      <c r="BT332">
        <v>0</v>
      </c>
      <c r="BU332">
        <v>0</v>
      </c>
      <c r="BV332">
        <v>0</v>
      </c>
      <c r="BW332">
        <v>0</v>
      </c>
      <c r="BX332">
        <v>0</v>
      </c>
      <c r="BY332">
        <v>0</v>
      </c>
      <c r="BZ332">
        <v>0</v>
      </c>
      <c r="CA332">
        <v>0</v>
      </c>
      <c r="CB332">
        <v>0</v>
      </c>
      <c r="CC332">
        <v>0</v>
      </c>
      <c r="CD332">
        <v>0</v>
      </c>
      <c r="CE332">
        <v>0</v>
      </c>
      <c r="CF332">
        <v>0</v>
      </c>
      <c r="CG332">
        <v>0</v>
      </c>
      <c r="CH332">
        <v>0</v>
      </c>
      <c r="CI332">
        <v>0</v>
      </c>
      <c r="CJ332">
        <v>0</v>
      </c>
      <c r="CK332">
        <v>0</v>
      </c>
      <c r="CL332">
        <v>0</v>
      </c>
      <c r="CM332">
        <v>0</v>
      </c>
      <c r="CN332">
        <v>0</v>
      </c>
      <c r="CO332">
        <v>0</v>
      </c>
      <c r="CP332">
        <v>0</v>
      </c>
      <c r="CQ332">
        <v>0</v>
      </c>
      <c r="CR332">
        <v>0</v>
      </c>
      <c r="CS332">
        <v>0</v>
      </c>
      <c r="CT332">
        <v>0</v>
      </c>
      <c r="CU332">
        <v>0</v>
      </c>
      <c r="CV332">
        <v>0</v>
      </c>
      <c r="CW332">
        <v>0</v>
      </c>
      <c r="CX332">
        <v>0</v>
      </c>
      <c r="CY332">
        <v>0</v>
      </c>
      <c r="CZ332">
        <v>0</v>
      </c>
      <c r="DA332">
        <v>0</v>
      </c>
      <c r="DB332">
        <v>0</v>
      </c>
      <c r="DC332">
        <v>0</v>
      </c>
      <c r="DD332">
        <v>0</v>
      </c>
      <c r="DE332">
        <v>0</v>
      </c>
      <c r="DF332">
        <v>0</v>
      </c>
      <c r="DG332">
        <v>0</v>
      </c>
      <c r="DH332">
        <v>0</v>
      </c>
      <c r="DI332">
        <v>0</v>
      </c>
      <c r="DJ332">
        <v>0</v>
      </c>
      <c r="DK332">
        <v>0</v>
      </c>
      <c r="DL332">
        <v>0</v>
      </c>
      <c r="DM332">
        <v>0</v>
      </c>
      <c r="DN332">
        <v>0</v>
      </c>
      <c r="DO332">
        <v>0</v>
      </c>
      <c r="DP332">
        <v>0</v>
      </c>
      <c r="DQ332">
        <v>0</v>
      </c>
      <c r="DR332">
        <v>0</v>
      </c>
      <c r="DS332">
        <v>0</v>
      </c>
      <c r="DT332">
        <v>0</v>
      </c>
      <c r="DU332">
        <v>0</v>
      </c>
      <c r="DV332">
        <v>0</v>
      </c>
      <c r="DW332">
        <v>0</v>
      </c>
      <c r="DX332">
        <v>0</v>
      </c>
      <c r="DY332">
        <v>0</v>
      </c>
      <c r="DZ332">
        <v>0</v>
      </c>
      <c r="EA332">
        <v>0</v>
      </c>
      <c r="EB332">
        <v>0</v>
      </c>
      <c r="EC332">
        <v>0</v>
      </c>
      <c r="ED332">
        <v>0</v>
      </c>
      <c r="EE332">
        <v>0</v>
      </c>
      <c r="EF332">
        <v>0</v>
      </c>
      <c r="EG332">
        <v>0</v>
      </c>
      <c r="EH332">
        <v>0</v>
      </c>
      <c r="EI332">
        <v>0</v>
      </c>
      <c r="EJ332">
        <v>0</v>
      </c>
      <c r="EK332">
        <v>0</v>
      </c>
      <c r="EL332">
        <v>0</v>
      </c>
      <c r="EM332">
        <v>0</v>
      </c>
      <c r="EN332">
        <v>0</v>
      </c>
      <c r="EO332">
        <v>0</v>
      </c>
      <c r="EP332">
        <v>0</v>
      </c>
      <c r="EQ332">
        <v>0</v>
      </c>
      <c r="ER332">
        <v>0</v>
      </c>
      <c r="ES332">
        <v>0</v>
      </c>
      <c r="ET332">
        <v>0</v>
      </c>
      <c r="EU332">
        <v>0</v>
      </c>
      <c r="EV332">
        <v>0</v>
      </c>
      <c r="EW332">
        <v>0</v>
      </c>
      <c r="EX332">
        <v>0</v>
      </c>
      <c r="EY332">
        <v>0</v>
      </c>
      <c r="EZ332">
        <v>0</v>
      </c>
      <c r="FA332">
        <v>0</v>
      </c>
      <c r="FB332">
        <v>0</v>
      </c>
      <c r="FC332">
        <v>0</v>
      </c>
      <c r="FD332">
        <v>0</v>
      </c>
      <c r="FE332">
        <v>0</v>
      </c>
      <c r="FF332">
        <v>0</v>
      </c>
      <c r="FG332">
        <v>0</v>
      </c>
      <c r="FH332">
        <v>0</v>
      </c>
      <c r="FI332">
        <v>0</v>
      </c>
      <c r="FJ332">
        <v>0</v>
      </c>
      <c r="FK332">
        <v>0</v>
      </c>
      <c r="FL332">
        <v>0</v>
      </c>
      <c r="FM332">
        <v>0</v>
      </c>
      <c r="FN332">
        <v>0</v>
      </c>
      <c r="FO332">
        <v>0</v>
      </c>
      <c r="FP332">
        <v>0</v>
      </c>
      <c r="FQ332">
        <v>0</v>
      </c>
      <c r="FR332">
        <v>0</v>
      </c>
      <c r="FS332">
        <v>0</v>
      </c>
      <c r="FT332">
        <v>0</v>
      </c>
    </row>
    <row r="333" spans="1:176" x14ac:dyDescent="0.2">
      <c r="A333" t="s">
        <v>232</v>
      </c>
      <c r="B333" t="s">
        <v>227</v>
      </c>
      <c r="C333" t="s">
        <v>243</v>
      </c>
      <c r="D333">
        <v>62</v>
      </c>
      <c r="E333">
        <v>62</v>
      </c>
      <c r="F333">
        <v>5.6450896263122559</v>
      </c>
      <c r="G333">
        <v>5.4550638198852539</v>
      </c>
      <c r="H333">
        <v>5.1300907135009766</v>
      </c>
      <c r="I333">
        <v>4.897679328918457</v>
      </c>
      <c r="J333">
        <v>4.8238306045532227</v>
      </c>
      <c r="K333">
        <v>5.0970048904418945</v>
      </c>
      <c r="L333">
        <v>5.4918146133422852</v>
      </c>
      <c r="M333">
        <v>6.1221566200256348</v>
      </c>
      <c r="N333">
        <v>7.0991144180297852</v>
      </c>
      <c r="O333">
        <v>7.5298786163330078</v>
      </c>
      <c r="P333">
        <v>7.9565372467041016</v>
      </c>
      <c r="Q333">
        <v>8.2557201385498047</v>
      </c>
      <c r="R333">
        <v>8.4819145202636719</v>
      </c>
      <c r="S333">
        <v>8.6799392700195313</v>
      </c>
      <c r="T333">
        <v>8.7541875839233398</v>
      </c>
      <c r="U333">
        <v>8.7963018417358398</v>
      </c>
      <c r="V333">
        <v>8.866795539855957</v>
      </c>
      <c r="W333">
        <v>8.9360733032226562</v>
      </c>
      <c r="X333">
        <v>9.0121269226074219</v>
      </c>
      <c r="Y333">
        <v>8.8818397521972656</v>
      </c>
      <c r="Z333">
        <v>8.6230106353759766</v>
      </c>
      <c r="AA333">
        <v>7.6503705978393555</v>
      </c>
      <c r="AB333">
        <v>6.0946440696716309</v>
      </c>
      <c r="AC333">
        <v>5.4834427833557129</v>
      </c>
      <c r="AD333">
        <v>-0.40351131558418274</v>
      </c>
      <c r="AE333">
        <v>-0.13561910390853882</v>
      </c>
      <c r="AF333">
        <v>-7.1502663195133209E-2</v>
      </c>
      <c r="AG333">
        <v>-0.32799917459487915</v>
      </c>
      <c r="AH333">
        <v>-0.44330590963363647</v>
      </c>
      <c r="AI333">
        <v>-0.50854778289794922</v>
      </c>
      <c r="AJ333">
        <v>-1.0004324913024902</v>
      </c>
      <c r="AK333">
        <v>-0.93267732858657837</v>
      </c>
      <c r="AL333">
        <v>-1.0183486938476563</v>
      </c>
      <c r="AM333">
        <v>-0.94159024953842163</v>
      </c>
      <c r="AN333">
        <v>-1.1037728786468506</v>
      </c>
      <c r="AO333">
        <v>-0.63147628307342529</v>
      </c>
      <c r="AP333">
        <v>-0.50760835409164429</v>
      </c>
      <c r="AQ333">
        <v>-0.50586634874343872</v>
      </c>
      <c r="AR333">
        <v>-0.6908186674118042</v>
      </c>
      <c r="AS333">
        <v>2.0388491153717041</v>
      </c>
      <c r="AT333">
        <v>1.7830430269241333</v>
      </c>
      <c r="AU333">
        <v>1.6284433603286743</v>
      </c>
      <c r="AV333">
        <v>0.74764370918273926</v>
      </c>
      <c r="AW333">
        <v>-0.98421430587768555</v>
      </c>
      <c r="AX333">
        <v>-1.4379986524581909</v>
      </c>
      <c r="AY333">
        <v>-1.2545335292816162</v>
      </c>
      <c r="AZ333">
        <v>-1.224907398223877</v>
      </c>
      <c r="BA333">
        <v>-1.1888225078582764</v>
      </c>
      <c r="BB333">
        <v>-3.5880595445632935E-2</v>
      </c>
      <c r="BC333">
        <v>0.24052639305591583</v>
      </c>
      <c r="BD333">
        <v>0.29377821087837219</v>
      </c>
      <c r="BE333">
        <v>3.059338079765439E-3</v>
      </c>
      <c r="BF333">
        <v>-9.4299972057342529E-2</v>
      </c>
      <c r="BG333">
        <v>-0.15146760642528534</v>
      </c>
      <c r="BH333">
        <v>-0.63420993089675903</v>
      </c>
      <c r="BI333">
        <v>-0.55008536577224731</v>
      </c>
      <c r="BJ333">
        <v>-0.63077670335769653</v>
      </c>
      <c r="BK333">
        <v>-0.54886293411254883</v>
      </c>
      <c r="BL333">
        <v>-0.71044814586639404</v>
      </c>
      <c r="BM333">
        <v>-0.2247779369354248</v>
      </c>
      <c r="BN333">
        <v>-8.494848757982254E-2</v>
      </c>
      <c r="BO333">
        <v>-8.3641871809959412E-2</v>
      </c>
      <c r="BP333">
        <v>-0.27026623487472534</v>
      </c>
      <c r="BQ333">
        <v>2.466843843460083</v>
      </c>
      <c r="BR333">
        <v>2.2120361328125</v>
      </c>
      <c r="BS333">
        <v>2.0651683807373047</v>
      </c>
      <c r="BT333">
        <v>1.1783033609390259</v>
      </c>
      <c r="BU333">
        <v>-0.55159282684326172</v>
      </c>
      <c r="BV333">
        <v>-1.0161621570587158</v>
      </c>
      <c r="BW333">
        <v>-0.82867664098739624</v>
      </c>
      <c r="BX333">
        <v>-0.78938627243041992</v>
      </c>
      <c r="BY333">
        <v>-0.75982773303985596</v>
      </c>
      <c r="BZ333">
        <v>0.21873931586742401</v>
      </c>
      <c r="CA333">
        <v>0.50104361772537231</v>
      </c>
      <c r="CB333">
        <v>0.54677063226699829</v>
      </c>
      <c r="CC333">
        <v>0.2323494553565979</v>
      </c>
      <c r="CD333">
        <v>0.14742046594619751</v>
      </c>
      <c r="CE333">
        <v>9.5845036208629608E-2</v>
      </c>
      <c r="CF333">
        <v>-0.38056525588035583</v>
      </c>
      <c r="CG333">
        <v>-0.28510332107543945</v>
      </c>
      <c r="CH333">
        <v>-0.36234560608863831</v>
      </c>
      <c r="CI333">
        <v>-0.27686122059822083</v>
      </c>
      <c r="CJ333">
        <v>-0.4380325973033905</v>
      </c>
      <c r="CK333">
        <v>5.6900087743997574E-2</v>
      </c>
      <c r="CL333">
        <v>0.20778444409370422</v>
      </c>
      <c r="CM333">
        <v>0.20878949761390686</v>
      </c>
      <c r="CN333">
        <v>2.1007115021348E-2</v>
      </c>
      <c r="CO333">
        <v>2.7632715702056885</v>
      </c>
      <c r="CP333">
        <v>2.5091555118560791</v>
      </c>
      <c r="CQ333">
        <v>2.367642879486084</v>
      </c>
      <c r="CR333">
        <v>1.4765769243240356</v>
      </c>
      <c r="CS333">
        <v>-0.25196048617362976</v>
      </c>
      <c r="CT333">
        <v>-0.72399955987930298</v>
      </c>
      <c r="CU333">
        <v>-0.53372949361801147</v>
      </c>
      <c r="CV333">
        <v>-0.48774567246437073</v>
      </c>
      <c r="CW333">
        <v>-0.46270725131034851</v>
      </c>
      <c r="CX333">
        <v>0.47335922718048096</v>
      </c>
      <c r="CY333">
        <v>0.76156085729598999</v>
      </c>
      <c r="CZ333">
        <v>0.79976308345794678</v>
      </c>
      <c r="DA333">
        <v>0.46163958311080933</v>
      </c>
      <c r="DB333">
        <v>0.38914090394973755</v>
      </c>
      <c r="DC333">
        <v>0.34315767884254456</v>
      </c>
      <c r="DD333">
        <v>-0.12692058086395264</v>
      </c>
      <c r="DE333">
        <v>-2.012128010392189E-2</v>
      </c>
      <c r="DF333">
        <v>-9.391447901725769E-2</v>
      </c>
      <c r="DG333">
        <v>-4.8594861291348934E-3</v>
      </c>
      <c r="DH333">
        <v>-0.16561704874038696</v>
      </c>
      <c r="DI333">
        <v>0.33857810497283936</v>
      </c>
      <c r="DJ333">
        <v>0.50051736831665039</v>
      </c>
      <c r="DK333">
        <v>0.50122088193893433</v>
      </c>
      <c r="DL333">
        <v>0.31228044629096985</v>
      </c>
      <c r="DM333">
        <v>3.0596992969512939</v>
      </c>
      <c r="DN333">
        <v>2.8062748908996582</v>
      </c>
      <c r="DO333">
        <v>2.6701173782348633</v>
      </c>
      <c r="DP333">
        <v>1.7748504877090454</v>
      </c>
      <c r="DQ333">
        <v>4.7671832144260406E-2</v>
      </c>
      <c r="DR333">
        <v>-0.43183690309524536</v>
      </c>
      <c r="DS333">
        <v>-0.23878233134746552</v>
      </c>
      <c r="DT333">
        <v>-0.18610504269599915</v>
      </c>
      <c r="DU333">
        <v>-0.16558675467967987</v>
      </c>
      <c r="DV333">
        <v>0.84098994731903076</v>
      </c>
      <c r="DW333">
        <v>1.1377062797546387</v>
      </c>
      <c r="DX333">
        <v>1.1650439500808716</v>
      </c>
      <c r="DY333">
        <v>0.79269808530807495</v>
      </c>
      <c r="DZ333">
        <v>0.73814684152603149</v>
      </c>
      <c r="EA333">
        <v>0.70023787021636963</v>
      </c>
      <c r="EB333">
        <v>0.23930203914642334</v>
      </c>
      <c r="EC333">
        <v>0.36247068643569946</v>
      </c>
      <c r="ED333">
        <v>0.29365742206573486</v>
      </c>
      <c r="EE333">
        <v>0.38786780834197998</v>
      </c>
      <c r="EF333">
        <v>0.22770771384239197</v>
      </c>
      <c r="EG333">
        <v>0.74527645111083984</v>
      </c>
      <c r="EH333">
        <v>0.92317724227905273</v>
      </c>
      <c r="EI333">
        <v>0.92344534397125244</v>
      </c>
      <c r="EJ333">
        <v>0.73283290863037109</v>
      </c>
      <c r="EK333">
        <v>3.4876940250396729</v>
      </c>
      <c r="EL333">
        <v>3.2352678775787354</v>
      </c>
      <c r="EM333">
        <v>3.1068422794342041</v>
      </c>
      <c r="EN333">
        <v>2.205510139465332</v>
      </c>
      <c r="EO333">
        <v>0.48029330372810364</v>
      </c>
      <c r="EP333">
        <v>-1.0000436566770077E-2</v>
      </c>
      <c r="EQ333">
        <v>0.18707451224327087</v>
      </c>
      <c r="ER333">
        <v>0.24941611289978027</v>
      </c>
      <c r="ES333">
        <v>0.26340806484222412</v>
      </c>
      <c r="ET333">
        <v>77.637001037597656</v>
      </c>
      <c r="EU333">
        <v>77.325164794921875</v>
      </c>
      <c r="EV333">
        <v>75.913444519042969</v>
      </c>
      <c r="EW333">
        <v>75.174118041992188</v>
      </c>
      <c r="EX333">
        <v>74.960105895996094</v>
      </c>
      <c r="EY333">
        <v>74.785667419433594</v>
      </c>
      <c r="EZ333">
        <v>77.442375183105469</v>
      </c>
      <c r="FA333">
        <v>80.9859619140625</v>
      </c>
      <c r="FB333">
        <v>85.027870178222656</v>
      </c>
      <c r="FC333">
        <v>89.49822998046875</v>
      </c>
      <c r="FD333">
        <v>92.712242126464844</v>
      </c>
      <c r="FE333">
        <v>95.679031372070313</v>
      </c>
      <c r="FF333">
        <v>97.390007019042969</v>
      </c>
      <c r="FG333">
        <v>98.112922668457031</v>
      </c>
      <c r="FH333">
        <v>97.730964660644531</v>
      </c>
      <c r="FI333">
        <v>94.88116455078125</v>
      </c>
      <c r="FJ333">
        <v>93.170936584472656</v>
      </c>
      <c r="FK333">
        <v>90.741325378417969</v>
      </c>
      <c r="FL333">
        <v>87.830970764160156</v>
      </c>
      <c r="FM333">
        <v>83.670829772949219</v>
      </c>
      <c r="FN333">
        <v>81.711929321289063</v>
      </c>
      <c r="FO333">
        <v>80.849990844726563</v>
      </c>
      <c r="FP333">
        <v>79.833778381347656</v>
      </c>
      <c r="FQ333">
        <v>79.427017211914063</v>
      </c>
      <c r="FR333">
        <v>62</v>
      </c>
      <c r="FS333">
        <v>6.1984136700630188E-2</v>
      </c>
      <c r="FT333">
        <v>1</v>
      </c>
    </row>
    <row r="334" spans="1:176" x14ac:dyDescent="0.2">
      <c r="A334" t="s">
        <v>232</v>
      </c>
      <c r="B334" t="s">
        <v>227</v>
      </c>
      <c r="C334" t="s">
        <v>244</v>
      </c>
      <c r="D334">
        <v>62</v>
      </c>
      <c r="E334">
        <v>62</v>
      </c>
      <c r="F334">
        <v>5.5918440818786621</v>
      </c>
      <c r="G334">
        <v>5.3962764739990234</v>
      </c>
      <c r="H334">
        <v>5.0839319229125977</v>
      </c>
      <c r="I334">
        <v>4.8926997184753418</v>
      </c>
      <c r="J334">
        <v>4.8693041801452637</v>
      </c>
      <c r="K334">
        <v>5.1485080718994141</v>
      </c>
      <c r="L334">
        <v>5.6160492897033691</v>
      </c>
      <c r="M334">
        <v>6.2811336517333984</v>
      </c>
      <c r="N334">
        <v>7.2312707901000977</v>
      </c>
      <c r="O334">
        <v>7.7189903259277344</v>
      </c>
      <c r="P334">
        <v>8.2306442260742187</v>
      </c>
      <c r="Q334">
        <v>8.5048952102661133</v>
      </c>
      <c r="R334">
        <v>8.717097282409668</v>
      </c>
      <c r="S334">
        <v>8.9232177734375</v>
      </c>
      <c r="T334">
        <v>9.0614776611328125</v>
      </c>
      <c r="U334">
        <v>9.1345539093017578</v>
      </c>
      <c r="V334">
        <v>9.2831125259399414</v>
      </c>
      <c r="W334">
        <v>9.378911018371582</v>
      </c>
      <c r="X334">
        <v>9.4354572296142578</v>
      </c>
      <c r="Y334">
        <v>9.2614307403564453</v>
      </c>
      <c r="Z334">
        <v>8.9127607345581055</v>
      </c>
      <c r="AA334">
        <v>7.8945975303649902</v>
      </c>
      <c r="AB334">
        <v>6.2908463478088379</v>
      </c>
      <c r="AC334">
        <v>5.6615614891052246</v>
      </c>
      <c r="AD334">
        <v>-0.58072376251220703</v>
      </c>
      <c r="AE334">
        <v>-0.73504042625427246</v>
      </c>
      <c r="AF334">
        <v>-0.84452676773071289</v>
      </c>
      <c r="AG334">
        <v>-0.45734280347824097</v>
      </c>
      <c r="AH334">
        <v>-0.53269559144973755</v>
      </c>
      <c r="AI334">
        <v>-0.41166439652442932</v>
      </c>
      <c r="AJ334">
        <v>-0.27363896369934082</v>
      </c>
      <c r="AK334">
        <v>-0.38087329268455505</v>
      </c>
      <c r="AL334">
        <v>-0.70318245887756348</v>
      </c>
      <c r="AM334">
        <v>-0.53924167156219482</v>
      </c>
      <c r="AN334">
        <v>-0.53904306888580322</v>
      </c>
      <c r="AO334">
        <v>-0.59179168939590454</v>
      </c>
      <c r="AP334">
        <v>-0.77103126049041748</v>
      </c>
      <c r="AQ334">
        <v>-0.73823750019073486</v>
      </c>
      <c r="AR334">
        <v>-0.39667314291000366</v>
      </c>
      <c r="AS334">
        <v>2.1849658489227295</v>
      </c>
      <c r="AT334">
        <v>2.0840530395507812</v>
      </c>
      <c r="AU334">
        <v>1.7404145002365112</v>
      </c>
      <c r="AV334">
        <v>1.6175911426544189</v>
      </c>
      <c r="AW334">
        <v>-0.83925515413284302</v>
      </c>
      <c r="AX334">
        <v>-1.2045361995697021</v>
      </c>
      <c r="AY334">
        <v>-1.197013258934021</v>
      </c>
      <c r="AZ334">
        <v>-1.3174320459365845</v>
      </c>
      <c r="BA334">
        <v>-1.2603545188903809</v>
      </c>
      <c r="BB334">
        <v>-0.22316226363182068</v>
      </c>
      <c r="BC334">
        <v>-0.37150019407272339</v>
      </c>
      <c r="BD334">
        <v>-0.47839203476905823</v>
      </c>
      <c r="BE334">
        <v>-0.12624639272689819</v>
      </c>
      <c r="BF334">
        <v>-0.19516713917255402</v>
      </c>
      <c r="BG334">
        <v>-6.764134019613266E-2</v>
      </c>
      <c r="BH334">
        <v>8.2883045077323914E-2</v>
      </c>
      <c r="BI334">
        <v>-7.9864040017127991E-3</v>
      </c>
      <c r="BJ334">
        <v>-0.33539661765098572</v>
      </c>
      <c r="BK334">
        <v>-0.15990032255649567</v>
      </c>
      <c r="BL334">
        <v>-0.15363101661205292</v>
      </c>
      <c r="BM334">
        <v>-0.18807682394981384</v>
      </c>
      <c r="BN334">
        <v>-0.3449588418006897</v>
      </c>
      <c r="BO334">
        <v>-0.30821472406387329</v>
      </c>
      <c r="BP334">
        <v>3.1314652413129807E-2</v>
      </c>
      <c r="BQ334">
        <v>2.6164910793304443</v>
      </c>
      <c r="BR334">
        <v>2.5153720378875732</v>
      </c>
      <c r="BS334">
        <v>2.1637740135192871</v>
      </c>
      <c r="BT334">
        <v>2.0271370410919189</v>
      </c>
      <c r="BU334">
        <v>-0.43333697319030762</v>
      </c>
      <c r="BV334">
        <v>-0.80745577812194824</v>
      </c>
      <c r="BW334">
        <v>-0.78920751810073853</v>
      </c>
      <c r="BX334">
        <v>-0.89298468828201294</v>
      </c>
      <c r="BY334">
        <v>-0.84026873111724854</v>
      </c>
      <c r="BZ334">
        <v>2.4483764544129372E-2</v>
      </c>
      <c r="CA334">
        <v>-0.11971337348222733</v>
      </c>
      <c r="CB334">
        <v>-0.2248082309961319</v>
      </c>
      <c r="CC334">
        <v>0.1030699610710144</v>
      </c>
      <c r="CD334">
        <v>3.8604039698839188E-2</v>
      </c>
      <c r="CE334">
        <v>0.17062796652317047</v>
      </c>
      <c r="CF334">
        <v>0.32980909943580627</v>
      </c>
      <c r="CG334">
        <v>0.25027391314506531</v>
      </c>
      <c r="CH334">
        <v>-8.0669306218624115E-2</v>
      </c>
      <c r="CI334">
        <v>0.10283032804727554</v>
      </c>
      <c r="CJ334">
        <v>0.11330419033765793</v>
      </c>
      <c r="CK334">
        <v>9.153486043214798E-2</v>
      </c>
      <c r="CL334">
        <v>-4.9862377345561981E-2</v>
      </c>
      <c r="CM334">
        <v>-1.0382257401943207E-2</v>
      </c>
      <c r="CN334">
        <v>0.32773768901824951</v>
      </c>
      <c r="CO334">
        <v>2.9153642654418945</v>
      </c>
      <c r="CP334">
        <v>2.8141021728515625</v>
      </c>
      <c r="CQ334">
        <v>2.45699143409729</v>
      </c>
      <c r="CR334">
        <v>2.3107874393463135</v>
      </c>
      <c r="CS334">
        <v>-0.15219926834106445</v>
      </c>
      <c r="CT334">
        <v>-0.53243911266326904</v>
      </c>
      <c r="CU334">
        <v>-0.50676250457763672</v>
      </c>
      <c r="CV334">
        <v>-0.59901374578475952</v>
      </c>
      <c r="CW334">
        <v>-0.54931861162185669</v>
      </c>
      <c r="CX334">
        <v>0.27212977409362793</v>
      </c>
      <c r="CY334">
        <v>0.13207346200942993</v>
      </c>
      <c r="CZ334">
        <v>2.8775567188858986E-2</v>
      </c>
      <c r="DA334">
        <v>0.332386314868927</v>
      </c>
      <c r="DB334">
        <v>0.27237522602081299</v>
      </c>
      <c r="DC334">
        <v>0.4088972806930542</v>
      </c>
      <c r="DD334">
        <v>0.57673513889312744</v>
      </c>
      <c r="DE334">
        <v>0.50853425264358521</v>
      </c>
      <c r="DF334">
        <v>0.17405802011489868</v>
      </c>
      <c r="DG334">
        <v>0.36556097865104675</v>
      </c>
      <c r="DH334">
        <v>0.38023939728736877</v>
      </c>
      <c r="DI334">
        <v>0.37114652991294861</v>
      </c>
      <c r="DJ334">
        <v>0.24523408710956573</v>
      </c>
      <c r="DK334">
        <v>0.28745019435882568</v>
      </c>
      <c r="DL334">
        <v>0.62416070699691772</v>
      </c>
      <c r="DM334">
        <v>3.2142374515533447</v>
      </c>
      <c r="DN334">
        <v>3.1128323078155518</v>
      </c>
      <c r="DO334">
        <v>2.750208854675293</v>
      </c>
      <c r="DP334">
        <v>2.594437837600708</v>
      </c>
      <c r="DQ334">
        <v>0.12893842160701752</v>
      </c>
      <c r="DR334">
        <v>-0.25742241740226746</v>
      </c>
      <c r="DS334">
        <v>-0.22431746125221252</v>
      </c>
      <c r="DT334">
        <v>-0.3050428032875061</v>
      </c>
      <c r="DU334">
        <v>-0.25836849212646484</v>
      </c>
      <c r="DV334">
        <v>0.62969130277633667</v>
      </c>
      <c r="DW334">
        <v>0.49561366438865662</v>
      </c>
      <c r="DX334">
        <v>0.3949103057384491</v>
      </c>
      <c r="DY334">
        <v>0.66348272562026978</v>
      </c>
      <c r="DZ334">
        <v>0.60990363359451294</v>
      </c>
      <c r="EA334">
        <v>0.75292032957077026</v>
      </c>
      <c r="EB334">
        <v>0.93325716257095337</v>
      </c>
      <c r="EC334">
        <v>0.88142108917236328</v>
      </c>
      <c r="ED334">
        <v>0.54184383153915405</v>
      </c>
      <c r="EE334">
        <v>0.74490231275558472</v>
      </c>
      <c r="EF334">
        <v>0.76565146446228027</v>
      </c>
      <c r="EG334">
        <v>0.77486139535903931</v>
      </c>
      <c r="EH334">
        <v>0.6713065505027771</v>
      </c>
      <c r="EI334">
        <v>0.71747297048568726</v>
      </c>
      <c r="EJ334">
        <v>1.0521484613418579</v>
      </c>
      <c r="EK334">
        <v>3.6457626819610596</v>
      </c>
      <c r="EL334">
        <v>3.5441513061523437</v>
      </c>
      <c r="EM334">
        <v>3.1735684871673584</v>
      </c>
      <c r="EN334">
        <v>3.003983736038208</v>
      </c>
      <c r="EO334">
        <v>0.53485661745071411</v>
      </c>
      <c r="EP334">
        <v>0.13965800404548645</v>
      </c>
      <c r="EQ334">
        <v>0.18348830938339233</v>
      </c>
      <c r="ER334">
        <v>0.11940456181764603</v>
      </c>
      <c r="ES334">
        <v>0.1617172509431839</v>
      </c>
      <c r="ET334">
        <v>78.5421142578125</v>
      </c>
      <c r="EU334">
        <v>76.596885681152344</v>
      </c>
      <c r="EV334">
        <v>75.360870361328125</v>
      </c>
      <c r="EW334">
        <v>74.298919677734375</v>
      </c>
      <c r="EX334">
        <v>73.588386535644531</v>
      </c>
      <c r="EY334">
        <v>73.786125183105469</v>
      </c>
      <c r="EZ334">
        <v>75.881607055664063</v>
      </c>
      <c r="FA334">
        <v>80.337867736816406</v>
      </c>
      <c r="FB334">
        <v>85.057929992675781</v>
      </c>
      <c r="FC334">
        <v>88.923858642578125</v>
      </c>
      <c r="FD334">
        <v>92.499504089355469</v>
      </c>
      <c r="FE334">
        <v>95.446998596191406</v>
      </c>
      <c r="FF334">
        <v>97.266876220703125</v>
      </c>
      <c r="FG334">
        <v>98.453605651855469</v>
      </c>
      <c r="FH334">
        <v>99.211402893066406</v>
      </c>
      <c r="FI334">
        <v>98.476089477539063</v>
      </c>
      <c r="FJ334">
        <v>96.654640197753906</v>
      </c>
      <c r="FK334">
        <v>93.309127807617188</v>
      </c>
      <c r="FL334">
        <v>89.819038391113281</v>
      </c>
      <c r="FM334">
        <v>85.877647399902344</v>
      </c>
      <c r="FN334">
        <v>83.708145141601563</v>
      </c>
      <c r="FO334">
        <v>81.722068786621094</v>
      </c>
      <c r="FP334">
        <v>80.13134765625</v>
      </c>
      <c r="FQ334">
        <v>78.837921142578125</v>
      </c>
      <c r="FR334">
        <v>62</v>
      </c>
      <c r="FS334">
        <v>6.1836183071136475E-2</v>
      </c>
      <c r="FT334">
        <v>1</v>
      </c>
    </row>
    <row r="335" spans="1:176" x14ac:dyDescent="0.2">
      <c r="A335" t="s">
        <v>232</v>
      </c>
      <c r="B335" t="s">
        <v>227</v>
      </c>
      <c r="C335" t="s">
        <v>245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0</v>
      </c>
      <c r="BI335">
        <v>0</v>
      </c>
      <c r="BJ335">
        <v>0</v>
      </c>
      <c r="BK335">
        <v>0</v>
      </c>
      <c r="BL335">
        <v>0</v>
      </c>
      <c r="BM335">
        <v>0</v>
      </c>
      <c r="BN335">
        <v>0</v>
      </c>
      <c r="BO335">
        <v>0</v>
      </c>
      <c r="BP335">
        <v>0</v>
      </c>
      <c r="BQ335">
        <v>0</v>
      </c>
      <c r="BR335">
        <v>0</v>
      </c>
      <c r="BS335">
        <v>0</v>
      </c>
      <c r="BT335">
        <v>0</v>
      </c>
      <c r="BU335">
        <v>0</v>
      </c>
      <c r="BV335">
        <v>0</v>
      </c>
      <c r="BW335">
        <v>0</v>
      </c>
      <c r="BX335">
        <v>0</v>
      </c>
      <c r="BY335">
        <v>0</v>
      </c>
      <c r="BZ335">
        <v>0</v>
      </c>
      <c r="CA335">
        <v>0</v>
      </c>
      <c r="CB335">
        <v>0</v>
      </c>
      <c r="CC335">
        <v>0</v>
      </c>
      <c r="CD335">
        <v>0</v>
      </c>
      <c r="CE335">
        <v>0</v>
      </c>
      <c r="CF335">
        <v>0</v>
      </c>
      <c r="CG335">
        <v>0</v>
      </c>
      <c r="CH335">
        <v>0</v>
      </c>
      <c r="CI335">
        <v>0</v>
      </c>
      <c r="CJ335">
        <v>0</v>
      </c>
      <c r="CK335">
        <v>0</v>
      </c>
      <c r="CL335">
        <v>0</v>
      </c>
      <c r="CM335">
        <v>0</v>
      </c>
      <c r="CN335">
        <v>0</v>
      </c>
      <c r="CO335">
        <v>0</v>
      </c>
      <c r="CP335">
        <v>0</v>
      </c>
      <c r="CQ335">
        <v>0</v>
      </c>
      <c r="CR335">
        <v>0</v>
      </c>
      <c r="CS335">
        <v>0</v>
      </c>
      <c r="CT335">
        <v>0</v>
      </c>
      <c r="CU335">
        <v>0</v>
      </c>
      <c r="CV335">
        <v>0</v>
      </c>
      <c r="CW335">
        <v>0</v>
      </c>
      <c r="CX335">
        <v>0</v>
      </c>
      <c r="CY335">
        <v>0</v>
      </c>
      <c r="CZ335">
        <v>0</v>
      </c>
      <c r="DA335">
        <v>0</v>
      </c>
      <c r="DB335">
        <v>0</v>
      </c>
      <c r="DC335">
        <v>0</v>
      </c>
      <c r="DD335">
        <v>0</v>
      </c>
      <c r="DE335">
        <v>0</v>
      </c>
      <c r="DF335">
        <v>0</v>
      </c>
      <c r="DG335">
        <v>0</v>
      </c>
      <c r="DH335">
        <v>0</v>
      </c>
      <c r="DI335">
        <v>0</v>
      </c>
      <c r="DJ335">
        <v>0</v>
      </c>
      <c r="DK335">
        <v>0</v>
      </c>
      <c r="DL335">
        <v>0</v>
      </c>
      <c r="DM335">
        <v>0</v>
      </c>
      <c r="DN335">
        <v>0</v>
      </c>
      <c r="DO335">
        <v>0</v>
      </c>
      <c r="DP335">
        <v>0</v>
      </c>
      <c r="DQ335">
        <v>0</v>
      </c>
      <c r="DR335">
        <v>0</v>
      </c>
      <c r="DS335">
        <v>0</v>
      </c>
      <c r="DT335">
        <v>0</v>
      </c>
      <c r="DU335">
        <v>0</v>
      </c>
      <c r="DV335">
        <v>0</v>
      </c>
      <c r="DW335">
        <v>0</v>
      </c>
      <c r="DX335">
        <v>0</v>
      </c>
      <c r="DY335">
        <v>0</v>
      </c>
      <c r="DZ335">
        <v>0</v>
      </c>
      <c r="EA335">
        <v>0</v>
      </c>
      <c r="EB335">
        <v>0</v>
      </c>
      <c r="EC335">
        <v>0</v>
      </c>
      <c r="ED335">
        <v>0</v>
      </c>
      <c r="EE335">
        <v>0</v>
      </c>
      <c r="EF335">
        <v>0</v>
      </c>
      <c r="EG335">
        <v>0</v>
      </c>
      <c r="EH335">
        <v>0</v>
      </c>
      <c r="EI335">
        <v>0</v>
      </c>
      <c r="EJ335">
        <v>0</v>
      </c>
      <c r="EK335">
        <v>0</v>
      </c>
      <c r="EL335">
        <v>0</v>
      </c>
      <c r="EM335">
        <v>0</v>
      </c>
      <c r="EN335">
        <v>0</v>
      </c>
      <c r="EO335">
        <v>0</v>
      </c>
      <c r="EP335">
        <v>0</v>
      </c>
      <c r="EQ335">
        <v>0</v>
      </c>
      <c r="ER335">
        <v>0</v>
      </c>
      <c r="ES335">
        <v>0</v>
      </c>
      <c r="ET335">
        <v>0</v>
      </c>
      <c r="EU335">
        <v>0</v>
      </c>
      <c r="EV335">
        <v>0</v>
      </c>
      <c r="EW335">
        <v>0</v>
      </c>
      <c r="EX335">
        <v>0</v>
      </c>
      <c r="EY335">
        <v>0</v>
      </c>
      <c r="EZ335">
        <v>0</v>
      </c>
      <c r="FA335">
        <v>0</v>
      </c>
      <c r="FB335">
        <v>0</v>
      </c>
      <c r="FC335">
        <v>0</v>
      </c>
      <c r="FD335">
        <v>0</v>
      </c>
      <c r="FE335">
        <v>0</v>
      </c>
      <c r="FF335">
        <v>0</v>
      </c>
      <c r="FG335">
        <v>0</v>
      </c>
      <c r="FH335">
        <v>0</v>
      </c>
      <c r="FI335">
        <v>0</v>
      </c>
      <c r="FJ335">
        <v>0</v>
      </c>
      <c r="FK335">
        <v>0</v>
      </c>
      <c r="FL335">
        <v>0</v>
      </c>
      <c r="FM335">
        <v>0</v>
      </c>
      <c r="FN335">
        <v>0</v>
      </c>
      <c r="FO335">
        <v>0</v>
      </c>
      <c r="FP335">
        <v>0</v>
      </c>
      <c r="FQ335">
        <v>0</v>
      </c>
      <c r="FR335">
        <v>0</v>
      </c>
      <c r="FS335">
        <v>0</v>
      </c>
      <c r="FT335">
        <v>0</v>
      </c>
    </row>
    <row r="336" spans="1:176" x14ac:dyDescent="0.2">
      <c r="A336" t="s">
        <v>232</v>
      </c>
      <c r="B336" t="s">
        <v>227</v>
      </c>
      <c r="C336" t="s">
        <v>246</v>
      </c>
      <c r="D336">
        <v>62</v>
      </c>
      <c r="E336">
        <v>62</v>
      </c>
      <c r="F336">
        <v>4.7719159126281738</v>
      </c>
      <c r="G336">
        <v>4.6655616760253906</v>
      </c>
      <c r="H336">
        <v>4.4062762260437012</v>
      </c>
      <c r="I336">
        <v>4.2277679443359375</v>
      </c>
      <c r="J336">
        <v>4.2338204383850098</v>
      </c>
      <c r="K336">
        <v>4.4587788581848145</v>
      </c>
      <c r="L336">
        <v>4.7896914482116699</v>
      </c>
      <c r="M336">
        <v>5.2516131401062012</v>
      </c>
      <c r="N336">
        <v>6.2327995300292969</v>
      </c>
      <c r="O336">
        <v>6.7426791191101074</v>
      </c>
      <c r="P336">
        <v>7.2618856430053711</v>
      </c>
      <c r="Q336">
        <v>7.6074743270874023</v>
      </c>
      <c r="R336">
        <v>7.9444470405578613</v>
      </c>
      <c r="S336">
        <v>7.9908103942871094</v>
      </c>
      <c r="T336">
        <v>8.1437435150146484</v>
      </c>
      <c r="U336">
        <v>8.2767038345336914</v>
      </c>
      <c r="V336">
        <v>8.3862981796264648</v>
      </c>
      <c r="W336">
        <v>8.422637939453125</v>
      </c>
      <c r="X336">
        <v>8.3851490020751953</v>
      </c>
      <c r="Y336">
        <v>8.1588106155395508</v>
      </c>
      <c r="Z336">
        <v>7.8734841346740723</v>
      </c>
      <c r="AA336">
        <v>6.9662609100341797</v>
      </c>
      <c r="AB336">
        <v>5.5612273216247559</v>
      </c>
      <c r="AC336">
        <v>4.9312195777893066</v>
      </c>
      <c r="AD336">
        <v>-1.0598020553588867</v>
      </c>
      <c r="AE336">
        <v>-1.0780739784240723</v>
      </c>
      <c r="AF336">
        <v>-0.67266488075256348</v>
      </c>
      <c r="AG336">
        <v>-0.53047621250152588</v>
      </c>
      <c r="AH336">
        <v>-0.6344144344329834</v>
      </c>
      <c r="AI336">
        <v>-0.69578355550765991</v>
      </c>
      <c r="AJ336">
        <v>-0.41864165663719177</v>
      </c>
      <c r="AK336">
        <v>-0.16917502880096436</v>
      </c>
      <c r="AL336">
        <v>-0.23475058376789093</v>
      </c>
      <c r="AM336">
        <v>-0.5285336971282959</v>
      </c>
      <c r="AN336">
        <v>-0.63729101419448853</v>
      </c>
      <c r="AO336">
        <v>-0.70347785949707031</v>
      </c>
      <c r="AP336">
        <v>-0.83935695886611938</v>
      </c>
      <c r="AQ336">
        <v>-0.89056801795959473</v>
      </c>
      <c r="AR336">
        <v>2.1373143196105957</v>
      </c>
      <c r="AS336">
        <v>1.7958815097808838</v>
      </c>
      <c r="AT336">
        <v>1.7530938386917114</v>
      </c>
      <c r="AU336">
        <v>1.5950324535369873</v>
      </c>
      <c r="AV336">
        <v>-0.8900151252746582</v>
      </c>
      <c r="AW336">
        <v>-1.9323551654815674</v>
      </c>
      <c r="AX336">
        <v>-1.7741845846176147</v>
      </c>
      <c r="AY336">
        <v>-1.6295565366744995</v>
      </c>
      <c r="AZ336">
        <v>-1.4123979806900024</v>
      </c>
      <c r="BA336">
        <v>-1.3006930351257324</v>
      </c>
      <c r="BB336">
        <v>-0.69030618667602539</v>
      </c>
      <c r="BC336">
        <v>-0.712135910987854</v>
      </c>
      <c r="BD336">
        <v>-0.32510954141616821</v>
      </c>
      <c r="BE336">
        <v>-0.1947469562292099</v>
      </c>
      <c r="BF336">
        <v>-0.28452920913696289</v>
      </c>
      <c r="BG336">
        <v>-0.34367817640304565</v>
      </c>
      <c r="BH336">
        <v>-7.0187002420425415E-2</v>
      </c>
      <c r="BI336">
        <v>0.18576362729072571</v>
      </c>
      <c r="BJ336">
        <v>0.13396091759204865</v>
      </c>
      <c r="BK336">
        <v>-0.13901232182979584</v>
      </c>
      <c r="BL336">
        <v>-0.23305024206638336</v>
      </c>
      <c r="BM336">
        <v>-0.27950677275657654</v>
      </c>
      <c r="BN336">
        <v>-0.40596744418144226</v>
      </c>
      <c r="BO336">
        <v>-0.44450873136520386</v>
      </c>
      <c r="BP336">
        <v>2.5822572708129883</v>
      </c>
      <c r="BQ336">
        <v>2.2441937923431396</v>
      </c>
      <c r="BR336">
        <v>2.2013068199157715</v>
      </c>
      <c r="BS336">
        <v>2.0402157306671143</v>
      </c>
      <c r="BT336">
        <v>-0.45626506209373474</v>
      </c>
      <c r="BU336">
        <v>-1.5077204704284668</v>
      </c>
      <c r="BV336">
        <v>-1.3555859327316284</v>
      </c>
      <c r="BW336">
        <v>-1.2076561450958252</v>
      </c>
      <c r="BX336">
        <v>-0.98108136653900146</v>
      </c>
      <c r="BY336">
        <v>-0.87301146984100342</v>
      </c>
      <c r="BZ336">
        <v>-0.4343944787979126</v>
      </c>
      <c r="CA336">
        <v>-0.45868834853172302</v>
      </c>
      <c r="CB336">
        <v>-8.4393791854381561E-2</v>
      </c>
      <c r="CC336">
        <v>3.7778109312057495E-2</v>
      </c>
      <c r="CD336">
        <v>-4.2199742048978806E-2</v>
      </c>
      <c r="CE336">
        <v>-9.9811054766178131E-2</v>
      </c>
      <c r="CF336">
        <v>0.17115163803100586</v>
      </c>
      <c r="CG336">
        <v>0.43159306049346924</v>
      </c>
      <c r="CH336">
        <v>0.38932937383651733</v>
      </c>
      <c r="CI336">
        <v>0.13076899945735931</v>
      </c>
      <c r="CJ336">
        <v>4.6925675123929977E-2</v>
      </c>
      <c r="CK336">
        <v>1.4134317636489868E-2</v>
      </c>
      <c r="CL336">
        <v>-0.10580316931009293</v>
      </c>
      <c r="CM336">
        <v>-0.13556945323944092</v>
      </c>
      <c r="CN336">
        <v>2.8904235363006592</v>
      </c>
      <c r="CO336">
        <v>2.5546934604644775</v>
      </c>
      <c r="CP336">
        <v>2.5117378234863281</v>
      </c>
      <c r="CQ336">
        <v>2.3485481739044189</v>
      </c>
      <c r="CR336">
        <v>-0.1558510810136795</v>
      </c>
      <c r="CS336">
        <v>-1.2136197090148926</v>
      </c>
      <c r="CT336">
        <v>-1.0656658411026001</v>
      </c>
      <c r="CU336">
        <v>-0.91544914245605469</v>
      </c>
      <c r="CV336">
        <v>-0.68235272169113159</v>
      </c>
      <c r="CW336">
        <v>-0.57680052518844604</v>
      </c>
      <c r="CX336">
        <v>-0.178482785820961</v>
      </c>
      <c r="CY336">
        <v>-0.20524078607559204</v>
      </c>
      <c r="CZ336">
        <v>0.15632195770740509</v>
      </c>
      <c r="DA336">
        <v>0.2703031599521637</v>
      </c>
      <c r="DB336">
        <v>0.20012971758842468</v>
      </c>
      <c r="DC336">
        <v>0.14405606687068939</v>
      </c>
      <c r="DD336">
        <v>0.41249027848243713</v>
      </c>
      <c r="DE336">
        <v>0.67742246389389038</v>
      </c>
      <c r="DF336">
        <v>0.64469784498214722</v>
      </c>
      <c r="DG336">
        <v>0.40055030584335327</v>
      </c>
      <c r="DH336">
        <v>0.32690158486366272</v>
      </c>
      <c r="DI336">
        <v>0.30777540802955627</v>
      </c>
      <c r="DJ336">
        <v>0.19436110556125641</v>
      </c>
      <c r="DK336">
        <v>0.17336982488632202</v>
      </c>
      <c r="DL336">
        <v>3.1985898017883301</v>
      </c>
      <c r="DM336">
        <v>2.8651931285858154</v>
      </c>
      <c r="DN336">
        <v>2.8221688270568848</v>
      </c>
      <c r="DO336">
        <v>2.6568806171417236</v>
      </c>
      <c r="DP336">
        <v>0.14456290006637573</v>
      </c>
      <c r="DQ336">
        <v>-0.91951900720596313</v>
      </c>
      <c r="DR336">
        <v>-0.77574574947357178</v>
      </c>
      <c r="DS336">
        <v>-0.62324213981628418</v>
      </c>
      <c r="DT336">
        <v>-0.38362410664558411</v>
      </c>
      <c r="DU336">
        <v>-0.28058955073356628</v>
      </c>
      <c r="DV336">
        <v>0.19101303815841675</v>
      </c>
      <c r="DW336">
        <v>0.16069725155830383</v>
      </c>
      <c r="DX336">
        <v>0.50387728214263916</v>
      </c>
      <c r="DY336">
        <v>0.60603243112564087</v>
      </c>
      <c r="DZ336">
        <v>0.55001497268676758</v>
      </c>
      <c r="EA336">
        <v>0.49616146087646484</v>
      </c>
      <c r="EB336">
        <v>0.76094496250152588</v>
      </c>
      <c r="EC336">
        <v>1.0323611497879028</v>
      </c>
      <c r="ED336">
        <v>1.0134093761444092</v>
      </c>
      <c r="EE336">
        <v>0.79007172584533691</v>
      </c>
      <c r="EF336">
        <v>0.73114234209060669</v>
      </c>
      <c r="EG336">
        <v>0.73174649477005005</v>
      </c>
      <c r="EH336">
        <v>0.62775063514709473</v>
      </c>
      <c r="EI336">
        <v>0.61942911148071289</v>
      </c>
      <c r="EJ336">
        <v>3.6435327529907227</v>
      </c>
      <c r="EK336">
        <v>3.3135054111480713</v>
      </c>
      <c r="EL336">
        <v>3.2703819274902344</v>
      </c>
      <c r="EM336">
        <v>3.1020638942718506</v>
      </c>
      <c r="EN336">
        <v>0.57831299304962158</v>
      </c>
      <c r="EO336">
        <v>-0.49488425254821777</v>
      </c>
      <c r="EP336">
        <v>-0.35714712738990784</v>
      </c>
      <c r="EQ336">
        <v>-0.20134170353412628</v>
      </c>
      <c r="ER336">
        <v>4.7692593187093735E-2</v>
      </c>
      <c r="ES336">
        <v>0.14709201455116272</v>
      </c>
      <c r="ET336">
        <v>75.638374328613281</v>
      </c>
      <c r="EU336">
        <v>74.838333129882813</v>
      </c>
      <c r="EV336">
        <v>73.800796508789063</v>
      </c>
      <c r="EW336">
        <v>73.723487854003906</v>
      </c>
      <c r="EX336">
        <v>72.246330261230469</v>
      </c>
      <c r="EY336">
        <v>71.379364013671875</v>
      </c>
      <c r="EZ336">
        <v>72.297698974609375</v>
      </c>
      <c r="FA336">
        <v>76.506126403808594</v>
      </c>
      <c r="FB336">
        <v>81.4974365234375</v>
      </c>
      <c r="FC336">
        <v>87.017280578613281</v>
      </c>
      <c r="FD336">
        <v>90.651924133300781</v>
      </c>
      <c r="FE336">
        <v>92.349739074707031</v>
      </c>
      <c r="FF336">
        <v>92.990142822265625</v>
      </c>
      <c r="FG336">
        <v>93.338455200195313</v>
      </c>
      <c r="FH336">
        <v>93.560836791992188</v>
      </c>
      <c r="FI336">
        <v>92.726211547851563</v>
      </c>
      <c r="FJ336">
        <v>90.046630859375</v>
      </c>
      <c r="FK336">
        <v>87.550064086914063</v>
      </c>
      <c r="FL336">
        <v>83.90875244140625</v>
      </c>
      <c r="FM336">
        <v>80.510017395019531</v>
      </c>
      <c r="FN336">
        <v>78.8936767578125</v>
      </c>
      <c r="FO336">
        <v>76.985160827636719</v>
      </c>
      <c r="FP336">
        <v>75.519699096679688</v>
      </c>
      <c r="FQ336">
        <v>75.392280578613281</v>
      </c>
      <c r="FR336">
        <v>62</v>
      </c>
      <c r="FS336">
        <v>6.520950049161911E-2</v>
      </c>
      <c r="FT336">
        <v>1</v>
      </c>
    </row>
    <row r="337" spans="1:176" x14ac:dyDescent="0.2">
      <c r="A337" t="s">
        <v>232</v>
      </c>
      <c r="B337" t="s">
        <v>227</v>
      </c>
      <c r="C337" t="s">
        <v>247</v>
      </c>
      <c r="D337">
        <v>62</v>
      </c>
      <c r="E337">
        <v>62</v>
      </c>
      <c r="F337">
        <v>4.7923488616943359</v>
      </c>
      <c r="G337">
        <v>4.6017093658447266</v>
      </c>
      <c r="H337">
        <v>4.2848358154296875</v>
      </c>
      <c r="I337">
        <v>4.0491571426391602</v>
      </c>
      <c r="J337">
        <v>4.0026426315307617</v>
      </c>
      <c r="K337">
        <v>4.189422607421875</v>
      </c>
      <c r="L337">
        <v>4.5452518463134766</v>
      </c>
      <c r="M337">
        <v>5.0071249008178711</v>
      </c>
      <c r="N337">
        <v>5.9636216163635254</v>
      </c>
      <c r="O337">
        <v>6.4733242988586426</v>
      </c>
      <c r="P337">
        <v>6.9709672927856445</v>
      </c>
      <c r="Q337">
        <v>7.342738151550293</v>
      </c>
      <c r="R337">
        <v>7.5914793014526367</v>
      </c>
      <c r="S337">
        <v>7.8339128494262695</v>
      </c>
      <c r="T337">
        <v>7.9413166046142578</v>
      </c>
      <c r="U337">
        <v>7.9958338737487793</v>
      </c>
      <c r="V337">
        <v>8.105804443359375</v>
      </c>
      <c r="W337">
        <v>8.2826681137084961</v>
      </c>
      <c r="X337">
        <v>8.4017038345336914</v>
      </c>
      <c r="Y337">
        <v>8.2325143814086914</v>
      </c>
      <c r="Z337">
        <v>7.8664073944091797</v>
      </c>
      <c r="AA337">
        <v>6.9314212799072266</v>
      </c>
      <c r="AB337">
        <v>5.5891776084899902</v>
      </c>
      <c r="AC337">
        <v>4.9603052139282227</v>
      </c>
      <c r="AD337">
        <v>-0.93951815366744995</v>
      </c>
      <c r="AE337">
        <v>-0.34196916222572327</v>
      </c>
      <c r="AF337">
        <v>-8.140350878238678E-2</v>
      </c>
      <c r="AG337">
        <v>-0.35805535316467285</v>
      </c>
      <c r="AH337">
        <v>-0.43664884567260742</v>
      </c>
      <c r="AI337">
        <v>-0.45531138777732849</v>
      </c>
      <c r="AJ337">
        <v>-0.49843233823776245</v>
      </c>
      <c r="AK337">
        <v>-0.86187207698822021</v>
      </c>
      <c r="AL337">
        <v>-0.56983423233032227</v>
      </c>
      <c r="AM337">
        <v>-0.52682381868362427</v>
      </c>
      <c r="AN337">
        <v>-0.5252145528793335</v>
      </c>
      <c r="AO337">
        <v>-0.50487107038497925</v>
      </c>
      <c r="AP337">
        <v>-0.39008674025535583</v>
      </c>
      <c r="AQ337">
        <v>-0.38175106048583984</v>
      </c>
      <c r="AR337">
        <v>-0.34836950898170471</v>
      </c>
      <c r="AS337">
        <v>0.20957981050014496</v>
      </c>
      <c r="AT337">
        <v>1.7288311719894409</v>
      </c>
      <c r="AU337">
        <v>1.8623195886611938</v>
      </c>
      <c r="AV337">
        <v>1.6755777597427368</v>
      </c>
      <c r="AW337">
        <v>-0.40132009983062744</v>
      </c>
      <c r="AX337">
        <v>-1.059354305267334</v>
      </c>
      <c r="AY337">
        <v>-1.1394773721694946</v>
      </c>
      <c r="AZ337">
        <v>-1.3173484802246094</v>
      </c>
      <c r="BA337">
        <v>-1.2643247842788696</v>
      </c>
      <c r="BB337">
        <v>-0.61263173818588257</v>
      </c>
      <c r="BC337">
        <v>-2.1178845316171646E-2</v>
      </c>
      <c r="BD337">
        <v>0.22850437462329865</v>
      </c>
      <c r="BE337">
        <v>-6.4268790185451508E-2</v>
      </c>
      <c r="BF337">
        <v>-0.13016614317893982</v>
      </c>
      <c r="BG337">
        <v>-0.15194667875766754</v>
      </c>
      <c r="BH337">
        <v>-0.19241489470005035</v>
      </c>
      <c r="BI337">
        <v>-0.54743403196334839</v>
      </c>
      <c r="BJ337">
        <v>-0.24346254765987396</v>
      </c>
      <c r="BK337">
        <v>-0.18638353049755096</v>
      </c>
      <c r="BL337">
        <v>-0.18626108765602112</v>
      </c>
      <c r="BM337">
        <v>-0.15644249320030212</v>
      </c>
      <c r="BN337">
        <v>-2.8744935989379883E-2</v>
      </c>
      <c r="BO337">
        <v>-1.9565576687455177E-2</v>
      </c>
      <c r="BP337">
        <v>1.4266347512602806E-2</v>
      </c>
      <c r="BQ337">
        <v>0.57412272691726685</v>
      </c>
      <c r="BR337">
        <v>2.0997128486633301</v>
      </c>
      <c r="BS337">
        <v>2.2267055511474609</v>
      </c>
      <c r="BT337">
        <v>2.0346744060516357</v>
      </c>
      <c r="BU337">
        <v>-4.1420791298151016E-2</v>
      </c>
      <c r="BV337">
        <v>-0.70371633768081665</v>
      </c>
      <c r="BW337">
        <v>-0.78487533330917358</v>
      </c>
      <c r="BX337">
        <v>-0.94972634315490723</v>
      </c>
      <c r="BY337">
        <v>-0.89979010820388794</v>
      </c>
      <c r="BZ337">
        <v>-0.3862311840057373</v>
      </c>
      <c r="CA337">
        <v>0.20099955797195435</v>
      </c>
      <c r="CB337">
        <v>0.44314563274383545</v>
      </c>
      <c r="CC337">
        <v>0.1392069011926651</v>
      </c>
      <c r="CD337">
        <v>8.2102842628955841E-2</v>
      </c>
      <c r="CE337">
        <v>5.8162812143564224E-2</v>
      </c>
      <c r="CF337">
        <v>1.9531838595867157E-2</v>
      </c>
      <c r="CG337">
        <v>-0.32965517044067383</v>
      </c>
      <c r="CH337">
        <v>-1.7418539151549339E-2</v>
      </c>
      <c r="CI337">
        <v>4.9404386430978775E-2</v>
      </c>
      <c r="CJ337">
        <v>4.8497028648853302E-2</v>
      </c>
      <c r="CK337">
        <v>8.4878057241439819E-2</v>
      </c>
      <c r="CL337">
        <v>0.22151929140090942</v>
      </c>
      <c r="CM337">
        <v>0.23128299415111542</v>
      </c>
      <c r="CN337">
        <v>0.26542684435844421</v>
      </c>
      <c r="CO337">
        <v>0.82660406827926636</v>
      </c>
      <c r="CP337">
        <v>2.3565845489501953</v>
      </c>
      <c r="CQ337">
        <v>2.4790782928466797</v>
      </c>
      <c r="CR337">
        <v>2.283383846282959</v>
      </c>
      <c r="CS337">
        <v>0.20784437656402588</v>
      </c>
      <c r="CT337">
        <v>-0.45740261673927307</v>
      </c>
      <c r="CU337">
        <v>-0.53927898406982422</v>
      </c>
      <c r="CV337">
        <v>-0.69511234760284424</v>
      </c>
      <c r="CW337">
        <v>-0.64731454849243164</v>
      </c>
      <c r="CX337">
        <v>-0.15983064472675323</v>
      </c>
      <c r="CY337">
        <v>0.42317795753479004</v>
      </c>
      <c r="CZ337">
        <v>0.65778690576553345</v>
      </c>
      <c r="DA337">
        <v>0.3426826000213623</v>
      </c>
      <c r="DB337">
        <v>0.29437181353569031</v>
      </c>
      <c r="DC337">
        <v>0.26827231049537659</v>
      </c>
      <c r="DD337">
        <v>0.23147857189178467</v>
      </c>
      <c r="DE337">
        <v>-0.11187631636857986</v>
      </c>
      <c r="DF337">
        <v>0.20862548053264618</v>
      </c>
      <c r="DG337">
        <v>0.28519231081008911</v>
      </c>
      <c r="DH337">
        <v>0.28325515985488892</v>
      </c>
      <c r="DI337">
        <v>0.32619860768318176</v>
      </c>
      <c r="DJ337">
        <v>0.47178351879119873</v>
      </c>
      <c r="DK337">
        <v>0.48213157057762146</v>
      </c>
      <c r="DL337">
        <v>0.51658731698989868</v>
      </c>
      <c r="DM337">
        <v>1.0790853500366211</v>
      </c>
      <c r="DN337">
        <v>2.6134562492370605</v>
      </c>
      <c r="DO337">
        <v>2.7314510345458984</v>
      </c>
      <c r="DP337">
        <v>2.5320932865142822</v>
      </c>
      <c r="DQ337">
        <v>0.45710954070091248</v>
      </c>
      <c r="DR337">
        <v>-0.2110888808965683</v>
      </c>
      <c r="DS337">
        <v>-0.29368263483047485</v>
      </c>
      <c r="DT337">
        <v>-0.44049835205078125</v>
      </c>
      <c r="DU337">
        <v>-0.39483895897865295</v>
      </c>
      <c r="DV337">
        <v>0.16705578565597534</v>
      </c>
      <c r="DW337">
        <v>0.74396830797195435</v>
      </c>
      <c r="DX337">
        <v>0.96769475936889648</v>
      </c>
      <c r="DY337">
        <v>0.63646918535232544</v>
      </c>
      <c r="DZ337">
        <v>0.60085451602935791</v>
      </c>
      <c r="EA337">
        <v>0.57163703441619873</v>
      </c>
      <c r="EB337">
        <v>0.53749603033065796</v>
      </c>
      <c r="EC337">
        <v>0.20256175100803375</v>
      </c>
      <c r="ED337">
        <v>0.53499710559844971</v>
      </c>
      <c r="EE337">
        <v>0.62563258409500122</v>
      </c>
      <c r="EF337">
        <v>0.62220859527587891</v>
      </c>
      <c r="EG337">
        <v>0.67462718486785889</v>
      </c>
      <c r="EH337">
        <v>0.83312529325485229</v>
      </c>
      <c r="EI337">
        <v>0.84431707859039307</v>
      </c>
      <c r="EJ337">
        <v>0.87922322750091553</v>
      </c>
      <c r="EK337">
        <v>1.4436283111572266</v>
      </c>
      <c r="EL337">
        <v>2.9843380451202393</v>
      </c>
      <c r="EM337">
        <v>3.0958371162414551</v>
      </c>
      <c r="EN337">
        <v>2.8911900520324707</v>
      </c>
      <c r="EO337">
        <v>0.8170088529586792</v>
      </c>
      <c r="EP337">
        <v>0.14454904198646545</v>
      </c>
      <c r="EQ337">
        <v>6.0919452458620071E-2</v>
      </c>
      <c r="ER337">
        <v>-7.2876162827014923E-2</v>
      </c>
      <c r="ES337">
        <v>-3.0304338783025742E-2</v>
      </c>
      <c r="ET337">
        <v>71.097053527832031</v>
      </c>
      <c r="EU337">
        <v>69.495155334472656</v>
      </c>
      <c r="EV337">
        <v>68.0067138671875</v>
      </c>
      <c r="EW337">
        <v>67.312309265136719</v>
      </c>
      <c r="EX337">
        <v>66.118827819824219</v>
      </c>
      <c r="EY337">
        <v>65.936592102050781</v>
      </c>
      <c r="EZ337">
        <v>67.760833740234375</v>
      </c>
      <c r="FA337">
        <v>72.164695739746094</v>
      </c>
      <c r="FB337">
        <v>78.439689636230469</v>
      </c>
      <c r="FC337">
        <v>83.042510986328125</v>
      </c>
      <c r="FD337">
        <v>86.301719665527344</v>
      </c>
      <c r="FE337">
        <v>88.845115661621094</v>
      </c>
      <c r="FF337">
        <v>90.122138977050781</v>
      </c>
      <c r="FG337">
        <v>90.944869995117187</v>
      </c>
      <c r="FH337">
        <v>91.707954406738281</v>
      </c>
      <c r="FI337">
        <v>90.954566955566406</v>
      </c>
      <c r="FJ337">
        <v>90.630943298339844</v>
      </c>
      <c r="FK337">
        <v>88.747467041015625</v>
      </c>
      <c r="FL337">
        <v>83.505615234375</v>
      </c>
      <c r="FM337">
        <v>78.686363220214844</v>
      </c>
      <c r="FN337">
        <v>75.192214965820313</v>
      </c>
      <c r="FO337">
        <v>73.50372314453125</v>
      </c>
      <c r="FP337">
        <v>72.854499816894531</v>
      </c>
      <c r="FQ337">
        <v>72.103248596191406</v>
      </c>
      <c r="FR337">
        <v>62</v>
      </c>
      <c r="FS337">
        <v>6.7926421761512756E-2</v>
      </c>
      <c r="FT337">
        <v>1</v>
      </c>
    </row>
    <row r="338" spans="1:176" x14ac:dyDescent="0.2">
      <c r="A338" t="s">
        <v>232</v>
      </c>
      <c r="B338" t="s">
        <v>227</v>
      </c>
      <c r="C338" t="s">
        <v>248</v>
      </c>
      <c r="D338">
        <v>62</v>
      </c>
      <c r="E338">
        <v>62</v>
      </c>
      <c r="F338">
        <v>4.9996647834777832</v>
      </c>
      <c r="G338">
        <v>4.7999801635742187</v>
      </c>
      <c r="H338">
        <v>4.5487666130065918</v>
      </c>
      <c r="I338">
        <v>4.3685073852539062</v>
      </c>
      <c r="J338">
        <v>4.3379058837890625</v>
      </c>
      <c r="K338">
        <v>4.5420761108398437</v>
      </c>
      <c r="L338">
        <v>4.9673891067504883</v>
      </c>
      <c r="M338">
        <v>5.4381299018859863</v>
      </c>
      <c r="N338">
        <v>6.3345217704772949</v>
      </c>
      <c r="O338">
        <v>6.7191390991210938</v>
      </c>
      <c r="P338">
        <v>7.2070927619934082</v>
      </c>
      <c r="Q338">
        <v>7.618011474609375</v>
      </c>
      <c r="R338">
        <v>7.9285054206848145</v>
      </c>
      <c r="S338">
        <v>8.1661205291748047</v>
      </c>
      <c r="T338">
        <v>8.238520622253418</v>
      </c>
      <c r="U338">
        <v>8.278045654296875</v>
      </c>
      <c r="V338">
        <v>8.3889894485473633</v>
      </c>
      <c r="W338">
        <v>8.6020488739013672</v>
      </c>
      <c r="X338">
        <v>8.7464799880981445</v>
      </c>
      <c r="Y338">
        <v>8.6757440567016602</v>
      </c>
      <c r="Z338">
        <v>8.3742990493774414</v>
      </c>
      <c r="AA338">
        <v>7.4219880104064941</v>
      </c>
      <c r="AB338">
        <v>5.9385643005371094</v>
      </c>
      <c r="AC338">
        <v>5.2970829010009766</v>
      </c>
      <c r="AD338">
        <v>-0.66192317008972168</v>
      </c>
      <c r="AE338">
        <v>-0.70205318927764893</v>
      </c>
      <c r="AF338">
        <v>-0.84818106889724731</v>
      </c>
      <c r="AG338">
        <v>-0.76371043920516968</v>
      </c>
      <c r="AH338">
        <v>-0.58688569068908691</v>
      </c>
      <c r="AI338">
        <v>-0.50345700979232788</v>
      </c>
      <c r="AJ338">
        <v>-0.35485640168190002</v>
      </c>
      <c r="AK338">
        <v>-0.15860910713672638</v>
      </c>
      <c r="AL338">
        <v>-0.25453832745552063</v>
      </c>
      <c r="AM338">
        <v>-0.25324118137359619</v>
      </c>
      <c r="AN338">
        <v>-0.40405562520027161</v>
      </c>
      <c r="AO338">
        <v>-0.52659362554550171</v>
      </c>
      <c r="AP338">
        <v>-0.44390735030174255</v>
      </c>
      <c r="AQ338">
        <v>-0.54472142457962036</v>
      </c>
      <c r="AR338">
        <v>-0.79289889335632324</v>
      </c>
      <c r="AS338">
        <v>1.3048603534698486</v>
      </c>
      <c r="AT338">
        <v>1.1361368894577026</v>
      </c>
      <c r="AU338">
        <v>1.1411477327346802</v>
      </c>
      <c r="AV338">
        <v>1.2366338968276978</v>
      </c>
      <c r="AW338">
        <v>-0.76760810613632202</v>
      </c>
      <c r="AX338">
        <v>-0.85984396934509277</v>
      </c>
      <c r="AY338">
        <v>-0.85059136152267456</v>
      </c>
      <c r="AZ338">
        <v>-1.0927200317382813</v>
      </c>
      <c r="BA338">
        <v>-1.0114591121673584</v>
      </c>
      <c r="BB338">
        <v>-0.32067364454269409</v>
      </c>
      <c r="BC338">
        <v>-0.36218300461769104</v>
      </c>
      <c r="BD338">
        <v>-0.53236597776412964</v>
      </c>
      <c r="BE338">
        <v>-0.46791765093803406</v>
      </c>
      <c r="BF338">
        <v>-0.29268589615821838</v>
      </c>
      <c r="BG338">
        <v>-0.20567008852958679</v>
      </c>
      <c r="BH338">
        <v>-4.1033778339624405E-2</v>
      </c>
      <c r="BI338">
        <v>0.16422554850578308</v>
      </c>
      <c r="BJ338">
        <v>8.7557323276996613E-2</v>
      </c>
      <c r="BK338">
        <v>0.10368978232145309</v>
      </c>
      <c r="BL338">
        <v>-4.6097848564386368E-2</v>
      </c>
      <c r="BM338">
        <v>-0.15068314969539642</v>
      </c>
      <c r="BN338">
        <v>-4.4637672603130341E-2</v>
      </c>
      <c r="BO338">
        <v>-0.14139358699321747</v>
      </c>
      <c r="BP338">
        <v>-0.39831024408340454</v>
      </c>
      <c r="BQ338">
        <v>1.6982473134994507</v>
      </c>
      <c r="BR338">
        <v>1.5337580442428589</v>
      </c>
      <c r="BS338">
        <v>1.5442451238632202</v>
      </c>
      <c r="BT338">
        <v>1.6391140222549438</v>
      </c>
      <c r="BU338">
        <v>-0.372374027967453</v>
      </c>
      <c r="BV338">
        <v>-0.4728216826915741</v>
      </c>
      <c r="BW338">
        <v>-0.4615623950958252</v>
      </c>
      <c r="BX338">
        <v>-0.69539916515350342</v>
      </c>
      <c r="BY338">
        <v>-0.6186414361000061</v>
      </c>
      <c r="BZ338">
        <v>-8.4325261414051056E-2</v>
      </c>
      <c r="CA338">
        <v>-0.12678994238376617</v>
      </c>
      <c r="CB338">
        <v>-0.31363338232040405</v>
      </c>
      <c r="CC338">
        <v>-0.26305246353149414</v>
      </c>
      <c r="CD338">
        <v>-8.8924035429954529E-2</v>
      </c>
      <c r="CE338">
        <v>5.7624600594863296E-4</v>
      </c>
      <c r="CF338">
        <v>0.17631882429122925</v>
      </c>
      <c r="CG338">
        <v>0.38781985640525818</v>
      </c>
      <c r="CH338">
        <v>0.32449173927307129</v>
      </c>
      <c r="CI338">
        <v>0.35089907050132751</v>
      </c>
      <c r="CJ338">
        <v>0.20182262361049652</v>
      </c>
      <c r="CK338">
        <v>0.10967130959033966</v>
      </c>
      <c r="CL338">
        <v>0.23189528286457062</v>
      </c>
      <c r="CM338">
        <v>0.13795003294944763</v>
      </c>
      <c r="CN338">
        <v>-0.125019371509552</v>
      </c>
      <c r="CO338">
        <v>1.9707058668136597</v>
      </c>
      <c r="CP338">
        <v>1.8091492652893066</v>
      </c>
      <c r="CQ338">
        <v>1.8234291076660156</v>
      </c>
      <c r="CR338">
        <v>1.9178704023361206</v>
      </c>
      <c r="CS338">
        <v>-9.8636098206043243E-2</v>
      </c>
      <c r="CT338">
        <v>-0.20477119088172913</v>
      </c>
      <c r="CU338">
        <v>-0.19212211668491364</v>
      </c>
      <c r="CV338">
        <v>-0.420215904712677</v>
      </c>
      <c r="CW338">
        <v>-0.34657710790634155</v>
      </c>
      <c r="CX338">
        <v>0.15202312171459198</v>
      </c>
      <c r="CY338">
        <v>0.10860312730073929</v>
      </c>
      <c r="CZ338">
        <v>-9.4900794327259064E-2</v>
      </c>
      <c r="DA338">
        <v>-5.8187291026115417E-2</v>
      </c>
      <c r="DB338">
        <v>0.11483784019947052</v>
      </c>
      <c r="DC338">
        <v>0.20682257413864136</v>
      </c>
      <c r="DD338">
        <v>0.3936714231967926</v>
      </c>
      <c r="DE338">
        <v>0.61141413450241089</v>
      </c>
      <c r="DF338">
        <v>0.56142616271972656</v>
      </c>
      <c r="DG338">
        <v>0.59810835123062134</v>
      </c>
      <c r="DH338">
        <v>0.44974309206008911</v>
      </c>
      <c r="DI338">
        <v>0.37002575397491455</v>
      </c>
      <c r="DJ338">
        <v>0.50842821598052979</v>
      </c>
      <c r="DK338">
        <v>0.41729366779327393</v>
      </c>
      <c r="DL338">
        <v>0.14827151596546173</v>
      </c>
      <c r="DM338">
        <v>2.2431645393371582</v>
      </c>
      <c r="DN338">
        <v>2.0845403671264648</v>
      </c>
      <c r="DO338">
        <v>2.1026132106781006</v>
      </c>
      <c r="DP338">
        <v>2.1966269016265869</v>
      </c>
      <c r="DQ338">
        <v>0.17510181665420532</v>
      </c>
      <c r="DR338">
        <v>6.3279286026954651E-2</v>
      </c>
      <c r="DS338">
        <v>7.7318161725997925E-2</v>
      </c>
      <c r="DT338">
        <v>-0.14503264427185059</v>
      </c>
      <c r="DU338">
        <v>-7.4512764811515808E-2</v>
      </c>
      <c r="DV338">
        <v>0.49327263236045837</v>
      </c>
      <c r="DW338">
        <v>0.44847333431243896</v>
      </c>
      <c r="DX338">
        <v>0.2209143191576004</v>
      </c>
      <c r="DY338">
        <v>0.23760548233985901</v>
      </c>
      <c r="DZ338">
        <v>0.40903761982917786</v>
      </c>
      <c r="EA338">
        <v>0.50460952520370483</v>
      </c>
      <c r="EB338">
        <v>0.70749408006668091</v>
      </c>
      <c r="EC338">
        <v>0.93424880504608154</v>
      </c>
      <c r="ED338">
        <v>0.9035218358039856</v>
      </c>
      <c r="EE338">
        <v>0.95503932237625122</v>
      </c>
      <c r="EF338">
        <v>0.80770087242126465</v>
      </c>
      <c r="EG338">
        <v>0.74593627452850342</v>
      </c>
      <c r="EH338">
        <v>0.90769791603088379</v>
      </c>
      <c r="EI338">
        <v>0.82062149047851563</v>
      </c>
      <c r="EJ338">
        <v>0.54286015033721924</v>
      </c>
      <c r="EK338">
        <v>2.6365513801574707</v>
      </c>
      <c r="EL338">
        <v>2.4821617603302002</v>
      </c>
      <c r="EM338">
        <v>2.5057106018066406</v>
      </c>
      <c r="EN338">
        <v>2.5991067886352539</v>
      </c>
      <c r="EO338">
        <v>0.57033592462539673</v>
      </c>
      <c r="EP338">
        <v>0.45030161738395691</v>
      </c>
      <c r="EQ338">
        <v>0.46634712815284729</v>
      </c>
      <c r="ER338">
        <v>0.25228828191757202</v>
      </c>
      <c r="ES338">
        <v>0.31830492615699768</v>
      </c>
      <c r="ET338">
        <v>73.128616333007812</v>
      </c>
      <c r="EU338">
        <v>71.520370483398438</v>
      </c>
      <c r="EV338">
        <v>70.622795104980469</v>
      </c>
      <c r="EW338">
        <v>69.962745666503906</v>
      </c>
      <c r="EX338">
        <v>67.383567810058594</v>
      </c>
      <c r="EY338">
        <v>66.532844543457031</v>
      </c>
      <c r="EZ338">
        <v>69.334854125976563</v>
      </c>
      <c r="FA338">
        <v>73.922607421875</v>
      </c>
      <c r="FB338">
        <v>79.155860900878906</v>
      </c>
      <c r="FC338">
        <v>85.149833679199219</v>
      </c>
      <c r="FD338">
        <v>90.250434875488281</v>
      </c>
      <c r="FE338">
        <v>93.340644836425781</v>
      </c>
      <c r="FF338">
        <v>95.103118896484375</v>
      </c>
      <c r="FG338">
        <v>95.515785217285156</v>
      </c>
      <c r="FH338">
        <v>95.8350830078125</v>
      </c>
      <c r="FI338">
        <v>95.171394348144531</v>
      </c>
      <c r="FJ338">
        <v>94.310684204101563</v>
      </c>
      <c r="FK338">
        <v>91.508377075195313</v>
      </c>
      <c r="FL338">
        <v>86.702377319335938</v>
      </c>
      <c r="FM338">
        <v>82.453338623046875</v>
      </c>
      <c r="FN338">
        <v>79.508758544921875</v>
      </c>
      <c r="FO338">
        <v>77.983924865722656</v>
      </c>
      <c r="FP338">
        <v>76.905807495117188</v>
      </c>
      <c r="FQ338">
        <v>75.915069580078125</v>
      </c>
      <c r="FR338">
        <v>62</v>
      </c>
      <c r="FS338">
        <v>6.1485067009925842E-2</v>
      </c>
      <c r="FT338">
        <v>1</v>
      </c>
    </row>
    <row r="339" spans="1:176" x14ac:dyDescent="0.2">
      <c r="A339" t="s">
        <v>232</v>
      </c>
      <c r="B339" t="s">
        <v>227</v>
      </c>
      <c r="C339" t="s">
        <v>249</v>
      </c>
      <c r="D339">
        <v>61</v>
      </c>
      <c r="E339">
        <v>61</v>
      </c>
      <c r="F339">
        <v>4.4548153877258301</v>
      </c>
      <c r="G339">
        <v>4.3377141952514648</v>
      </c>
      <c r="H339">
        <v>4.0591049194335938</v>
      </c>
      <c r="I339">
        <v>3.8722479343414307</v>
      </c>
      <c r="J339">
        <v>3.8506665229797363</v>
      </c>
      <c r="K339">
        <v>4.0004773139953613</v>
      </c>
      <c r="L339">
        <v>4.4019050598144531</v>
      </c>
      <c r="M339">
        <v>4.8705377578735352</v>
      </c>
      <c r="N339">
        <v>5.809173583984375</v>
      </c>
      <c r="O339">
        <v>6.2355227470397949</v>
      </c>
      <c r="P339">
        <v>6.7102608680725098</v>
      </c>
      <c r="Q339">
        <v>7.0997018814086914</v>
      </c>
      <c r="R339">
        <v>7.4563932418823242</v>
      </c>
      <c r="S339">
        <v>7.7572898864746094</v>
      </c>
      <c r="T339">
        <v>7.9161553382873535</v>
      </c>
      <c r="U339">
        <v>8.0864229202270508</v>
      </c>
      <c r="V339">
        <v>8.2569990158081055</v>
      </c>
      <c r="W339">
        <v>8.3165178298950195</v>
      </c>
      <c r="X339">
        <v>8.3369960784912109</v>
      </c>
      <c r="Y339">
        <v>8.1706390380859375</v>
      </c>
      <c r="Z339">
        <v>7.7691731452941895</v>
      </c>
      <c r="AA339">
        <v>6.8355813026428223</v>
      </c>
      <c r="AB339">
        <v>5.450779914855957</v>
      </c>
      <c r="AC339">
        <v>4.8270974159240723</v>
      </c>
      <c r="AD339">
        <v>-0.8591763973236084</v>
      </c>
      <c r="AE339">
        <v>-0.96536540985107422</v>
      </c>
      <c r="AF339">
        <v>-0.69361788034439087</v>
      </c>
      <c r="AG339">
        <v>-0.63075762987136841</v>
      </c>
      <c r="AH339">
        <v>-0.66528356075286865</v>
      </c>
      <c r="AI339">
        <v>-0.64052313566207886</v>
      </c>
      <c r="AJ339">
        <v>-0.50773519277572632</v>
      </c>
      <c r="AK339">
        <v>-0.32407063245773315</v>
      </c>
      <c r="AL339">
        <v>-0.51327693462371826</v>
      </c>
      <c r="AM339">
        <v>-0.32862567901611328</v>
      </c>
      <c r="AN339">
        <v>-0.23979856073856354</v>
      </c>
      <c r="AO339">
        <v>-0.36108994483947754</v>
      </c>
      <c r="AP339">
        <v>-0.51855581998825073</v>
      </c>
      <c r="AQ339">
        <v>-0.53235864639282227</v>
      </c>
      <c r="AR339">
        <v>-0.60869067907333374</v>
      </c>
      <c r="AS339">
        <v>-0.66431057453155518</v>
      </c>
      <c r="AT339">
        <v>1.340296745300293</v>
      </c>
      <c r="AU339">
        <v>1.1648092269897461</v>
      </c>
      <c r="AV339">
        <v>1.2159947156906128</v>
      </c>
      <c r="AW339">
        <v>-1.0699275732040405</v>
      </c>
      <c r="AX339">
        <v>-1.37901771068573</v>
      </c>
      <c r="AY339">
        <v>-1.5507123470306396</v>
      </c>
      <c r="AZ339">
        <v>-1.577101469039917</v>
      </c>
      <c r="BA339">
        <v>-1.6052743196487427</v>
      </c>
      <c r="BB339">
        <v>-0.53358680009841919</v>
      </c>
      <c r="BC339">
        <v>-0.63482034206390381</v>
      </c>
      <c r="BD339">
        <v>-0.3708459734916687</v>
      </c>
      <c r="BE339">
        <v>-0.31468376517295837</v>
      </c>
      <c r="BF339">
        <v>-0.34335809946060181</v>
      </c>
      <c r="BG339">
        <v>-0.31358146667480469</v>
      </c>
      <c r="BH339">
        <v>-0.16259665787220001</v>
      </c>
      <c r="BI339">
        <v>2.5852259248495102E-2</v>
      </c>
      <c r="BJ339">
        <v>-0.14530353248119354</v>
      </c>
      <c r="BK339">
        <v>5.3242240101099014E-2</v>
      </c>
      <c r="BL339">
        <v>0.13316059112548828</v>
      </c>
      <c r="BM339">
        <v>3.4817617386579514E-2</v>
      </c>
      <c r="BN339">
        <v>-9.7829997539520264E-2</v>
      </c>
      <c r="BO339">
        <v>-9.8375566303730011E-2</v>
      </c>
      <c r="BP339">
        <v>-0.17849625647068024</v>
      </c>
      <c r="BQ339">
        <v>-0.23370960354804993</v>
      </c>
      <c r="BR339">
        <v>1.7695260047912598</v>
      </c>
      <c r="BS339">
        <v>1.5739014148712158</v>
      </c>
      <c r="BT339">
        <v>1.615086555480957</v>
      </c>
      <c r="BU339">
        <v>-0.67997241020202637</v>
      </c>
      <c r="BV339">
        <v>-0.98723459243774414</v>
      </c>
      <c r="BW339">
        <v>-1.1514005661010742</v>
      </c>
      <c r="BX339">
        <v>-1.17665696144104</v>
      </c>
      <c r="BY339">
        <v>-1.1962035894393921</v>
      </c>
      <c r="BZ339">
        <v>-0.30808448791503906</v>
      </c>
      <c r="CA339">
        <v>-0.40588581562042236</v>
      </c>
      <c r="CB339">
        <v>-0.14729514718055725</v>
      </c>
      <c r="CC339">
        <v>-9.5771938562393188E-2</v>
      </c>
      <c r="CD339">
        <v>-0.12039351463317871</v>
      </c>
      <c r="CE339">
        <v>-8.7142676115036011E-2</v>
      </c>
      <c r="CF339">
        <v>7.6445221900939941E-2</v>
      </c>
      <c r="CG339">
        <v>0.26820778846740723</v>
      </c>
      <c r="CH339">
        <v>0.1095537394285202</v>
      </c>
      <c r="CI339">
        <v>0.31772279739379883</v>
      </c>
      <c r="CJ339">
        <v>0.39147096872329712</v>
      </c>
      <c r="CK339">
        <v>0.30902197957038879</v>
      </c>
      <c r="CL339">
        <v>0.19356343150138855</v>
      </c>
      <c r="CM339">
        <v>0.20219980180263519</v>
      </c>
      <c r="CN339">
        <v>0.11945507675409317</v>
      </c>
      <c r="CO339">
        <v>6.4523316919803619E-2</v>
      </c>
      <c r="CP339">
        <v>2.0668089389801025</v>
      </c>
      <c r="CQ339">
        <v>1.8572373390197754</v>
      </c>
      <c r="CR339">
        <v>1.8914964199066162</v>
      </c>
      <c r="CS339">
        <v>-0.40989065170288086</v>
      </c>
      <c r="CT339">
        <v>-0.71588683128356934</v>
      </c>
      <c r="CU339">
        <v>-0.87483847141265869</v>
      </c>
      <c r="CV339">
        <v>-0.89931035041809082</v>
      </c>
      <c r="CW339">
        <v>-0.91288244724273682</v>
      </c>
      <c r="CX339">
        <v>-8.2582153379917145E-2</v>
      </c>
      <c r="CY339">
        <v>-0.17695130407810211</v>
      </c>
      <c r="CZ339">
        <v>7.6255679130554199E-2</v>
      </c>
      <c r="DA339">
        <v>0.1231398731470108</v>
      </c>
      <c r="DB339">
        <v>0.10257107019424438</v>
      </c>
      <c r="DC339">
        <v>0.13929611444473267</v>
      </c>
      <c r="DD339">
        <v>0.31548711657524109</v>
      </c>
      <c r="DE339">
        <v>0.51056331396102905</v>
      </c>
      <c r="DF339">
        <v>0.36441102623939514</v>
      </c>
      <c r="DG339">
        <v>0.58220332860946655</v>
      </c>
      <c r="DH339">
        <v>0.64978134632110596</v>
      </c>
      <c r="DI339">
        <v>0.58322632312774658</v>
      </c>
      <c r="DJ339">
        <v>0.48495686054229736</v>
      </c>
      <c r="DK339">
        <v>0.50277519226074219</v>
      </c>
      <c r="DL339">
        <v>0.41740640997886658</v>
      </c>
      <c r="DM339">
        <v>0.36275625228881836</v>
      </c>
      <c r="DN339">
        <v>2.3640918731689453</v>
      </c>
      <c r="DO339">
        <v>2.140573263168335</v>
      </c>
      <c r="DP339">
        <v>2.1679062843322754</v>
      </c>
      <c r="DQ339">
        <v>-0.13980889320373535</v>
      </c>
      <c r="DR339">
        <v>-0.44453904032707214</v>
      </c>
      <c r="DS339">
        <v>-0.59827637672424316</v>
      </c>
      <c r="DT339">
        <v>-0.6219637393951416</v>
      </c>
      <c r="DU339">
        <v>-0.62956130504608154</v>
      </c>
      <c r="DV339">
        <v>0.24300740659236908</v>
      </c>
      <c r="DW339">
        <v>0.1535937637090683</v>
      </c>
      <c r="DX339">
        <v>0.39902755618095398</v>
      </c>
      <c r="DY339">
        <v>0.43921375274658203</v>
      </c>
      <c r="DZ339">
        <v>0.42449653148651123</v>
      </c>
      <c r="EA339">
        <v>0.46623775362968445</v>
      </c>
      <c r="EB339">
        <v>0.6606256365776062</v>
      </c>
      <c r="EC339">
        <v>0.86048620939254761</v>
      </c>
      <c r="ED339">
        <v>0.73238444328308105</v>
      </c>
      <c r="EE339">
        <v>0.96407127380371094</v>
      </c>
      <c r="EF339">
        <v>1.0227404832839966</v>
      </c>
      <c r="EG339">
        <v>0.97913390398025513</v>
      </c>
      <c r="EH339">
        <v>0.90568268299102783</v>
      </c>
      <c r="EI339">
        <v>0.93675827980041504</v>
      </c>
      <c r="EJ339">
        <v>0.84760081768035889</v>
      </c>
      <c r="EK339">
        <v>0.79335719347000122</v>
      </c>
      <c r="EL339">
        <v>2.7933211326599121</v>
      </c>
      <c r="EM339">
        <v>2.5496654510498047</v>
      </c>
      <c r="EN339">
        <v>2.5669980049133301</v>
      </c>
      <c r="EO339">
        <v>0.25014626979827881</v>
      </c>
      <c r="EP339">
        <v>-5.2755948156118393E-2</v>
      </c>
      <c r="EQ339">
        <v>-0.19896465539932251</v>
      </c>
      <c r="ER339">
        <v>-0.22151923179626465</v>
      </c>
      <c r="ES339">
        <v>-0.22049060463905334</v>
      </c>
      <c r="ET339">
        <v>67.367546081542969</v>
      </c>
      <c r="EU339">
        <v>65.833213806152344</v>
      </c>
      <c r="EV339">
        <v>64.099838256835938</v>
      </c>
      <c r="EW339">
        <v>62.247760772705078</v>
      </c>
      <c r="EX339">
        <v>61.110435485839844</v>
      </c>
      <c r="EY339">
        <v>60.483741760253906</v>
      </c>
      <c r="EZ339">
        <v>62.657569885253906</v>
      </c>
      <c r="FA339">
        <v>67.486251831054688</v>
      </c>
      <c r="FB339">
        <v>73.969833374023438</v>
      </c>
      <c r="FC339">
        <v>79.831672668457031</v>
      </c>
      <c r="FD339">
        <v>85.097755432128906</v>
      </c>
      <c r="FE339">
        <v>90.067649841308594</v>
      </c>
      <c r="FF339">
        <v>93.019302368164062</v>
      </c>
      <c r="FG339">
        <v>94.061752319335938</v>
      </c>
      <c r="FH339">
        <v>93.9339599609375</v>
      </c>
      <c r="FI339">
        <v>92.934036254882813</v>
      </c>
      <c r="FJ339">
        <v>91.748031616210938</v>
      </c>
      <c r="FK339">
        <v>88.968704223632813</v>
      </c>
      <c r="FL339">
        <v>84.577705383300781</v>
      </c>
      <c r="FM339">
        <v>81.223236083984375</v>
      </c>
      <c r="FN339">
        <v>78.821670532226562</v>
      </c>
      <c r="FO339">
        <v>76.340599060058594</v>
      </c>
      <c r="FP339">
        <v>74.749649047851563</v>
      </c>
      <c r="FQ339">
        <v>72.781501770019531</v>
      </c>
      <c r="FR339">
        <v>61</v>
      </c>
      <c r="FS339">
        <v>6.301502138376236E-2</v>
      </c>
      <c r="FT339">
        <v>1</v>
      </c>
    </row>
    <row r="340" spans="1:176" x14ac:dyDescent="0.2">
      <c r="A340" t="s">
        <v>232</v>
      </c>
      <c r="B340" t="s">
        <v>227</v>
      </c>
      <c r="C340" t="s">
        <v>250</v>
      </c>
      <c r="D340">
        <v>61</v>
      </c>
      <c r="E340">
        <v>61</v>
      </c>
      <c r="F340">
        <v>5.1494126319885254</v>
      </c>
      <c r="G340">
        <v>4.9794516563415527</v>
      </c>
      <c r="H340">
        <v>4.6387701034545898</v>
      </c>
      <c r="I340">
        <v>4.3820152282714844</v>
      </c>
      <c r="J340">
        <v>4.3332304954528809</v>
      </c>
      <c r="K340">
        <v>4.4808564186096191</v>
      </c>
      <c r="L340">
        <v>4.869194507598877</v>
      </c>
      <c r="M340">
        <v>5.4079499244689941</v>
      </c>
      <c r="N340">
        <v>6.3972263336181641</v>
      </c>
      <c r="O340">
        <v>6.7602682113647461</v>
      </c>
      <c r="P340">
        <v>7.2923083305358887</v>
      </c>
      <c r="Q340">
        <v>7.6786432266235352</v>
      </c>
      <c r="R340">
        <v>7.9606232643127441</v>
      </c>
      <c r="S340">
        <v>8.1724920272827148</v>
      </c>
      <c r="T340">
        <v>8.2321147918701172</v>
      </c>
      <c r="U340">
        <v>8.2973241806030273</v>
      </c>
      <c r="V340">
        <v>8.380615234375</v>
      </c>
      <c r="W340">
        <v>8.5711946487426758</v>
      </c>
      <c r="X340">
        <v>8.7295722961425781</v>
      </c>
      <c r="Y340">
        <v>8.6296319961547852</v>
      </c>
      <c r="Z340">
        <v>8.3384494781494141</v>
      </c>
      <c r="AA340">
        <v>7.4114007949829102</v>
      </c>
      <c r="AB340">
        <v>5.9408755302429199</v>
      </c>
      <c r="AC340">
        <v>5.2983245849609375</v>
      </c>
      <c r="AD340">
        <v>-1.0112528800964355</v>
      </c>
      <c r="AE340">
        <v>-0.48202288150787354</v>
      </c>
      <c r="AF340">
        <v>-0.47227928042411804</v>
      </c>
      <c r="AG340">
        <v>-0.71883594989776611</v>
      </c>
      <c r="AH340">
        <v>-0.98643404245376587</v>
      </c>
      <c r="AI340">
        <v>-0.9152030348777771</v>
      </c>
      <c r="AJ340">
        <v>-0.79790741205215454</v>
      </c>
      <c r="AK340">
        <v>-0.26682889461517334</v>
      </c>
      <c r="AL340">
        <v>-5.189942941069603E-2</v>
      </c>
      <c r="AM340">
        <v>-7.6452545821666718E-2</v>
      </c>
      <c r="AN340">
        <v>-0.12657618522644043</v>
      </c>
      <c r="AO340">
        <v>-0.46908220648765564</v>
      </c>
      <c r="AP340">
        <v>-1.1188552379608154</v>
      </c>
      <c r="AQ340">
        <v>-1.3220984935760498</v>
      </c>
      <c r="AR340">
        <v>-1.1120175123214722</v>
      </c>
      <c r="AS340">
        <v>1.2899128198623657</v>
      </c>
      <c r="AT340">
        <v>1.3050520420074463</v>
      </c>
      <c r="AU340">
        <v>1.1230419874191284</v>
      </c>
      <c r="AV340">
        <v>1.1316286325454712</v>
      </c>
      <c r="AW340">
        <v>-0.66570013761520386</v>
      </c>
      <c r="AX340">
        <v>-1.2200263738632202</v>
      </c>
      <c r="AY340">
        <v>-1.0883049964904785</v>
      </c>
      <c r="AZ340">
        <v>-1.1758383512496948</v>
      </c>
      <c r="BA340">
        <v>-1.0384118556976318</v>
      </c>
      <c r="BB340">
        <v>-0.6608356237411499</v>
      </c>
      <c r="BC340">
        <v>-0.13800454139709473</v>
      </c>
      <c r="BD340">
        <v>-0.15903308987617493</v>
      </c>
      <c r="BE340">
        <v>-0.41639477014541626</v>
      </c>
      <c r="BF340">
        <v>-0.67822456359863281</v>
      </c>
      <c r="BG340">
        <v>-0.59972947835922241</v>
      </c>
      <c r="BH340">
        <v>-0.48030570149421692</v>
      </c>
      <c r="BI340">
        <v>6.9606050848960876E-2</v>
      </c>
      <c r="BJ340">
        <v>0.30239981412887573</v>
      </c>
      <c r="BK340">
        <v>0.28864362835884094</v>
      </c>
      <c r="BL340">
        <v>0.24512737989425659</v>
      </c>
      <c r="BM340">
        <v>-8.0563664436340332E-2</v>
      </c>
      <c r="BN340">
        <v>-0.70898300409317017</v>
      </c>
      <c r="BO340">
        <v>-0.90589743852615356</v>
      </c>
      <c r="BP340">
        <v>-0.70743644237518311</v>
      </c>
      <c r="BQ340">
        <v>1.6925140619277954</v>
      </c>
      <c r="BR340">
        <v>1.7064371109008789</v>
      </c>
      <c r="BS340">
        <v>1.5253838300704956</v>
      </c>
      <c r="BT340">
        <v>1.5271711349487305</v>
      </c>
      <c r="BU340">
        <v>-0.26553887128829956</v>
      </c>
      <c r="BV340">
        <v>-0.82127481698989868</v>
      </c>
      <c r="BW340">
        <v>-0.68267631530761719</v>
      </c>
      <c r="BX340">
        <v>-0.7554701566696167</v>
      </c>
      <c r="BY340">
        <v>-0.62262684106826782</v>
      </c>
      <c r="BZ340">
        <v>-0.41813772916793823</v>
      </c>
      <c r="CA340">
        <v>0.10026151686906815</v>
      </c>
      <c r="CB340">
        <v>5.7920269668102264E-2</v>
      </c>
      <c r="CC340">
        <v>-0.2069249153137207</v>
      </c>
      <c r="CD340">
        <v>-0.46475961804389954</v>
      </c>
      <c r="CE340">
        <v>-0.38123345375061035</v>
      </c>
      <c r="CF340">
        <v>-0.26033571362495422</v>
      </c>
      <c r="CG340">
        <v>0.30261987447738647</v>
      </c>
      <c r="CH340">
        <v>0.5477864146232605</v>
      </c>
      <c r="CI340">
        <v>0.54150813817977905</v>
      </c>
      <c r="CJ340">
        <v>0.50256812572479248</v>
      </c>
      <c r="CK340">
        <v>0.18852309882640839</v>
      </c>
      <c r="CL340">
        <v>-0.42510673403739929</v>
      </c>
      <c r="CM340">
        <v>-0.61763781309127808</v>
      </c>
      <c r="CN340">
        <v>-0.4272247850894928</v>
      </c>
      <c r="CO340">
        <v>1.9713544845581055</v>
      </c>
      <c r="CP340">
        <v>1.9844352006912231</v>
      </c>
      <c r="CQ340">
        <v>1.8040444850921631</v>
      </c>
      <c r="CR340">
        <v>1.8011226654052734</v>
      </c>
      <c r="CS340">
        <v>1.1611592024564743E-2</v>
      </c>
      <c r="CT340">
        <v>-0.54510068893432617</v>
      </c>
      <c r="CU340">
        <v>-0.40173915028572083</v>
      </c>
      <c r="CV340">
        <v>-0.46432438492774963</v>
      </c>
      <c r="CW340">
        <v>-0.33465540409088135</v>
      </c>
      <c r="CX340">
        <v>-0.17543983459472656</v>
      </c>
      <c r="CY340">
        <v>0.33852759003639221</v>
      </c>
      <c r="CZ340">
        <v>0.27487364411354065</v>
      </c>
      <c r="DA340">
        <v>2.5449336972087622E-3</v>
      </c>
      <c r="DB340">
        <v>-0.25129467248916626</v>
      </c>
      <c r="DC340">
        <v>-0.16273742914199829</v>
      </c>
      <c r="DD340">
        <v>-4.036572203040123E-2</v>
      </c>
      <c r="DE340">
        <v>0.53563368320465088</v>
      </c>
      <c r="DF340">
        <v>0.79317301511764526</v>
      </c>
      <c r="DG340">
        <v>0.79437261819839478</v>
      </c>
      <c r="DH340">
        <v>0.76000887155532837</v>
      </c>
      <c r="DI340">
        <v>0.4576098620891571</v>
      </c>
      <c r="DJ340">
        <v>-0.14123047888278961</v>
      </c>
      <c r="DK340">
        <v>-0.32937821745872498</v>
      </c>
      <c r="DL340">
        <v>-0.14701312780380249</v>
      </c>
      <c r="DM340">
        <v>2.250194787979126</v>
      </c>
      <c r="DN340">
        <v>2.2624332904815674</v>
      </c>
      <c r="DO340">
        <v>2.0827052593231201</v>
      </c>
      <c r="DP340">
        <v>2.0750741958618164</v>
      </c>
      <c r="DQ340">
        <v>0.28876206278800964</v>
      </c>
      <c r="DR340">
        <v>-0.26892659068107605</v>
      </c>
      <c r="DS340">
        <v>-0.12080197036266327</v>
      </c>
      <c r="DT340">
        <v>-0.17317864298820496</v>
      </c>
      <c r="DU340">
        <v>-4.6683963388204575E-2</v>
      </c>
      <c r="DV340">
        <v>0.17497739195823669</v>
      </c>
      <c r="DW340">
        <v>0.68254590034484863</v>
      </c>
      <c r="DX340">
        <v>0.58811980485916138</v>
      </c>
      <c r="DY340">
        <v>0.30498611927032471</v>
      </c>
      <c r="DZ340">
        <v>5.6914832442998886E-2</v>
      </c>
      <c r="EA340">
        <v>0.1527361124753952</v>
      </c>
      <c r="EB340">
        <v>0.27723601460456848</v>
      </c>
      <c r="EC340">
        <v>0.87206864356994629</v>
      </c>
      <c r="ED340">
        <v>1.1474722623825073</v>
      </c>
      <c r="EE340">
        <v>1.1594687700271606</v>
      </c>
      <c r="EF340">
        <v>1.1317124366760254</v>
      </c>
      <c r="EG340">
        <v>0.84612840414047241</v>
      </c>
      <c r="EH340">
        <v>0.26864174008369446</v>
      </c>
      <c r="EI340">
        <v>8.6822859942913055E-2</v>
      </c>
      <c r="EJ340">
        <v>0.25756800174713135</v>
      </c>
      <c r="EK340">
        <v>2.6527960300445557</v>
      </c>
      <c r="EL340">
        <v>2.663818359375</v>
      </c>
      <c r="EM340">
        <v>2.4850468635559082</v>
      </c>
      <c r="EN340">
        <v>2.4706165790557861</v>
      </c>
      <c r="EO340">
        <v>0.68892329931259155</v>
      </c>
      <c r="EP340">
        <v>0.12982495129108429</v>
      </c>
      <c r="EQ340">
        <v>0.28482669591903687</v>
      </c>
      <c r="ER340">
        <v>0.24718958139419556</v>
      </c>
      <c r="ES340">
        <v>0.36910107731819153</v>
      </c>
      <c r="ET340">
        <v>72.18048095703125</v>
      </c>
      <c r="EU340">
        <v>70.264396667480469</v>
      </c>
      <c r="EV340">
        <v>68.741897583007812</v>
      </c>
      <c r="EW340">
        <v>67.194320678710938</v>
      </c>
      <c r="EX340">
        <v>67.1092529296875</v>
      </c>
      <c r="EY340">
        <v>66.056495666503906</v>
      </c>
      <c r="EZ340">
        <v>67.669181823730469</v>
      </c>
      <c r="FA340">
        <v>72.946731567382813</v>
      </c>
      <c r="FB340">
        <v>78.956733703613281</v>
      </c>
      <c r="FC340">
        <v>84.522720336914063</v>
      </c>
      <c r="FD340">
        <v>89.607078552246094</v>
      </c>
      <c r="FE340">
        <v>92.937973022460938</v>
      </c>
      <c r="FF340">
        <v>93.915626525878906</v>
      </c>
      <c r="FG340">
        <v>93.880462646484375</v>
      </c>
      <c r="FH340">
        <v>93.943374633789063</v>
      </c>
      <c r="FI340">
        <v>93.819664001464844</v>
      </c>
      <c r="FJ340">
        <v>92.175537109375</v>
      </c>
      <c r="FK340">
        <v>89.562522888183594</v>
      </c>
      <c r="FL340">
        <v>85.340576171875</v>
      </c>
      <c r="FM340">
        <v>81.596183776855469</v>
      </c>
      <c r="FN340">
        <v>79.332992553710938</v>
      </c>
      <c r="FO340">
        <v>77.877906799316406</v>
      </c>
      <c r="FP340">
        <v>76.165863037109375</v>
      </c>
      <c r="FQ340">
        <v>75.045234680175781</v>
      </c>
      <c r="FR340">
        <v>61</v>
      </c>
      <c r="FS340">
        <v>6.2291946262121201E-2</v>
      </c>
      <c r="FT340">
        <v>1</v>
      </c>
    </row>
    <row r="341" spans="1:176" x14ac:dyDescent="0.2">
      <c r="A341" t="s">
        <v>232</v>
      </c>
      <c r="B341" t="s">
        <v>227</v>
      </c>
      <c r="C341" t="s">
        <v>251</v>
      </c>
      <c r="D341">
        <v>61</v>
      </c>
      <c r="E341">
        <v>61</v>
      </c>
      <c r="F341">
        <v>5.1626052856445312</v>
      </c>
      <c r="G341">
        <v>4.9964742660522461</v>
      </c>
      <c r="H341">
        <v>4.5761122703552246</v>
      </c>
      <c r="I341">
        <v>4.3306360244750977</v>
      </c>
      <c r="J341">
        <v>4.3442788124084473</v>
      </c>
      <c r="K341">
        <v>4.4556393623352051</v>
      </c>
      <c r="L341">
        <v>4.816321849822998</v>
      </c>
      <c r="M341">
        <v>5.4484195709228516</v>
      </c>
      <c r="N341">
        <v>6.4593214988708496</v>
      </c>
      <c r="O341">
        <v>6.9504194259643555</v>
      </c>
      <c r="P341">
        <v>7.5345640182495117</v>
      </c>
      <c r="Q341">
        <v>7.9224257469177246</v>
      </c>
      <c r="R341">
        <v>8.2272405624389648</v>
      </c>
      <c r="S341">
        <v>8.4953088760375977</v>
      </c>
      <c r="T341">
        <v>8.6653203964233398</v>
      </c>
      <c r="U341">
        <v>8.7484970092773437</v>
      </c>
      <c r="V341">
        <v>8.8775758743286133</v>
      </c>
      <c r="W341">
        <v>8.9267654418945312</v>
      </c>
      <c r="X341">
        <v>9.0114173889160156</v>
      </c>
      <c r="Y341">
        <v>8.7697477340698242</v>
      </c>
      <c r="Z341">
        <v>8.3654689788818359</v>
      </c>
      <c r="AA341">
        <v>7.3642115592956543</v>
      </c>
      <c r="AB341">
        <v>6.1534538269042969</v>
      </c>
      <c r="AC341">
        <v>5.2888236045837402</v>
      </c>
      <c r="AD341">
        <v>-0.88162422180175781</v>
      </c>
      <c r="AE341">
        <v>-0.95546489953994751</v>
      </c>
      <c r="AF341">
        <v>-1.1794663667678833</v>
      </c>
      <c r="AG341">
        <v>-0.7374299168586731</v>
      </c>
      <c r="AH341">
        <v>-0.64166098833084106</v>
      </c>
      <c r="AI341">
        <v>-0.63214749097824097</v>
      </c>
      <c r="AJ341">
        <v>-0.55166155099868774</v>
      </c>
      <c r="AK341">
        <v>-8.2468971610069275E-2</v>
      </c>
      <c r="AL341">
        <v>-0.41949948668479919</v>
      </c>
      <c r="AM341">
        <v>-0.47523659467697144</v>
      </c>
      <c r="AN341">
        <v>-0.67768383026123047</v>
      </c>
      <c r="AO341">
        <v>-0.69837969541549683</v>
      </c>
      <c r="AP341">
        <v>-0.53519743680953979</v>
      </c>
      <c r="AQ341">
        <v>1.4871996641159058</v>
      </c>
      <c r="AR341">
        <v>1.6158181428909302</v>
      </c>
      <c r="AS341">
        <v>1.4515447616577148</v>
      </c>
      <c r="AT341">
        <v>1.3278157711029053</v>
      </c>
      <c r="AU341">
        <v>-0.66293805837631226</v>
      </c>
      <c r="AV341">
        <v>-1.2067643404006958</v>
      </c>
      <c r="AW341">
        <v>-1.3749915361404419</v>
      </c>
      <c r="AX341">
        <v>-1.1312283277511597</v>
      </c>
      <c r="AY341">
        <v>-1.1239583492279053</v>
      </c>
      <c r="AZ341">
        <v>-1.1029034852981567</v>
      </c>
      <c r="BA341">
        <v>-1.0978528261184692</v>
      </c>
      <c r="BB341">
        <v>-0.52774816751480103</v>
      </c>
      <c r="BC341">
        <v>-0.60119915008544922</v>
      </c>
      <c r="BD341">
        <v>-0.83816313743591309</v>
      </c>
      <c r="BE341">
        <v>-0.4065975546836853</v>
      </c>
      <c r="BF341">
        <v>-0.31562358140945435</v>
      </c>
      <c r="BG341">
        <v>-0.30230125784873962</v>
      </c>
      <c r="BH341">
        <v>-0.21345725655555725</v>
      </c>
      <c r="BI341">
        <v>0.27986106276512146</v>
      </c>
      <c r="BJ341">
        <v>-5.2081380039453506E-2</v>
      </c>
      <c r="BK341">
        <v>-8.8040962815284729E-2</v>
      </c>
      <c r="BL341">
        <v>-0.28386414051055908</v>
      </c>
      <c r="BM341">
        <v>-0.28757584095001221</v>
      </c>
      <c r="BN341">
        <v>-0.11074429750442505</v>
      </c>
      <c r="BO341">
        <v>1.9173192977905273</v>
      </c>
      <c r="BP341">
        <v>2.0467724800109863</v>
      </c>
      <c r="BQ341">
        <v>1.8837753534317017</v>
      </c>
      <c r="BR341">
        <v>1.7632827758789062</v>
      </c>
      <c r="BS341">
        <v>-0.22690780460834503</v>
      </c>
      <c r="BT341">
        <v>-0.77129065990447998</v>
      </c>
      <c r="BU341">
        <v>-0.94282740354537964</v>
      </c>
      <c r="BV341">
        <v>-0.70663392543792725</v>
      </c>
      <c r="BW341">
        <v>-0.6943051815032959</v>
      </c>
      <c r="BX341">
        <v>-0.66731411218643188</v>
      </c>
      <c r="BY341">
        <v>-0.67441678047180176</v>
      </c>
      <c r="BZ341">
        <v>-0.28265470266342163</v>
      </c>
      <c r="CA341">
        <v>-0.35583576560020447</v>
      </c>
      <c r="CB341">
        <v>-0.60177755355834961</v>
      </c>
      <c r="CC341">
        <v>-0.1774640679359436</v>
      </c>
      <c r="CD341">
        <v>-8.9811056852340698E-2</v>
      </c>
      <c r="CE341">
        <v>-7.3850750923156738E-2</v>
      </c>
      <c r="CF341">
        <v>2.0781978964805603E-2</v>
      </c>
      <c r="CG341">
        <v>0.53080976009368896</v>
      </c>
      <c r="CH341">
        <v>0.20239128172397614</v>
      </c>
      <c r="CI341">
        <v>0.18012954294681549</v>
      </c>
      <c r="CJ341">
        <v>-1.1105846613645554E-2</v>
      </c>
      <c r="CK341">
        <v>-3.0543184839189053E-3</v>
      </c>
      <c r="CL341">
        <v>0.18323065340518951</v>
      </c>
      <c r="CM341">
        <v>2.2152187824249268</v>
      </c>
      <c r="CN341">
        <v>2.345250129699707</v>
      </c>
      <c r="CO341">
        <v>2.1831369400024414</v>
      </c>
      <c r="CP341">
        <v>2.0648858547210693</v>
      </c>
      <c r="CQ341">
        <v>7.5085431337356567E-2</v>
      </c>
      <c r="CR341">
        <v>-0.46968290209770203</v>
      </c>
      <c r="CS341">
        <v>-0.64351189136505127</v>
      </c>
      <c r="CT341">
        <v>-0.41256111860275269</v>
      </c>
      <c r="CU341">
        <v>-0.39672869443893433</v>
      </c>
      <c r="CV341">
        <v>-0.36562618613243103</v>
      </c>
      <c r="CW341">
        <v>-0.38114628195762634</v>
      </c>
      <c r="CX341">
        <v>-3.7561241537332535E-2</v>
      </c>
      <c r="CY341">
        <v>-0.11047238856554031</v>
      </c>
      <c r="CZ341">
        <v>-0.36539196968078613</v>
      </c>
      <c r="DA341">
        <v>5.1669422537088394E-2</v>
      </c>
      <c r="DB341">
        <v>0.13600146770477295</v>
      </c>
      <c r="DC341">
        <v>0.15459975600242615</v>
      </c>
      <c r="DD341">
        <v>0.25502121448516846</v>
      </c>
      <c r="DE341">
        <v>0.78175842761993408</v>
      </c>
      <c r="DF341">
        <v>0.45686393976211548</v>
      </c>
      <c r="DG341">
        <v>0.4483000636100769</v>
      </c>
      <c r="DH341">
        <v>0.26165246963500977</v>
      </c>
      <c r="DI341">
        <v>0.28146719932556152</v>
      </c>
      <c r="DJ341">
        <v>0.47720560431480408</v>
      </c>
      <c r="DK341">
        <v>2.5131182670593262</v>
      </c>
      <c r="DL341">
        <v>2.6437277793884277</v>
      </c>
      <c r="DM341">
        <v>2.4824986457824707</v>
      </c>
      <c r="DN341">
        <v>2.3664889335632324</v>
      </c>
      <c r="DO341">
        <v>0.37707865238189697</v>
      </c>
      <c r="DP341">
        <v>-0.16807515919208527</v>
      </c>
      <c r="DQ341">
        <v>-0.34419634938240051</v>
      </c>
      <c r="DR341">
        <v>-0.11848833411931992</v>
      </c>
      <c r="DS341">
        <v>-9.915219247341156E-2</v>
      </c>
      <c r="DT341">
        <v>-6.3938267529010773E-2</v>
      </c>
      <c r="DU341">
        <v>-8.7875768542289734E-2</v>
      </c>
      <c r="DV341">
        <v>0.31631478667259216</v>
      </c>
      <c r="DW341">
        <v>0.24379336833953857</v>
      </c>
      <c r="DX341">
        <v>-2.4088708683848381E-2</v>
      </c>
      <c r="DY341">
        <v>0.38250178098678589</v>
      </c>
      <c r="DZ341">
        <v>0.46203890442848206</v>
      </c>
      <c r="EA341">
        <v>0.48444598913192749</v>
      </c>
      <c r="EB341">
        <v>0.59322547912597656</v>
      </c>
      <c r="EC341">
        <v>1.1440885066986084</v>
      </c>
      <c r="ED341">
        <v>0.82428205013275146</v>
      </c>
      <c r="EE341">
        <v>0.83549565076828003</v>
      </c>
      <c r="EF341">
        <v>0.65547209978103638</v>
      </c>
      <c r="EG341">
        <v>0.69227105379104614</v>
      </c>
      <c r="EH341">
        <v>0.90165871381759644</v>
      </c>
      <c r="EI341">
        <v>2.9432377815246582</v>
      </c>
      <c r="EJ341">
        <v>3.0746822357177734</v>
      </c>
      <c r="EK341">
        <v>2.914729118347168</v>
      </c>
      <c r="EL341">
        <v>2.8019559383392334</v>
      </c>
      <c r="EM341">
        <v>0.81310892105102539</v>
      </c>
      <c r="EN341">
        <v>0.26739850640296936</v>
      </c>
      <c r="EO341">
        <v>8.7967731058597565E-2</v>
      </c>
      <c r="EP341">
        <v>0.30610606074333191</v>
      </c>
      <c r="EQ341">
        <v>0.3305010199546814</v>
      </c>
      <c r="ER341">
        <v>0.37165117263793945</v>
      </c>
      <c r="ES341">
        <v>0.33556029200553894</v>
      </c>
      <c r="ET341">
        <v>73.82635498046875</v>
      </c>
      <c r="EU341">
        <v>72.493965148925781</v>
      </c>
      <c r="EV341">
        <v>71.062057495117188</v>
      </c>
      <c r="EW341">
        <v>70.295394897460938</v>
      </c>
      <c r="EX341">
        <v>67.70501708984375</v>
      </c>
      <c r="EY341">
        <v>66.934432983398438</v>
      </c>
      <c r="EZ341">
        <v>68.482582092285156</v>
      </c>
      <c r="FA341">
        <v>73.721389770507813</v>
      </c>
      <c r="FB341">
        <v>79.785209655761719</v>
      </c>
      <c r="FC341">
        <v>85.646186828613281</v>
      </c>
      <c r="FD341">
        <v>91.10919189453125</v>
      </c>
      <c r="FE341">
        <v>94.259231567382813</v>
      </c>
      <c r="FF341">
        <v>96.329139709472656</v>
      </c>
      <c r="FG341">
        <v>97.366722106933594</v>
      </c>
      <c r="FH341">
        <v>97.035896301269531</v>
      </c>
      <c r="FI341">
        <v>96.5235595703125</v>
      </c>
      <c r="FJ341">
        <v>95.5052490234375</v>
      </c>
      <c r="FK341">
        <v>92.450599670410156</v>
      </c>
      <c r="FL341">
        <v>87.802680969238281</v>
      </c>
      <c r="FM341">
        <v>83.773284912109375</v>
      </c>
      <c r="FN341">
        <v>80.14398193359375</v>
      </c>
      <c r="FO341">
        <v>78.384803771972656</v>
      </c>
      <c r="FP341">
        <v>76.39898681640625</v>
      </c>
      <c r="FQ341">
        <v>75.6893310546875</v>
      </c>
      <c r="FR341">
        <v>61</v>
      </c>
      <c r="FS341">
        <v>6.2476959079504013E-2</v>
      </c>
      <c r="FT341">
        <v>1</v>
      </c>
    </row>
    <row r="342" spans="1:176" x14ac:dyDescent="0.2">
      <c r="A342" t="s">
        <v>232</v>
      </c>
      <c r="B342" t="s">
        <v>227</v>
      </c>
      <c r="C342" t="s">
        <v>252</v>
      </c>
      <c r="D342">
        <v>61</v>
      </c>
      <c r="E342">
        <v>61</v>
      </c>
      <c r="F342">
        <v>4.9280157089233398</v>
      </c>
      <c r="G342">
        <v>4.7810068130493164</v>
      </c>
      <c r="H342">
        <v>4.3889727592468262</v>
      </c>
      <c r="I342">
        <v>4.1704878807067871</v>
      </c>
      <c r="J342">
        <v>4.1904163360595703</v>
      </c>
      <c r="K342">
        <v>4.4824995994567871</v>
      </c>
      <c r="L342">
        <v>4.9409604072570801</v>
      </c>
      <c r="M342">
        <v>5.6016855239868164</v>
      </c>
      <c r="N342">
        <v>6.7728381156921387</v>
      </c>
      <c r="O342">
        <v>7.2818846702575684</v>
      </c>
      <c r="P342">
        <v>7.881986141204834</v>
      </c>
      <c r="Q342">
        <v>8.3341083526611328</v>
      </c>
      <c r="R342">
        <v>8.6857709884643555</v>
      </c>
      <c r="S342">
        <v>8.7427282333374023</v>
      </c>
      <c r="T342">
        <v>8.7464580535888672</v>
      </c>
      <c r="U342">
        <v>8.9652891159057617</v>
      </c>
      <c r="V342">
        <v>9.1308116912841797</v>
      </c>
      <c r="W342">
        <v>9.1832809448242187</v>
      </c>
      <c r="X342">
        <v>9.1344385147094727</v>
      </c>
      <c r="Y342">
        <v>8.9741611480712891</v>
      </c>
      <c r="Z342">
        <v>8.6122016906738281</v>
      </c>
      <c r="AA342">
        <v>7.5983529090881348</v>
      </c>
      <c r="AB342">
        <v>5.9449152946472168</v>
      </c>
      <c r="AC342">
        <v>5.2867884635925293</v>
      </c>
      <c r="AD342">
        <v>-0.49531850218772888</v>
      </c>
      <c r="AE342">
        <v>-0.24670957028865814</v>
      </c>
      <c r="AF342">
        <v>-0.5928347110748291</v>
      </c>
      <c r="AG342">
        <v>-0.87751984596252441</v>
      </c>
      <c r="AH342">
        <v>-0.83351176977157593</v>
      </c>
      <c r="AI342">
        <v>-0.78450250625610352</v>
      </c>
      <c r="AJ342">
        <v>-0.75990039110183716</v>
      </c>
      <c r="AK342">
        <v>-1.0557900667190552</v>
      </c>
      <c r="AL342">
        <v>-1.1575883626937866</v>
      </c>
      <c r="AM342">
        <v>-1.0170553922653198</v>
      </c>
      <c r="AN342">
        <v>-1.1417003870010376</v>
      </c>
      <c r="AO342">
        <v>-1.3415119647979736</v>
      </c>
      <c r="AP342">
        <v>-1.1042073965072632</v>
      </c>
      <c r="AQ342">
        <v>-1.4787218570709229</v>
      </c>
      <c r="AR342">
        <v>-1.4432226419448853</v>
      </c>
      <c r="AS342">
        <v>1.1648983955383301</v>
      </c>
      <c r="AT342">
        <v>1.07308030128479</v>
      </c>
      <c r="AU342">
        <v>1.0462950468063354</v>
      </c>
      <c r="AV342">
        <v>0.8695405125617981</v>
      </c>
      <c r="AW342">
        <v>-1.5884330272674561</v>
      </c>
      <c r="AX342">
        <v>-1.9412600994110107</v>
      </c>
      <c r="AY342">
        <v>-1.7101916074752808</v>
      </c>
      <c r="AZ342">
        <v>-1.7600845098495483</v>
      </c>
      <c r="BA342">
        <v>-1.6898553371429443</v>
      </c>
      <c r="BB342">
        <v>-9.5817506313323975E-2</v>
      </c>
      <c r="BC342">
        <v>0.1625114381313324</v>
      </c>
      <c r="BD342">
        <v>-0.208757683634758</v>
      </c>
      <c r="BE342">
        <v>-0.50464451313018799</v>
      </c>
      <c r="BF342">
        <v>-0.46005135774612427</v>
      </c>
      <c r="BG342">
        <v>-0.40517288446426392</v>
      </c>
      <c r="BH342">
        <v>-0.36277630925178528</v>
      </c>
      <c r="BI342">
        <v>-0.65645372867584229</v>
      </c>
      <c r="BJ342">
        <v>-0.72123724222183228</v>
      </c>
      <c r="BK342">
        <v>-0.5553625226020813</v>
      </c>
      <c r="BL342">
        <v>-0.66866588592529297</v>
      </c>
      <c r="BM342">
        <v>-0.83459866046905518</v>
      </c>
      <c r="BN342">
        <v>-0.58823782205581665</v>
      </c>
      <c r="BO342">
        <v>-0.94536417722702026</v>
      </c>
      <c r="BP342">
        <v>-0.93264585733413696</v>
      </c>
      <c r="BQ342">
        <v>1.6717474460601807</v>
      </c>
      <c r="BR342">
        <v>1.573495626449585</v>
      </c>
      <c r="BS342">
        <v>1.5352398157119751</v>
      </c>
      <c r="BT342">
        <v>1.3485665321350098</v>
      </c>
      <c r="BU342">
        <v>-1.1122273206710815</v>
      </c>
      <c r="BV342">
        <v>-1.4636735916137695</v>
      </c>
      <c r="BW342">
        <v>-1.2222050428390503</v>
      </c>
      <c r="BX342">
        <v>-1.2538213729858398</v>
      </c>
      <c r="BY342">
        <v>-1.173291802406311</v>
      </c>
      <c r="BZ342">
        <v>0.18087567389011383</v>
      </c>
      <c r="CA342">
        <v>0.4459366500377655</v>
      </c>
      <c r="CB342">
        <v>5.7252891361713409E-2</v>
      </c>
      <c r="CC342">
        <v>-0.24639222025871277</v>
      </c>
      <c r="CD342">
        <v>-0.20139384269714355</v>
      </c>
      <c r="CE342">
        <v>-0.14245033264160156</v>
      </c>
      <c r="CF342">
        <v>-8.7729386985301971E-2</v>
      </c>
      <c r="CG342">
        <v>-0.37987461686134338</v>
      </c>
      <c r="CH342">
        <v>-0.41902175545692444</v>
      </c>
      <c r="CI342">
        <v>-0.23559539020061493</v>
      </c>
      <c r="CJ342">
        <v>-0.341043621301651</v>
      </c>
      <c r="CK342">
        <v>-0.48351204395294189</v>
      </c>
      <c r="CL342">
        <v>-0.23087885975837708</v>
      </c>
      <c r="CM342">
        <v>-0.57596230506896973</v>
      </c>
      <c r="CN342">
        <v>-0.57902193069458008</v>
      </c>
      <c r="CO342">
        <v>2.022789478302002</v>
      </c>
      <c r="CP342">
        <v>1.9200817346572876</v>
      </c>
      <c r="CQ342">
        <v>1.873881459236145</v>
      </c>
      <c r="CR342">
        <v>1.6803385019302368</v>
      </c>
      <c r="CS342">
        <v>-0.78240865468978882</v>
      </c>
      <c r="CT342">
        <v>-1.1328985691070557</v>
      </c>
      <c r="CU342">
        <v>-0.88422691822052002</v>
      </c>
      <c r="CV342">
        <v>-0.90318506956100464</v>
      </c>
      <c r="CW342">
        <v>-0.81552159786224365</v>
      </c>
      <c r="CX342">
        <v>0.45756885409355164</v>
      </c>
      <c r="CY342">
        <v>0.729361891746521</v>
      </c>
      <c r="CZ342">
        <v>0.32326346635818481</v>
      </c>
      <c r="DA342">
        <v>1.1860080063343048E-2</v>
      </c>
      <c r="DB342">
        <v>5.7263683527708054E-2</v>
      </c>
      <c r="DC342">
        <v>0.12027222663164139</v>
      </c>
      <c r="DD342">
        <v>0.18731753528118134</v>
      </c>
      <c r="DE342">
        <v>-0.10329549759626389</v>
      </c>
      <c r="DF342">
        <v>-0.11680629104375839</v>
      </c>
      <c r="DG342">
        <v>8.417171984910965E-2</v>
      </c>
      <c r="DH342">
        <v>-1.3421359471976757E-2</v>
      </c>
      <c r="DI342">
        <v>-0.13242544233798981</v>
      </c>
      <c r="DJ342">
        <v>0.12648008763790131</v>
      </c>
      <c r="DK342">
        <v>-0.206560418009758</v>
      </c>
      <c r="DL342">
        <v>-0.22539803385734558</v>
      </c>
      <c r="DM342">
        <v>2.3738315105438232</v>
      </c>
      <c r="DN342">
        <v>2.2666678428649902</v>
      </c>
      <c r="DO342">
        <v>2.2125232219696045</v>
      </c>
      <c r="DP342">
        <v>2.0121104717254639</v>
      </c>
      <c r="DQ342">
        <v>-0.45259001851081848</v>
      </c>
      <c r="DR342">
        <v>-0.8021235466003418</v>
      </c>
      <c r="DS342">
        <v>-0.54624885320663452</v>
      </c>
      <c r="DT342">
        <v>-0.55254876613616943</v>
      </c>
      <c r="DU342">
        <v>-0.45775133371353149</v>
      </c>
      <c r="DV342">
        <v>0.85706984996795654</v>
      </c>
      <c r="DW342">
        <v>1.1385828256607056</v>
      </c>
      <c r="DX342">
        <v>0.70734047889709473</v>
      </c>
      <c r="DY342">
        <v>0.38473537564277649</v>
      </c>
      <c r="DZ342">
        <v>0.43072408437728882</v>
      </c>
      <c r="EA342">
        <v>0.49960187077522278</v>
      </c>
      <c r="EB342">
        <v>0.58444160223007202</v>
      </c>
      <c r="EC342">
        <v>0.29604083299636841</v>
      </c>
      <c r="ED342">
        <v>0.31954485177993774</v>
      </c>
      <c r="EE342">
        <v>0.54586464166641235</v>
      </c>
      <c r="EF342">
        <v>0.4596131443977356</v>
      </c>
      <c r="EG342">
        <v>0.37448787689208984</v>
      </c>
      <c r="EH342">
        <v>0.64244967699050903</v>
      </c>
      <c r="EI342">
        <v>0.32679721713066101</v>
      </c>
      <c r="EJ342">
        <v>0.28517872095108032</v>
      </c>
      <c r="EK342">
        <v>2.8806805610656738</v>
      </c>
      <c r="EL342">
        <v>2.7670831680297852</v>
      </c>
      <c r="EM342">
        <v>2.7014679908752441</v>
      </c>
      <c r="EN342">
        <v>2.4911365509033203</v>
      </c>
      <c r="EO342">
        <v>2.3615716025233269E-2</v>
      </c>
      <c r="EP342">
        <v>-0.3245370090007782</v>
      </c>
      <c r="EQ342">
        <v>-5.8262176811695099E-2</v>
      </c>
      <c r="ER342">
        <v>-4.6285659074783325E-2</v>
      </c>
      <c r="ES342">
        <v>5.881209671497345E-2</v>
      </c>
      <c r="ET342">
        <v>79.710098266601563</v>
      </c>
      <c r="EU342">
        <v>78.604904174804687</v>
      </c>
      <c r="EV342">
        <v>76.513687133789063</v>
      </c>
      <c r="EW342">
        <v>75.576080322265625</v>
      </c>
      <c r="EX342">
        <v>74.442268371582031</v>
      </c>
      <c r="EY342">
        <v>73.085983276367187</v>
      </c>
      <c r="EZ342">
        <v>75.244850158691406</v>
      </c>
      <c r="FA342">
        <v>79.784042358398438</v>
      </c>
      <c r="FB342">
        <v>85.148994445800781</v>
      </c>
      <c r="FC342">
        <v>90.392524719238281</v>
      </c>
      <c r="FD342">
        <v>95.260009765625</v>
      </c>
      <c r="FE342">
        <v>98.039070129394531</v>
      </c>
      <c r="FF342">
        <v>99.417274475097656</v>
      </c>
      <c r="FG342">
        <v>99.781631469726563</v>
      </c>
      <c r="FH342">
        <v>99.913681030273438</v>
      </c>
      <c r="FI342">
        <v>99.71209716796875</v>
      </c>
      <c r="FJ342">
        <v>98.489898681640625</v>
      </c>
      <c r="FK342">
        <v>96.52069091796875</v>
      </c>
      <c r="FL342">
        <v>92.978645324707031</v>
      </c>
      <c r="FM342">
        <v>89.303565979003906</v>
      </c>
      <c r="FN342">
        <v>87.662742614746094</v>
      </c>
      <c r="FO342">
        <v>85.707992553710938</v>
      </c>
      <c r="FP342">
        <v>84.406997680664063</v>
      </c>
      <c r="FQ342">
        <v>83.378509521484375</v>
      </c>
      <c r="FR342">
        <v>61</v>
      </c>
      <c r="FS342">
        <v>6.1492990702390671E-2</v>
      </c>
      <c r="FT342">
        <v>1</v>
      </c>
    </row>
    <row r="343" spans="1:176" x14ac:dyDescent="0.2">
      <c r="A343" t="s">
        <v>232</v>
      </c>
      <c r="B343" t="s">
        <v>227</v>
      </c>
      <c r="C343" t="s">
        <v>253</v>
      </c>
      <c r="D343">
        <v>61</v>
      </c>
      <c r="E343">
        <v>61</v>
      </c>
      <c r="F343">
        <v>5.5661263465881348</v>
      </c>
      <c r="G343">
        <v>5.3079447746276855</v>
      </c>
      <c r="H343">
        <v>4.8950161933898926</v>
      </c>
      <c r="I343">
        <v>4.6583623886108398</v>
      </c>
      <c r="J343">
        <v>4.6211199760437012</v>
      </c>
      <c r="K343">
        <v>4.8711814880371094</v>
      </c>
      <c r="L343">
        <v>5.4347796440124512</v>
      </c>
      <c r="M343">
        <v>6.1874489784240723</v>
      </c>
      <c r="N343">
        <v>7.2476797103881836</v>
      </c>
      <c r="O343">
        <v>7.6765732765197754</v>
      </c>
      <c r="P343">
        <v>8.2574748992919922</v>
      </c>
      <c r="Q343">
        <v>8.6378345489501953</v>
      </c>
      <c r="R343">
        <v>8.8313274383544922</v>
      </c>
      <c r="S343">
        <v>9.0476808547973633</v>
      </c>
      <c r="T343">
        <v>9.1114997863769531</v>
      </c>
      <c r="U343">
        <v>9.1140604019165039</v>
      </c>
      <c r="V343">
        <v>9.1732521057128906</v>
      </c>
      <c r="W343">
        <v>9.2754745483398438</v>
      </c>
      <c r="X343">
        <v>9.4076957702636719</v>
      </c>
      <c r="Y343">
        <v>9.3042097091674805</v>
      </c>
      <c r="Z343">
        <v>9.0230779647827148</v>
      </c>
      <c r="AA343">
        <v>7.9554810523986816</v>
      </c>
      <c r="AB343">
        <v>6.3500456809997559</v>
      </c>
      <c r="AC343">
        <v>5.6866364479064941</v>
      </c>
      <c r="AD343">
        <v>-0.88360500335693359</v>
      </c>
      <c r="AE343">
        <v>-1.0691367387771606</v>
      </c>
      <c r="AF343">
        <v>-0.84467959403991699</v>
      </c>
      <c r="AG343">
        <v>-0.82343798875808716</v>
      </c>
      <c r="AH343">
        <v>-0.849465012550354</v>
      </c>
      <c r="AI343">
        <v>-0.97971731424331665</v>
      </c>
      <c r="AJ343">
        <v>-0.91436052322387695</v>
      </c>
      <c r="AK343">
        <v>-0.3740764856338501</v>
      </c>
      <c r="AL343">
        <v>-0.66984570026397705</v>
      </c>
      <c r="AM343">
        <v>-0.89508330821990967</v>
      </c>
      <c r="AN343">
        <v>-0.97183161973953247</v>
      </c>
      <c r="AO343">
        <v>-0.85214996337890625</v>
      </c>
      <c r="AP343">
        <v>-1.0780909061431885</v>
      </c>
      <c r="AQ343">
        <v>-1.2649091482162476</v>
      </c>
      <c r="AR343">
        <v>-0.82793712615966797</v>
      </c>
      <c r="AS343">
        <v>1.4273905754089355</v>
      </c>
      <c r="AT343">
        <v>1.1792486906051636</v>
      </c>
      <c r="AU343">
        <v>1.1963616609573364</v>
      </c>
      <c r="AV343">
        <v>1.1460217237472534</v>
      </c>
      <c r="AW343">
        <v>-1.2675150632858276</v>
      </c>
      <c r="AX343">
        <v>-1.3118383884429932</v>
      </c>
      <c r="AY343">
        <v>-1.2228908538818359</v>
      </c>
      <c r="AZ343">
        <v>-1.1962175369262695</v>
      </c>
      <c r="BA343">
        <v>-1.2074788808822632</v>
      </c>
      <c r="BB343">
        <v>-0.48529899120330811</v>
      </c>
      <c r="BC343">
        <v>-0.6660037636756897</v>
      </c>
      <c r="BD343">
        <v>-0.46270099282264709</v>
      </c>
      <c r="BE343">
        <v>-0.47188329696655273</v>
      </c>
      <c r="BF343">
        <v>-0.49316945672035217</v>
      </c>
      <c r="BG343">
        <v>-0.61586886644363403</v>
      </c>
      <c r="BH343">
        <v>-0.5362667441368103</v>
      </c>
      <c r="BI343">
        <v>1.5115592628717422E-2</v>
      </c>
      <c r="BJ343">
        <v>-0.27439099550247192</v>
      </c>
      <c r="BK343">
        <v>-0.48817789554595947</v>
      </c>
      <c r="BL343">
        <v>-0.55053418874740601</v>
      </c>
      <c r="BM343">
        <v>-0.41274544596672058</v>
      </c>
      <c r="BN343">
        <v>-0.61773985624313354</v>
      </c>
      <c r="BO343">
        <v>-0.80077028274536133</v>
      </c>
      <c r="BP343">
        <v>-0.37520283460617065</v>
      </c>
      <c r="BQ343">
        <v>1.8852789402008057</v>
      </c>
      <c r="BR343">
        <v>1.6328377723693848</v>
      </c>
      <c r="BS343">
        <v>1.6500685214996338</v>
      </c>
      <c r="BT343">
        <v>1.5870915651321411</v>
      </c>
      <c r="BU343">
        <v>-0.83451491594314575</v>
      </c>
      <c r="BV343">
        <v>-0.88881582021713257</v>
      </c>
      <c r="BW343">
        <v>-0.79718279838562012</v>
      </c>
      <c r="BX343">
        <v>-0.73845767974853516</v>
      </c>
      <c r="BY343">
        <v>-0.75389456748962402</v>
      </c>
      <c r="BZ343">
        <v>-0.20943345129489899</v>
      </c>
      <c r="CA343">
        <v>-0.38679510354995728</v>
      </c>
      <c r="CB343">
        <v>-0.19814376533031464</v>
      </c>
      <c r="CC343">
        <v>-0.22839757800102234</v>
      </c>
      <c r="CD343">
        <v>-0.24640022218227386</v>
      </c>
      <c r="CE343">
        <v>-0.36386850476264954</v>
      </c>
      <c r="CF343">
        <v>-0.27440014481544495</v>
      </c>
      <c r="CG343">
        <v>0.28466883301734924</v>
      </c>
      <c r="CH343">
        <v>-5.0027010729536414E-4</v>
      </c>
      <c r="CI343">
        <v>-0.2063564658164978</v>
      </c>
      <c r="CJ343">
        <v>-0.25874480605125427</v>
      </c>
      <c r="CK343">
        <v>-0.10841520875692368</v>
      </c>
      <c r="CL343">
        <v>-0.29890218377113342</v>
      </c>
      <c r="CM343">
        <v>-0.47930917143821716</v>
      </c>
      <c r="CN343">
        <v>-6.1640478670597076E-2</v>
      </c>
      <c r="CO343">
        <v>2.2024109363555908</v>
      </c>
      <c r="CP343">
        <v>1.9469921588897705</v>
      </c>
      <c r="CQ343">
        <v>1.9643045663833618</v>
      </c>
      <c r="CR343">
        <v>1.8925752639770508</v>
      </c>
      <c r="CS343">
        <v>-0.53462034463882446</v>
      </c>
      <c r="CT343">
        <v>-0.59583163261413574</v>
      </c>
      <c r="CU343">
        <v>-0.50233864784240723</v>
      </c>
      <c r="CV343">
        <v>-0.42141455411911011</v>
      </c>
      <c r="CW343">
        <v>-0.43974339962005615</v>
      </c>
      <c r="CX343">
        <v>6.6432081162929535E-2</v>
      </c>
      <c r="CY343">
        <v>-0.10758645087480545</v>
      </c>
      <c r="CZ343">
        <v>6.6413462162017822E-2</v>
      </c>
      <c r="DA343">
        <v>1.508813165128231E-2</v>
      </c>
      <c r="DB343">
        <v>3.6900461418554187E-4</v>
      </c>
      <c r="DC343">
        <v>-0.11186815798282623</v>
      </c>
      <c r="DD343">
        <v>-1.2533538043498993E-2</v>
      </c>
      <c r="DE343">
        <v>0.55422204732894897</v>
      </c>
      <c r="DF343">
        <v>0.27339047193527222</v>
      </c>
      <c r="DG343">
        <v>7.5464971363544464E-2</v>
      </c>
      <c r="DH343">
        <v>3.3044550567865372E-2</v>
      </c>
      <c r="DI343">
        <v>0.19591502845287323</v>
      </c>
      <c r="DJ343">
        <v>1.9935505464673042E-2</v>
      </c>
      <c r="DK343">
        <v>-0.1578480452299118</v>
      </c>
      <c r="DL343">
        <v>0.2519218921661377</v>
      </c>
      <c r="DM343">
        <v>2.519542932510376</v>
      </c>
      <c r="DN343">
        <v>2.2611465454101562</v>
      </c>
      <c r="DO343">
        <v>2.2785406112670898</v>
      </c>
      <c r="DP343">
        <v>2.1980588436126709</v>
      </c>
      <c r="DQ343">
        <v>-0.23472574353218079</v>
      </c>
      <c r="DR343">
        <v>-0.30284744501113892</v>
      </c>
      <c r="DS343">
        <v>-0.20749451220035553</v>
      </c>
      <c r="DT343">
        <v>-0.10437143594026566</v>
      </c>
      <c r="DU343">
        <v>-0.12559224665164948</v>
      </c>
      <c r="DV343">
        <v>0.46473810076713562</v>
      </c>
      <c r="DW343">
        <v>0.29554650187492371</v>
      </c>
      <c r="DX343">
        <v>0.44839209318161011</v>
      </c>
      <c r="DY343">
        <v>0.36664283275604248</v>
      </c>
      <c r="DZ343">
        <v>0.35666456818580627</v>
      </c>
      <c r="EA343">
        <v>0.25198033452033997</v>
      </c>
      <c r="EB343">
        <v>0.36556026339530945</v>
      </c>
      <c r="EC343">
        <v>0.94341415166854858</v>
      </c>
      <c r="ED343">
        <v>0.66884517669677734</v>
      </c>
      <c r="EE343">
        <v>0.48237034678459167</v>
      </c>
      <c r="EF343">
        <v>0.45434203743934631</v>
      </c>
      <c r="EG343">
        <v>0.63531953096389771</v>
      </c>
      <c r="EH343">
        <v>0.48028647899627686</v>
      </c>
      <c r="EI343">
        <v>0.30629077553749084</v>
      </c>
      <c r="EJ343">
        <v>0.70465612411499023</v>
      </c>
      <c r="EK343">
        <v>2.9774312973022461</v>
      </c>
      <c r="EL343">
        <v>2.7147355079650879</v>
      </c>
      <c r="EM343">
        <v>2.7322475910186768</v>
      </c>
      <c r="EN343">
        <v>2.6391289234161377</v>
      </c>
      <c r="EO343">
        <v>0.19827441871166229</v>
      </c>
      <c r="EP343">
        <v>0.12017515301704407</v>
      </c>
      <c r="EQ343">
        <v>0.21821358799934387</v>
      </c>
      <c r="ER343">
        <v>0.3533884584903717</v>
      </c>
      <c r="ES343">
        <v>0.32799211144447327</v>
      </c>
      <c r="ET343">
        <v>81.241600036621094</v>
      </c>
      <c r="EU343">
        <v>79.8125</v>
      </c>
      <c r="EV343">
        <v>78.812103271484375</v>
      </c>
      <c r="EW343">
        <v>77.740036010742187</v>
      </c>
      <c r="EX343">
        <v>75.951530456542969</v>
      </c>
      <c r="EY343">
        <v>73.854850769042969</v>
      </c>
      <c r="EZ343">
        <v>76.116592407226562</v>
      </c>
      <c r="FA343">
        <v>81.418281555175781</v>
      </c>
      <c r="FB343">
        <v>86.349784851074219</v>
      </c>
      <c r="FC343">
        <v>90.833541870117188</v>
      </c>
      <c r="FD343">
        <v>95.165153503417969</v>
      </c>
      <c r="FE343">
        <v>98.066795349121094</v>
      </c>
      <c r="FF343">
        <v>99.550491333007813</v>
      </c>
      <c r="FG343">
        <v>100.15218353271484</v>
      </c>
      <c r="FH343">
        <v>100.11430358886719</v>
      </c>
      <c r="FI343">
        <v>98.89764404296875</v>
      </c>
      <c r="FJ343">
        <v>97.630264282226563</v>
      </c>
      <c r="FK343">
        <v>95.8131103515625</v>
      </c>
      <c r="FL343">
        <v>91.757591247558594</v>
      </c>
      <c r="FM343">
        <v>89.697723388671875</v>
      </c>
      <c r="FN343">
        <v>88.487716674804688</v>
      </c>
      <c r="FO343">
        <v>87.244850158691406</v>
      </c>
      <c r="FP343">
        <v>83.707427978515625</v>
      </c>
      <c r="FQ343">
        <v>81.281684875488281</v>
      </c>
      <c r="FR343">
        <v>61</v>
      </c>
      <c r="FS343">
        <v>6.1399020254611969E-2</v>
      </c>
      <c r="FT343">
        <v>1</v>
      </c>
    </row>
    <row r="344" spans="1:176" x14ac:dyDescent="0.2">
      <c r="A344" t="s">
        <v>232</v>
      </c>
      <c r="B344" t="s">
        <v>227</v>
      </c>
      <c r="C344" t="s">
        <v>254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0</v>
      </c>
      <c r="BI344">
        <v>0</v>
      </c>
      <c r="BJ344">
        <v>0</v>
      </c>
      <c r="BK344">
        <v>0</v>
      </c>
      <c r="BL344">
        <v>0</v>
      </c>
      <c r="BM344">
        <v>0</v>
      </c>
      <c r="BN344">
        <v>0</v>
      </c>
      <c r="BO344">
        <v>0</v>
      </c>
      <c r="BP344">
        <v>0</v>
      </c>
      <c r="BQ344">
        <v>0</v>
      </c>
      <c r="BR344">
        <v>0</v>
      </c>
      <c r="BS344">
        <v>0</v>
      </c>
      <c r="BT344">
        <v>0</v>
      </c>
      <c r="BU344">
        <v>0</v>
      </c>
      <c r="BV344">
        <v>0</v>
      </c>
      <c r="BW344">
        <v>0</v>
      </c>
      <c r="BX344">
        <v>0</v>
      </c>
      <c r="BY344">
        <v>0</v>
      </c>
      <c r="BZ344">
        <v>0</v>
      </c>
      <c r="CA344">
        <v>0</v>
      </c>
      <c r="CB344">
        <v>0</v>
      </c>
      <c r="CC344">
        <v>0</v>
      </c>
      <c r="CD344">
        <v>0</v>
      </c>
      <c r="CE344">
        <v>0</v>
      </c>
      <c r="CF344">
        <v>0</v>
      </c>
      <c r="CG344">
        <v>0</v>
      </c>
      <c r="CH344">
        <v>0</v>
      </c>
      <c r="CI344">
        <v>0</v>
      </c>
      <c r="CJ344">
        <v>0</v>
      </c>
      <c r="CK344">
        <v>0</v>
      </c>
      <c r="CL344">
        <v>0</v>
      </c>
      <c r="CM344">
        <v>0</v>
      </c>
      <c r="CN344">
        <v>0</v>
      </c>
      <c r="CO344">
        <v>0</v>
      </c>
      <c r="CP344">
        <v>0</v>
      </c>
      <c r="CQ344">
        <v>0</v>
      </c>
      <c r="CR344">
        <v>0</v>
      </c>
      <c r="CS344">
        <v>0</v>
      </c>
      <c r="CT344">
        <v>0</v>
      </c>
      <c r="CU344">
        <v>0</v>
      </c>
      <c r="CV344">
        <v>0</v>
      </c>
      <c r="CW344">
        <v>0</v>
      </c>
      <c r="CX344">
        <v>0</v>
      </c>
      <c r="CY344">
        <v>0</v>
      </c>
      <c r="CZ344">
        <v>0</v>
      </c>
      <c r="DA344">
        <v>0</v>
      </c>
      <c r="DB344">
        <v>0</v>
      </c>
      <c r="DC344">
        <v>0</v>
      </c>
      <c r="DD344">
        <v>0</v>
      </c>
      <c r="DE344">
        <v>0</v>
      </c>
      <c r="DF344">
        <v>0</v>
      </c>
      <c r="DG344">
        <v>0</v>
      </c>
      <c r="DH344">
        <v>0</v>
      </c>
      <c r="DI344">
        <v>0</v>
      </c>
      <c r="DJ344">
        <v>0</v>
      </c>
      <c r="DK344">
        <v>0</v>
      </c>
      <c r="DL344">
        <v>0</v>
      </c>
      <c r="DM344">
        <v>0</v>
      </c>
      <c r="DN344">
        <v>0</v>
      </c>
      <c r="DO344">
        <v>0</v>
      </c>
      <c r="DP344">
        <v>0</v>
      </c>
      <c r="DQ344">
        <v>0</v>
      </c>
      <c r="DR344">
        <v>0</v>
      </c>
      <c r="DS344">
        <v>0</v>
      </c>
      <c r="DT344">
        <v>0</v>
      </c>
      <c r="DU344">
        <v>0</v>
      </c>
      <c r="DV344">
        <v>0</v>
      </c>
      <c r="DW344">
        <v>0</v>
      </c>
      <c r="DX344">
        <v>0</v>
      </c>
      <c r="DY344">
        <v>0</v>
      </c>
      <c r="DZ344">
        <v>0</v>
      </c>
      <c r="EA344">
        <v>0</v>
      </c>
      <c r="EB344">
        <v>0</v>
      </c>
      <c r="EC344">
        <v>0</v>
      </c>
      <c r="ED344">
        <v>0</v>
      </c>
      <c r="EE344">
        <v>0</v>
      </c>
      <c r="EF344">
        <v>0</v>
      </c>
      <c r="EG344">
        <v>0</v>
      </c>
      <c r="EH344">
        <v>0</v>
      </c>
      <c r="EI344">
        <v>0</v>
      </c>
      <c r="EJ344">
        <v>0</v>
      </c>
      <c r="EK344">
        <v>0</v>
      </c>
      <c r="EL344">
        <v>0</v>
      </c>
      <c r="EM344">
        <v>0</v>
      </c>
      <c r="EN344">
        <v>0</v>
      </c>
      <c r="EO344">
        <v>0</v>
      </c>
      <c r="EP344">
        <v>0</v>
      </c>
      <c r="EQ344">
        <v>0</v>
      </c>
      <c r="ER344">
        <v>0</v>
      </c>
      <c r="ES344">
        <v>0</v>
      </c>
      <c r="ET344">
        <v>0</v>
      </c>
      <c r="EU344">
        <v>0</v>
      </c>
      <c r="EV344">
        <v>0</v>
      </c>
      <c r="EW344">
        <v>0</v>
      </c>
      <c r="EX344">
        <v>0</v>
      </c>
      <c r="EY344">
        <v>0</v>
      </c>
      <c r="EZ344">
        <v>0</v>
      </c>
      <c r="FA344">
        <v>0</v>
      </c>
      <c r="FB344">
        <v>0</v>
      </c>
      <c r="FC344">
        <v>0</v>
      </c>
      <c r="FD344">
        <v>0</v>
      </c>
      <c r="FE344">
        <v>0</v>
      </c>
      <c r="FF344">
        <v>0</v>
      </c>
      <c r="FG344">
        <v>0</v>
      </c>
      <c r="FH344">
        <v>0</v>
      </c>
      <c r="FI344">
        <v>0</v>
      </c>
      <c r="FJ344">
        <v>0</v>
      </c>
      <c r="FK344">
        <v>0</v>
      </c>
      <c r="FL344">
        <v>0</v>
      </c>
      <c r="FM344">
        <v>0</v>
      </c>
      <c r="FN344">
        <v>0</v>
      </c>
      <c r="FO344">
        <v>0</v>
      </c>
      <c r="FP344">
        <v>0</v>
      </c>
      <c r="FQ344">
        <v>0</v>
      </c>
      <c r="FR344">
        <v>0</v>
      </c>
      <c r="FS344">
        <v>0</v>
      </c>
      <c r="FT344">
        <v>0</v>
      </c>
    </row>
    <row r="345" spans="1:176" x14ac:dyDescent="0.2">
      <c r="A345" t="s">
        <v>232</v>
      </c>
      <c r="B345" t="s">
        <v>227</v>
      </c>
      <c r="C345" t="s">
        <v>255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0</v>
      </c>
      <c r="BI345">
        <v>0</v>
      </c>
      <c r="BJ345">
        <v>0</v>
      </c>
      <c r="BK345">
        <v>0</v>
      </c>
      <c r="BL345">
        <v>0</v>
      </c>
      <c r="BM345">
        <v>0</v>
      </c>
      <c r="BN345">
        <v>0</v>
      </c>
      <c r="BO345">
        <v>0</v>
      </c>
      <c r="BP345">
        <v>0</v>
      </c>
      <c r="BQ345">
        <v>0</v>
      </c>
      <c r="BR345">
        <v>0</v>
      </c>
      <c r="BS345">
        <v>0</v>
      </c>
      <c r="BT345">
        <v>0</v>
      </c>
      <c r="BU345">
        <v>0</v>
      </c>
      <c r="BV345">
        <v>0</v>
      </c>
      <c r="BW345">
        <v>0</v>
      </c>
      <c r="BX345">
        <v>0</v>
      </c>
      <c r="BY345">
        <v>0</v>
      </c>
      <c r="BZ345">
        <v>0</v>
      </c>
      <c r="CA345">
        <v>0</v>
      </c>
      <c r="CB345">
        <v>0</v>
      </c>
      <c r="CC345">
        <v>0</v>
      </c>
      <c r="CD345">
        <v>0</v>
      </c>
      <c r="CE345">
        <v>0</v>
      </c>
      <c r="CF345">
        <v>0</v>
      </c>
      <c r="CG345">
        <v>0</v>
      </c>
      <c r="CH345">
        <v>0</v>
      </c>
      <c r="CI345">
        <v>0</v>
      </c>
      <c r="CJ345">
        <v>0</v>
      </c>
      <c r="CK345">
        <v>0</v>
      </c>
      <c r="CL345">
        <v>0</v>
      </c>
      <c r="CM345">
        <v>0</v>
      </c>
      <c r="CN345">
        <v>0</v>
      </c>
      <c r="CO345">
        <v>0</v>
      </c>
      <c r="CP345">
        <v>0</v>
      </c>
      <c r="CQ345">
        <v>0</v>
      </c>
      <c r="CR345">
        <v>0</v>
      </c>
      <c r="CS345">
        <v>0</v>
      </c>
      <c r="CT345">
        <v>0</v>
      </c>
      <c r="CU345">
        <v>0</v>
      </c>
      <c r="CV345">
        <v>0</v>
      </c>
      <c r="CW345">
        <v>0</v>
      </c>
      <c r="CX345">
        <v>0</v>
      </c>
      <c r="CY345">
        <v>0</v>
      </c>
      <c r="CZ345">
        <v>0</v>
      </c>
      <c r="DA345">
        <v>0</v>
      </c>
      <c r="DB345">
        <v>0</v>
      </c>
      <c r="DC345">
        <v>0</v>
      </c>
      <c r="DD345">
        <v>0</v>
      </c>
      <c r="DE345">
        <v>0</v>
      </c>
      <c r="DF345">
        <v>0</v>
      </c>
      <c r="DG345">
        <v>0</v>
      </c>
      <c r="DH345">
        <v>0</v>
      </c>
      <c r="DI345">
        <v>0</v>
      </c>
      <c r="DJ345">
        <v>0</v>
      </c>
      <c r="DK345">
        <v>0</v>
      </c>
      <c r="DL345">
        <v>0</v>
      </c>
      <c r="DM345">
        <v>0</v>
      </c>
      <c r="DN345">
        <v>0</v>
      </c>
      <c r="DO345">
        <v>0</v>
      </c>
      <c r="DP345">
        <v>0</v>
      </c>
      <c r="DQ345">
        <v>0</v>
      </c>
      <c r="DR345">
        <v>0</v>
      </c>
      <c r="DS345">
        <v>0</v>
      </c>
      <c r="DT345">
        <v>0</v>
      </c>
      <c r="DU345">
        <v>0</v>
      </c>
      <c r="DV345">
        <v>0</v>
      </c>
      <c r="DW345">
        <v>0</v>
      </c>
      <c r="DX345">
        <v>0</v>
      </c>
      <c r="DY345">
        <v>0</v>
      </c>
      <c r="DZ345">
        <v>0</v>
      </c>
      <c r="EA345">
        <v>0</v>
      </c>
      <c r="EB345">
        <v>0</v>
      </c>
      <c r="EC345">
        <v>0</v>
      </c>
      <c r="ED345">
        <v>0</v>
      </c>
      <c r="EE345">
        <v>0</v>
      </c>
      <c r="EF345">
        <v>0</v>
      </c>
      <c r="EG345">
        <v>0</v>
      </c>
      <c r="EH345">
        <v>0</v>
      </c>
      <c r="EI345">
        <v>0</v>
      </c>
      <c r="EJ345">
        <v>0</v>
      </c>
      <c r="EK345">
        <v>0</v>
      </c>
      <c r="EL345">
        <v>0</v>
      </c>
      <c r="EM345">
        <v>0</v>
      </c>
      <c r="EN345">
        <v>0</v>
      </c>
      <c r="EO345">
        <v>0</v>
      </c>
      <c r="EP345">
        <v>0</v>
      </c>
      <c r="EQ345">
        <v>0</v>
      </c>
      <c r="ER345">
        <v>0</v>
      </c>
      <c r="ES345">
        <v>0</v>
      </c>
      <c r="ET345">
        <v>0</v>
      </c>
      <c r="EU345">
        <v>0</v>
      </c>
      <c r="EV345">
        <v>0</v>
      </c>
      <c r="EW345">
        <v>0</v>
      </c>
      <c r="EX345">
        <v>0</v>
      </c>
      <c r="EY345">
        <v>0</v>
      </c>
      <c r="EZ345">
        <v>0</v>
      </c>
      <c r="FA345">
        <v>0</v>
      </c>
      <c r="FB345">
        <v>0</v>
      </c>
      <c r="FC345">
        <v>0</v>
      </c>
      <c r="FD345">
        <v>0</v>
      </c>
      <c r="FE345">
        <v>0</v>
      </c>
      <c r="FF345">
        <v>0</v>
      </c>
      <c r="FG345">
        <v>0</v>
      </c>
      <c r="FH345">
        <v>0</v>
      </c>
      <c r="FI345">
        <v>0</v>
      </c>
      <c r="FJ345">
        <v>0</v>
      </c>
      <c r="FK345">
        <v>0</v>
      </c>
      <c r="FL345">
        <v>0</v>
      </c>
      <c r="FM345">
        <v>0</v>
      </c>
      <c r="FN345">
        <v>0</v>
      </c>
      <c r="FO345">
        <v>0</v>
      </c>
      <c r="FP345">
        <v>0</v>
      </c>
      <c r="FQ345">
        <v>0</v>
      </c>
      <c r="FR345">
        <v>0</v>
      </c>
      <c r="FS345">
        <v>0</v>
      </c>
      <c r="FT345">
        <v>0</v>
      </c>
    </row>
    <row r="346" spans="1:176" x14ac:dyDescent="0.2">
      <c r="A346" t="s">
        <v>232</v>
      </c>
      <c r="B346" t="s">
        <v>227</v>
      </c>
      <c r="C346" t="s">
        <v>256</v>
      </c>
      <c r="D346">
        <v>57</v>
      </c>
      <c r="E346">
        <v>57</v>
      </c>
      <c r="F346">
        <v>3.7912523746490479</v>
      </c>
      <c r="G346">
        <v>3.7677035331726074</v>
      </c>
      <c r="H346">
        <v>3.6616291999816895</v>
      </c>
      <c r="I346">
        <v>3.5615963935852051</v>
      </c>
      <c r="J346">
        <v>3.6465859413146973</v>
      </c>
      <c r="K346">
        <v>3.7883760929107666</v>
      </c>
      <c r="L346">
        <v>4.1208286285400391</v>
      </c>
      <c r="M346">
        <v>4.3360347747802734</v>
      </c>
      <c r="N346">
        <v>5.1500201225280762</v>
      </c>
      <c r="O346">
        <v>5.4499273300170898</v>
      </c>
      <c r="P346">
        <v>5.8577718734741211</v>
      </c>
      <c r="Q346">
        <v>6.1275739669799805</v>
      </c>
      <c r="R346">
        <v>6.462498664855957</v>
      </c>
      <c r="S346">
        <v>6.6518416404724121</v>
      </c>
      <c r="T346">
        <v>6.8149051666259766</v>
      </c>
      <c r="U346">
        <v>7.1850709915161133</v>
      </c>
      <c r="V346">
        <v>7.4879083633422852</v>
      </c>
      <c r="W346">
        <v>7.5834650993347168</v>
      </c>
      <c r="X346">
        <v>7.6521315574645996</v>
      </c>
      <c r="Y346">
        <v>7.5315618515014648</v>
      </c>
      <c r="Z346">
        <v>7.1903653144836426</v>
      </c>
      <c r="AA346">
        <v>6.3071222305297852</v>
      </c>
      <c r="AB346">
        <v>4.9718995094299316</v>
      </c>
      <c r="AC346">
        <v>4.3795394897460938</v>
      </c>
      <c r="AD346">
        <v>-1.0991829633712769</v>
      </c>
      <c r="AE346">
        <v>-0.99888867139816284</v>
      </c>
      <c r="AF346">
        <v>-0.95155608654022217</v>
      </c>
      <c r="AG346">
        <v>-0.97612196207046509</v>
      </c>
      <c r="AH346">
        <v>-0.80111652612686157</v>
      </c>
      <c r="AI346">
        <v>-0.71481156349182129</v>
      </c>
      <c r="AJ346">
        <v>-0.89221698045730591</v>
      </c>
      <c r="AK346">
        <v>-0.75235044956207275</v>
      </c>
      <c r="AL346">
        <v>-0.66237479448318481</v>
      </c>
      <c r="AM346">
        <v>-0.56803220510482788</v>
      </c>
      <c r="AN346">
        <v>-0.68958753347396851</v>
      </c>
      <c r="AO346">
        <v>-0.84890890121459961</v>
      </c>
      <c r="AP346">
        <v>-1.2277213335037231</v>
      </c>
      <c r="AQ346">
        <v>-1.8327168226242065</v>
      </c>
      <c r="AR346">
        <v>-1.3022885322570801</v>
      </c>
      <c r="AS346">
        <v>1.108999490737915</v>
      </c>
      <c r="AT346">
        <v>1.2218912839889526</v>
      </c>
      <c r="AU346">
        <v>1.0729420185089111</v>
      </c>
      <c r="AV346">
        <v>0.95780831575393677</v>
      </c>
      <c r="AW346">
        <v>-0.93876928091049194</v>
      </c>
      <c r="AX346">
        <v>-0.99405819177627563</v>
      </c>
      <c r="AY346">
        <v>-0.93544858694076538</v>
      </c>
      <c r="AZ346">
        <v>-1.1086475849151611</v>
      </c>
      <c r="BA346">
        <v>-1.1953461170196533</v>
      </c>
      <c r="BB346">
        <v>-0.70488041639328003</v>
      </c>
      <c r="BC346">
        <v>-0.61824160814285278</v>
      </c>
      <c r="BD346">
        <v>-0.59917134046554565</v>
      </c>
      <c r="BE346">
        <v>-0.63627833127975464</v>
      </c>
      <c r="BF346">
        <v>-0.44490510225296021</v>
      </c>
      <c r="BG346">
        <v>-0.35180273652076721</v>
      </c>
      <c r="BH346">
        <v>-0.52260422706604004</v>
      </c>
      <c r="BI346">
        <v>-0.37470880150794983</v>
      </c>
      <c r="BJ346">
        <v>-0.23993828892707825</v>
      </c>
      <c r="BK346">
        <v>-0.1075449138879776</v>
      </c>
      <c r="BL346">
        <v>-0.23126247525215149</v>
      </c>
      <c r="BM346">
        <v>-0.38428401947021484</v>
      </c>
      <c r="BN346">
        <v>-0.75663447380065918</v>
      </c>
      <c r="BO346">
        <v>-1.3360608816146851</v>
      </c>
      <c r="BP346">
        <v>-0.80615526437759399</v>
      </c>
      <c r="BQ346">
        <v>1.6043810844421387</v>
      </c>
      <c r="BR346">
        <v>1.7155097723007202</v>
      </c>
      <c r="BS346">
        <v>1.5503520965576172</v>
      </c>
      <c r="BT346">
        <v>1.4363528490066528</v>
      </c>
      <c r="BU346">
        <v>-0.46346351504325867</v>
      </c>
      <c r="BV346">
        <v>-0.52407419681549072</v>
      </c>
      <c r="BW346">
        <v>-0.47029891610145569</v>
      </c>
      <c r="BX346">
        <v>-0.64436852931976318</v>
      </c>
      <c r="BY346">
        <v>-0.73051279783248901</v>
      </c>
      <c r="BZ346">
        <v>-0.43178769946098328</v>
      </c>
      <c r="CA346">
        <v>-0.35460659861564636</v>
      </c>
      <c r="CB346">
        <v>-0.35511079430580139</v>
      </c>
      <c r="CC346">
        <v>-0.40090370178222656</v>
      </c>
      <c r="CD346">
        <v>-0.19819416105747223</v>
      </c>
      <c r="CE346">
        <v>-0.1003839373588562</v>
      </c>
      <c r="CF346">
        <v>-0.26661151647567749</v>
      </c>
      <c r="CG346">
        <v>-0.11315536499023438</v>
      </c>
      <c r="CH346">
        <v>5.2639957517385483E-2</v>
      </c>
      <c r="CI346">
        <v>0.21138717234134674</v>
      </c>
      <c r="CJ346">
        <v>8.617207407951355E-2</v>
      </c>
      <c r="CK346">
        <v>-6.2486223876476288E-2</v>
      </c>
      <c r="CL346">
        <v>-0.43036115169525146</v>
      </c>
      <c r="CM346">
        <v>-0.99207836389541626</v>
      </c>
      <c r="CN346">
        <v>-0.46253490447998047</v>
      </c>
      <c r="CO346">
        <v>1.9474807977676392</v>
      </c>
      <c r="CP346">
        <v>2.0573885440826416</v>
      </c>
      <c r="CQ346">
        <v>1.8810049295425415</v>
      </c>
      <c r="CR346">
        <v>1.7677913904190063</v>
      </c>
      <c r="CS346">
        <v>-0.13426819443702698</v>
      </c>
      <c r="CT346">
        <v>-0.19856470823287964</v>
      </c>
      <c r="CU346">
        <v>-0.1481376588344574</v>
      </c>
      <c r="CV346">
        <v>-0.32281026244163513</v>
      </c>
      <c r="CW346">
        <v>-0.40857064723968506</v>
      </c>
      <c r="CX346">
        <v>-0.15869498252868652</v>
      </c>
      <c r="CY346">
        <v>-9.0971596539020538E-2</v>
      </c>
      <c r="CZ346">
        <v>-0.11105022579431534</v>
      </c>
      <c r="DA346">
        <v>-0.16552905738353729</v>
      </c>
      <c r="DB346">
        <v>4.851677268743515E-2</v>
      </c>
      <c r="DC346">
        <v>0.15103486180305481</v>
      </c>
      <c r="DD346">
        <v>-1.0618826374411583E-2</v>
      </c>
      <c r="DE346">
        <v>0.14839808642864227</v>
      </c>
      <c r="DF346">
        <v>0.34521821141242981</v>
      </c>
      <c r="DG346">
        <v>0.53031927347183228</v>
      </c>
      <c r="DH346">
        <v>0.40360662341117859</v>
      </c>
      <c r="DI346">
        <v>0.25931155681610107</v>
      </c>
      <c r="DJ346">
        <v>-0.10408783704042435</v>
      </c>
      <c r="DK346">
        <v>-0.64809590578079224</v>
      </c>
      <c r="DL346">
        <v>-0.11891452223062515</v>
      </c>
      <c r="DM346">
        <v>2.2905805110931396</v>
      </c>
      <c r="DN346">
        <v>2.3992671966552734</v>
      </c>
      <c r="DO346">
        <v>2.2116577625274658</v>
      </c>
      <c r="DP346">
        <v>2.0992298126220703</v>
      </c>
      <c r="DQ346">
        <v>0.19492712616920471</v>
      </c>
      <c r="DR346">
        <v>0.12694478034973145</v>
      </c>
      <c r="DS346">
        <v>0.1740235835313797</v>
      </c>
      <c r="DT346">
        <v>-1.2519892770797014E-3</v>
      </c>
      <c r="DU346">
        <v>-8.6628511548042297E-2</v>
      </c>
      <c r="DV346">
        <v>0.23560753464698792</v>
      </c>
      <c r="DW346">
        <v>0.28967547416687012</v>
      </c>
      <c r="DX346">
        <v>0.241334468126297</v>
      </c>
      <c r="DY346">
        <v>0.17431454360485077</v>
      </c>
      <c r="DZ346">
        <v>0.40472817420959473</v>
      </c>
      <c r="EA346">
        <v>0.51404368877410889</v>
      </c>
      <c r="EB346">
        <v>0.35899394750595093</v>
      </c>
      <c r="EC346">
        <v>0.526039719581604</v>
      </c>
      <c r="ED346">
        <v>0.76765471696853638</v>
      </c>
      <c r="EE346">
        <v>0.99080651998519897</v>
      </c>
      <c r="EF346">
        <v>0.86193168163299561</v>
      </c>
      <c r="EG346">
        <v>0.72393649816513062</v>
      </c>
      <c r="EH346">
        <v>0.36699900031089783</v>
      </c>
      <c r="EI346">
        <v>-0.1514398604631424</v>
      </c>
      <c r="EJ346">
        <v>0.37721872329711914</v>
      </c>
      <c r="EK346">
        <v>2.7859621047973633</v>
      </c>
      <c r="EL346">
        <v>2.8928859233856201</v>
      </c>
      <c r="EM346">
        <v>2.6890678405761719</v>
      </c>
      <c r="EN346">
        <v>2.5777745246887207</v>
      </c>
      <c r="EO346">
        <v>0.67023289203643799</v>
      </c>
      <c r="EP346">
        <v>0.59692877531051636</v>
      </c>
      <c r="EQ346">
        <v>0.63917326927185059</v>
      </c>
      <c r="ER346">
        <v>0.46302708983421326</v>
      </c>
      <c r="ES346">
        <v>0.37820479273796082</v>
      </c>
      <c r="ET346">
        <v>67.365463256835937</v>
      </c>
      <c r="EU346">
        <v>65.639755249023438</v>
      </c>
      <c r="EV346">
        <v>63.836910247802734</v>
      </c>
      <c r="EW346">
        <v>61.871326446533203</v>
      </c>
      <c r="EX346">
        <v>60.92987060546875</v>
      </c>
      <c r="EY346">
        <v>61.433628082275391</v>
      </c>
      <c r="EZ346">
        <v>59.799400329589844</v>
      </c>
      <c r="FA346">
        <v>61.696968078613281</v>
      </c>
      <c r="FB346">
        <v>67.213081359863281</v>
      </c>
      <c r="FC346">
        <v>73.387046813964844</v>
      </c>
      <c r="FD346">
        <v>79.659950256347656</v>
      </c>
      <c r="FE346">
        <v>85.605697631835938</v>
      </c>
      <c r="FF346">
        <v>89.3221435546875</v>
      </c>
      <c r="FG346">
        <v>91.8251953125</v>
      </c>
      <c r="FH346">
        <v>92.768241882324219</v>
      </c>
      <c r="FI346">
        <v>93.720687866210938</v>
      </c>
      <c r="FJ346">
        <v>91.92950439453125</v>
      </c>
      <c r="FK346">
        <v>90.024009704589844</v>
      </c>
      <c r="FL346">
        <v>85.678451538085938</v>
      </c>
      <c r="FM346">
        <v>80.824470520019531</v>
      </c>
      <c r="FN346">
        <v>77.342704772949219</v>
      </c>
      <c r="FO346">
        <v>74.8658447265625</v>
      </c>
      <c r="FP346">
        <v>73.148330688476563</v>
      </c>
      <c r="FQ346">
        <v>71.036956787109375</v>
      </c>
      <c r="FR346">
        <v>57</v>
      </c>
      <c r="FS346">
        <v>7.1403384208679199E-2</v>
      </c>
      <c r="FT346">
        <v>1</v>
      </c>
    </row>
    <row r="347" spans="1:176" x14ac:dyDescent="0.2">
      <c r="A347" t="s">
        <v>232</v>
      </c>
      <c r="B347" t="s">
        <v>227</v>
      </c>
      <c r="C347" t="s">
        <v>257</v>
      </c>
      <c r="D347">
        <v>57</v>
      </c>
      <c r="E347">
        <v>57</v>
      </c>
      <c r="F347">
        <v>4.5781588554382324</v>
      </c>
      <c r="G347">
        <v>4.4618740081787109</v>
      </c>
      <c r="H347">
        <v>4.2773799896240234</v>
      </c>
      <c r="I347">
        <v>4.1181778907775879</v>
      </c>
      <c r="J347">
        <v>4.0673623085021973</v>
      </c>
      <c r="K347">
        <v>4.1908082962036133</v>
      </c>
      <c r="L347">
        <v>4.5706663131713867</v>
      </c>
      <c r="M347">
        <v>4.9252123832702637</v>
      </c>
      <c r="N347">
        <v>5.6812505722045898</v>
      </c>
      <c r="O347">
        <v>5.8427586555480957</v>
      </c>
      <c r="P347">
        <v>6.0898966789245605</v>
      </c>
      <c r="Q347">
        <v>6.2908482551574707</v>
      </c>
      <c r="R347">
        <v>6.5840702056884766</v>
      </c>
      <c r="S347">
        <v>6.8932762145996094</v>
      </c>
      <c r="T347">
        <v>7.036491870880127</v>
      </c>
      <c r="U347">
        <v>7.1195783615112305</v>
      </c>
      <c r="V347">
        <v>7.3062658309936523</v>
      </c>
      <c r="W347">
        <v>7.4564604759216309</v>
      </c>
      <c r="X347">
        <v>7.622746467590332</v>
      </c>
      <c r="Y347">
        <v>7.617887020111084</v>
      </c>
      <c r="Z347">
        <v>7.3997201919555664</v>
      </c>
      <c r="AA347">
        <v>6.5935626029968262</v>
      </c>
      <c r="AB347">
        <v>5.3043313026428223</v>
      </c>
      <c r="AC347">
        <v>4.6971540451049805</v>
      </c>
      <c r="AD347">
        <v>-0.50749444961547852</v>
      </c>
      <c r="AE347">
        <v>-0.55924516916275024</v>
      </c>
      <c r="AF347">
        <v>-0.63078945875167847</v>
      </c>
      <c r="AG347">
        <v>-0.37812298536300659</v>
      </c>
      <c r="AH347">
        <v>-0.4508640468120575</v>
      </c>
      <c r="AI347">
        <v>-0.97357290983200073</v>
      </c>
      <c r="AJ347">
        <v>-1.4579328298568726</v>
      </c>
      <c r="AK347">
        <v>-1.1646060943603516</v>
      </c>
      <c r="AL347">
        <v>-0.9938545823097229</v>
      </c>
      <c r="AM347">
        <v>-1.1960182189941406</v>
      </c>
      <c r="AN347">
        <v>-1.170290470123291</v>
      </c>
      <c r="AO347">
        <v>-0.48172140121459961</v>
      </c>
      <c r="AP347">
        <v>-0.42172157764434814</v>
      </c>
      <c r="AQ347">
        <v>-0.813853919506073</v>
      </c>
      <c r="AR347">
        <v>-0.74064105749130249</v>
      </c>
      <c r="AS347">
        <v>1.3241159915924072</v>
      </c>
      <c r="AT347">
        <v>1.4597344398498535</v>
      </c>
      <c r="AU347">
        <v>1.3726793527603149</v>
      </c>
      <c r="AV347">
        <v>1.3516907691955566</v>
      </c>
      <c r="AW347">
        <v>0.2549000084400177</v>
      </c>
      <c r="AX347">
        <v>0.31534680724143982</v>
      </c>
      <c r="AY347">
        <v>8.3380229771137238E-2</v>
      </c>
      <c r="AZ347">
        <v>-0.20450127124786377</v>
      </c>
      <c r="BA347">
        <v>-0.3140246570110321</v>
      </c>
      <c r="BB347">
        <v>-0.15871486067771912</v>
      </c>
      <c r="BC347">
        <v>-0.22861756384372711</v>
      </c>
      <c r="BD347">
        <v>-0.31277564167976379</v>
      </c>
      <c r="BE347">
        <v>-6.6004566848278046E-2</v>
      </c>
      <c r="BF347">
        <v>-0.13948079943656921</v>
      </c>
      <c r="BG347">
        <v>-0.65583562850952148</v>
      </c>
      <c r="BH347">
        <v>-1.1326460838317871</v>
      </c>
      <c r="BI347">
        <v>-0.83376622200012207</v>
      </c>
      <c r="BJ347">
        <v>-0.61722314357757568</v>
      </c>
      <c r="BK347">
        <v>-0.78421497344970703</v>
      </c>
      <c r="BL347">
        <v>-0.7577369213104248</v>
      </c>
      <c r="BM347">
        <v>-8.8420577347278595E-2</v>
      </c>
      <c r="BN347">
        <v>-3.721686452627182E-2</v>
      </c>
      <c r="BO347">
        <v>-0.42626017332077026</v>
      </c>
      <c r="BP347">
        <v>-0.35884150862693787</v>
      </c>
      <c r="BQ347">
        <v>1.7127273082733154</v>
      </c>
      <c r="BR347">
        <v>1.8550804853439331</v>
      </c>
      <c r="BS347">
        <v>1.7624834775924683</v>
      </c>
      <c r="BT347">
        <v>1.7384016513824463</v>
      </c>
      <c r="BU347">
        <v>0.63573318719863892</v>
      </c>
      <c r="BV347">
        <v>0.68430262804031372</v>
      </c>
      <c r="BW347">
        <v>0.46053585410118103</v>
      </c>
      <c r="BX347">
        <v>0.19348029792308807</v>
      </c>
      <c r="BY347">
        <v>8.2790777087211609E-2</v>
      </c>
      <c r="BZ347">
        <v>8.2848809659481049E-2</v>
      </c>
      <c r="CA347">
        <v>3.7411085213534534E-4</v>
      </c>
      <c r="CB347">
        <v>-9.2520236968994141E-2</v>
      </c>
      <c r="CC347">
        <v>0.15016768872737885</v>
      </c>
      <c r="CD347">
        <v>7.61822909116745E-2</v>
      </c>
      <c r="CE347">
        <v>-0.43577176332473755</v>
      </c>
      <c r="CF347">
        <v>-0.90735340118408203</v>
      </c>
      <c r="CG347">
        <v>-0.60462754964828491</v>
      </c>
      <c r="CH347">
        <v>-0.35636940598487854</v>
      </c>
      <c r="CI347">
        <v>-0.49900135397911072</v>
      </c>
      <c r="CJ347">
        <v>-0.47200354933738708</v>
      </c>
      <c r="CK347">
        <v>0.1839783638715744</v>
      </c>
      <c r="CL347">
        <v>0.22908993065357208</v>
      </c>
      <c r="CM347">
        <v>-0.1578139066696167</v>
      </c>
      <c r="CN347">
        <v>-9.4408318400382996E-2</v>
      </c>
      <c r="CO347">
        <v>1.981878399848938</v>
      </c>
      <c r="CP347">
        <v>2.1288959980010986</v>
      </c>
      <c r="CQ347">
        <v>2.0324606895446777</v>
      </c>
      <c r="CR347">
        <v>2.0062363147735596</v>
      </c>
      <c r="CS347">
        <v>0.89949709177017212</v>
      </c>
      <c r="CT347">
        <v>0.93984025716781616</v>
      </c>
      <c r="CU347">
        <v>0.72175270318984985</v>
      </c>
      <c r="CV347">
        <v>0.46912112832069397</v>
      </c>
      <c r="CW347">
        <v>0.35762393474578857</v>
      </c>
      <c r="CX347">
        <v>0.32441249489784241</v>
      </c>
      <c r="CY347">
        <v>0.22936579585075378</v>
      </c>
      <c r="CZ347">
        <v>0.12773516774177551</v>
      </c>
      <c r="DA347">
        <v>0.36633995175361633</v>
      </c>
      <c r="DB347">
        <v>0.29184538125991821</v>
      </c>
      <c r="DC347">
        <v>-0.21570789813995361</v>
      </c>
      <c r="DD347">
        <v>-0.68206077814102173</v>
      </c>
      <c r="DE347">
        <v>-0.37548884749412537</v>
      </c>
      <c r="DF347">
        <v>-9.5515638589859009E-2</v>
      </c>
      <c r="DG347">
        <v>-0.21378771960735321</v>
      </c>
      <c r="DH347">
        <v>-0.18627017736434937</v>
      </c>
      <c r="DI347">
        <v>0.4563772976398468</v>
      </c>
      <c r="DJ347">
        <v>0.49539673328399658</v>
      </c>
      <c r="DK347">
        <v>0.11063234508037567</v>
      </c>
      <c r="DL347">
        <v>0.17002488672733307</v>
      </c>
      <c r="DM347">
        <v>2.2510294914245605</v>
      </c>
      <c r="DN347">
        <v>2.4027113914489746</v>
      </c>
      <c r="DO347">
        <v>2.3024377822875977</v>
      </c>
      <c r="DP347">
        <v>2.2740709781646729</v>
      </c>
      <c r="DQ347">
        <v>1.1632609367370605</v>
      </c>
      <c r="DR347">
        <v>1.1953779458999634</v>
      </c>
      <c r="DS347">
        <v>0.98296952247619629</v>
      </c>
      <c r="DT347">
        <v>0.74476194381713867</v>
      </c>
      <c r="DU347">
        <v>0.63245707750320435</v>
      </c>
      <c r="DV347">
        <v>0.67319208383560181</v>
      </c>
      <c r="DW347">
        <v>0.55999338626861572</v>
      </c>
      <c r="DX347">
        <v>0.44574898481369019</v>
      </c>
      <c r="DY347">
        <v>0.67845833301544189</v>
      </c>
      <c r="DZ347">
        <v>0.60322862863540649</v>
      </c>
      <c r="EA347">
        <v>0.10202939063310623</v>
      </c>
      <c r="EB347">
        <v>-0.35677394270896912</v>
      </c>
      <c r="EC347">
        <v>-4.4648975133895874E-2</v>
      </c>
      <c r="ED347">
        <v>0.28111577033996582</v>
      </c>
      <c r="EE347">
        <v>0.19801546633243561</v>
      </c>
      <c r="EF347">
        <v>0.22628341615200043</v>
      </c>
      <c r="EG347">
        <v>0.84967809915542603</v>
      </c>
      <c r="EH347">
        <v>0.87990140914916992</v>
      </c>
      <c r="EI347">
        <v>0.4982261061668396</v>
      </c>
      <c r="EJ347">
        <v>0.55182445049285889</v>
      </c>
      <c r="EK347">
        <v>2.6396408081054687</v>
      </c>
      <c r="EL347">
        <v>2.7980575561523437</v>
      </c>
      <c r="EM347">
        <v>2.692241907119751</v>
      </c>
      <c r="EN347">
        <v>2.6607818603515625</v>
      </c>
      <c r="EO347">
        <v>1.5440942049026489</v>
      </c>
      <c r="EP347">
        <v>1.5643336772918701</v>
      </c>
      <c r="EQ347">
        <v>1.3601251840591431</v>
      </c>
      <c r="ER347">
        <v>1.1427435874938965</v>
      </c>
      <c r="ES347">
        <v>1.0292725563049316</v>
      </c>
      <c r="ET347">
        <v>69.5614013671875</v>
      </c>
      <c r="EU347">
        <v>68.282745361328125</v>
      </c>
      <c r="EV347">
        <v>66.997611999511719</v>
      </c>
      <c r="EW347">
        <v>63.840381622314453</v>
      </c>
      <c r="EX347">
        <v>62.959175109863281</v>
      </c>
      <c r="EY347">
        <v>62.986419677734375</v>
      </c>
      <c r="EZ347">
        <v>61.908504486083984</v>
      </c>
      <c r="FA347">
        <v>61.359783172607422</v>
      </c>
      <c r="FB347">
        <v>66.401557922363281</v>
      </c>
      <c r="FC347">
        <v>73.401763916015625</v>
      </c>
      <c r="FD347">
        <v>79.186058044433594</v>
      </c>
      <c r="FE347">
        <v>84.729774475097656</v>
      </c>
      <c r="FF347">
        <v>87.885551452636719</v>
      </c>
      <c r="FG347">
        <v>89.387977600097656</v>
      </c>
      <c r="FH347">
        <v>90.753746032714844</v>
      </c>
      <c r="FI347">
        <v>91.361190795898438</v>
      </c>
      <c r="FJ347">
        <v>89.696136474609375</v>
      </c>
      <c r="FK347">
        <v>86.804298400878906</v>
      </c>
      <c r="FL347">
        <v>82.60491943359375</v>
      </c>
      <c r="FM347">
        <v>79.095359802246094</v>
      </c>
      <c r="FN347">
        <v>76.190101623535156</v>
      </c>
      <c r="FO347">
        <v>73.811775207519531</v>
      </c>
      <c r="FP347">
        <v>71.418731689453125</v>
      </c>
      <c r="FQ347">
        <v>69.427574157714844</v>
      </c>
      <c r="FR347">
        <v>57</v>
      </c>
      <c r="FS347">
        <v>6.9382138550281525E-2</v>
      </c>
      <c r="FT347">
        <v>1</v>
      </c>
    </row>
    <row r="348" spans="1:176" x14ac:dyDescent="0.2">
      <c r="A348" t="s">
        <v>232</v>
      </c>
      <c r="B348" t="s">
        <v>227</v>
      </c>
      <c r="C348" t="s">
        <v>258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0</v>
      </c>
      <c r="BI348">
        <v>0</v>
      </c>
      <c r="BJ348">
        <v>0</v>
      </c>
      <c r="BK348">
        <v>0</v>
      </c>
      <c r="BL348">
        <v>0</v>
      </c>
      <c r="BM348">
        <v>0</v>
      </c>
      <c r="BN348">
        <v>0</v>
      </c>
      <c r="BO348">
        <v>0</v>
      </c>
      <c r="BP348">
        <v>0</v>
      </c>
      <c r="BQ348">
        <v>0</v>
      </c>
      <c r="BR348">
        <v>0</v>
      </c>
      <c r="BS348">
        <v>0</v>
      </c>
      <c r="BT348">
        <v>0</v>
      </c>
      <c r="BU348">
        <v>0</v>
      </c>
      <c r="BV348">
        <v>0</v>
      </c>
      <c r="BW348">
        <v>0</v>
      </c>
      <c r="BX348">
        <v>0</v>
      </c>
      <c r="BY348">
        <v>0</v>
      </c>
      <c r="BZ348">
        <v>0</v>
      </c>
      <c r="CA348">
        <v>0</v>
      </c>
      <c r="CB348">
        <v>0</v>
      </c>
      <c r="CC348">
        <v>0</v>
      </c>
      <c r="CD348">
        <v>0</v>
      </c>
      <c r="CE348">
        <v>0</v>
      </c>
      <c r="CF348">
        <v>0</v>
      </c>
      <c r="CG348">
        <v>0</v>
      </c>
      <c r="CH348">
        <v>0</v>
      </c>
      <c r="CI348">
        <v>0</v>
      </c>
      <c r="CJ348">
        <v>0</v>
      </c>
      <c r="CK348">
        <v>0</v>
      </c>
      <c r="CL348">
        <v>0</v>
      </c>
      <c r="CM348">
        <v>0</v>
      </c>
      <c r="CN348">
        <v>0</v>
      </c>
      <c r="CO348">
        <v>0</v>
      </c>
      <c r="CP348">
        <v>0</v>
      </c>
      <c r="CQ348">
        <v>0</v>
      </c>
      <c r="CR348">
        <v>0</v>
      </c>
      <c r="CS348">
        <v>0</v>
      </c>
      <c r="CT348">
        <v>0</v>
      </c>
      <c r="CU348">
        <v>0</v>
      </c>
      <c r="CV348">
        <v>0</v>
      </c>
      <c r="CW348">
        <v>0</v>
      </c>
      <c r="CX348">
        <v>0</v>
      </c>
      <c r="CY348">
        <v>0</v>
      </c>
      <c r="CZ348">
        <v>0</v>
      </c>
      <c r="DA348">
        <v>0</v>
      </c>
      <c r="DB348">
        <v>0</v>
      </c>
      <c r="DC348">
        <v>0</v>
      </c>
      <c r="DD348">
        <v>0</v>
      </c>
      <c r="DE348">
        <v>0</v>
      </c>
      <c r="DF348">
        <v>0</v>
      </c>
      <c r="DG348">
        <v>0</v>
      </c>
      <c r="DH348">
        <v>0</v>
      </c>
      <c r="DI348">
        <v>0</v>
      </c>
      <c r="DJ348">
        <v>0</v>
      </c>
      <c r="DK348">
        <v>0</v>
      </c>
      <c r="DL348">
        <v>0</v>
      </c>
      <c r="DM348">
        <v>0</v>
      </c>
      <c r="DN348">
        <v>0</v>
      </c>
      <c r="DO348">
        <v>0</v>
      </c>
      <c r="DP348">
        <v>0</v>
      </c>
      <c r="DQ348">
        <v>0</v>
      </c>
      <c r="DR348">
        <v>0</v>
      </c>
      <c r="DS348">
        <v>0</v>
      </c>
      <c r="DT348">
        <v>0</v>
      </c>
      <c r="DU348">
        <v>0</v>
      </c>
      <c r="DV348">
        <v>0</v>
      </c>
      <c r="DW348">
        <v>0</v>
      </c>
      <c r="DX348">
        <v>0</v>
      </c>
      <c r="DY348">
        <v>0</v>
      </c>
      <c r="DZ348">
        <v>0</v>
      </c>
      <c r="EA348">
        <v>0</v>
      </c>
      <c r="EB348">
        <v>0</v>
      </c>
      <c r="EC348">
        <v>0</v>
      </c>
      <c r="ED348">
        <v>0</v>
      </c>
      <c r="EE348">
        <v>0</v>
      </c>
      <c r="EF348">
        <v>0</v>
      </c>
      <c r="EG348">
        <v>0</v>
      </c>
      <c r="EH348">
        <v>0</v>
      </c>
      <c r="EI348">
        <v>0</v>
      </c>
      <c r="EJ348">
        <v>0</v>
      </c>
      <c r="EK348">
        <v>0</v>
      </c>
      <c r="EL348">
        <v>0</v>
      </c>
      <c r="EM348">
        <v>0</v>
      </c>
      <c r="EN348">
        <v>0</v>
      </c>
      <c r="EO348">
        <v>0</v>
      </c>
      <c r="EP348">
        <v>0</v>
      </c>
      <c r="EQ348">
        <v>0</v>
      </c>
      <c r="ER348">
        <v>0</v>
      </c>
      <c r="ES348">
        <v>0</v>
      </c>
      <c r="ET348">
        <v>0</v>
      </c>
      <c r="EU348">
        <v>0</v>
      </c>
      <c r="EV348">
        <v>0</v>
      </c>
      <c r="EW348">
        <v>0</v>
      </c>
      <c r="EX348">
        <v>0</v>
      </c>
      <c r="EY348">
        <v>0</v>
      </c>
      <c r="EZ348">
        <v>0</v>
      </c>
      <c r="FA348">
        <v>0</v>
      </c>
      <c r="FB348">
        <v>0</v>
      </c>
      <c r="FC348">
        <v>0</v>
      </c>
      <c r="FD348">
        <v>0</v>
      </c>
      <c r="FE348">
        <v>0</v>
      </c>
      <c r="FF348">
        <v>0</v>
      </c>
      <c r="FG348">
        <v>0</v>
      </c>
      <c r="FH348">
        <v>0</v>
      </c>
      <c r="FI348">
        <v>0</v>
      </c>
      <c r="FJ348">
        <v>0</v>
      </c>
      <c r="FK348">
        <v>0</v>
      </c>
      <c r="FL348">
        <v>0</v>
      </c>
      <c r="FM348">
        <v>0</v>
      </c>
      <c r="FN348">
        <v>0</v>
      </c>
      <c r="FO348">
        <v>0</v>
      </c>
      <c r="FP348">
        <v>0</v>
      </c>
      <c r="FQ348">
        <v>0</v>
      </c>
      <c r="FR348">
        <v>0</v>
      </c>
      <c r="FS348">
        <v>0</v>
      </c>
      <c r="FT348">
        <v>0</v>
      </c>
    </row>
    <row r="349" spans="1:176" x14ac:dyDescent="0.2">
      <c r="A349" t="s">
        <v>232</v>
      </c>
      <c r="B349" t="s">
        <v>227</v>
      </c>
      <c r="C349" t="s">
        <v>259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0</v>
      </c>
      <c r="BI349">
        <v>0</v>
      </c>
      <c r="BJ349">
        <v>0</v>
      </c>
      <c r="BK349">
        <v>0</v>
      </c>
      <c r="BL349">
        <v>0</v>
      </c>
      <c r="BM349">
        <v>0</v>
      </c>
      <c r="BN349">
        <v>0</v>
      </c>
      <c r="BO349">
        <v>0</v>
      </c>
      <c r="BP349">
        <v>0</v>
      </c>
      <c r="BQ349">
        <v>0</v>
      </c>
      <c r="BR349">
        <v>0</v>
      </c>
      <c r="BS349">
        <v>0</v>
      </c>
      <c r="BT349">
        <v>0</v>
      </c>
      <c r="BU349">
        <v>0</v>
      </c>
      <c r="BV349">
        <v>0</v>
      </c>
      <c r="BW349">
        <v>0</v>
      </c>
      <c r="BX349">
        <v>0</v>
      </c>
      <c r="BY349">
        <v>0</v>
      </c>
      <c r="BZ349">
        <v>0</v>
      </c>
      <c r="CA349">
        <v>0</v>
      </c>
      <c r="CB349">
        <v>0</v>
      </c>
      <c r="CC349">
        <v>0</v>
      </c>
      <c r="CD349">
        <v>0</v>
      </c>
      <c r="CE349">
        <v>0</v>
      </c>
      <c r="CF349">
        <v>0</v>
      </c>
      <c r="CG349">
        <v>0</v>
      </c>
      <c r="CH349">
        <v>0</v>
      </c>
      <c r="CI349">
        <v>0</v>
      </c>
      <c r="CJ349">
        <v>0</v>
      </c>
      <c r="CK349">
        <v>0</v>
      </c>
      <c r="CL349">
        <v>0</v>
      </c>
      <c r="CM349">
        <v>0</v>
      </c>
      <c r="CN349">
        <v>0</v>
      </c>
      <c r="CO349">
        <v>0</v>
      </c>
      <c r="CP349">
        <v>0</v>
      </c>
      <c r="CQ349">
        <v>0</v>
      </c>
      <c r="CR349">
        <v>0</v>
      </c>
      <c r="CS349">
        <v>0</v>
      </c>
      <c r="CT349">
        <v>0</v>
      </c>
      <c r="CU349">
        <v>0</v>
      </c>
      <c r="CV349">
        <v>0</v>
      </c>
      <c r="CW349">
        <v>0</v>
      </c>
      <c r="CX349">
        <v>0</v>
      </c>
      <c r="CY349">
        <v>0</v>
      </c>
      <c r="CZ349">
        <v>0</v>
      </c>
      <c r="DA349">
        <v>0</v>
      </c>
      <c r="DB349">
        <v>0</v>
      </c>
      <c r="DC349">
        <v>0</v>
      </c>
      <c r="DD349">
        <v>0</v>
      </c>
      <c r="DE349">
        <v>0</v>
      </c>
      <c r="DF349">
        <v>0</v>
      </c>
      <c r="DG349">
        <v>0</v>
      </c>
      <c r="DH349">
        <v>0</v>
      </c>
      <c r="DI349">
        <v>0</v>
      </c>
      <c r="DJ349">
        <v>0</v>
      </c>
      <c r="DK349">
        <v>0</v>
      </c>
      <c r="DL349">
        <v>0</v>
      </c>
      <c r="DM349">
        <v>0</v>
      </c>
      <c r="DN349">
        <v>0</v>
      </c>
      <c r="DO349">
        <v>0</v>
      </c>
      <c r="DP349">
        <v>0</v>
      </c>
      <c r="DQ349">
        <v>0</v>
      </c>
      <c r="DR349">
        <v>0</v>
      </c>
      <c r="DS349">
        <v>0</v>
      </c>
      <c r="DT349">
        <v>0</v>
      </c>
      <c r="DU349">
        <v>0</v>
      </c>
      <c r="DV349">
        <v>0</v>
      </c>
      <c r="DW349">
        <v>0</v>
      </c>
      <c r="DX349">
        <v>0</v>
      </c>
      <c r="DY349">
        <v>0</v>
      </c>
      <c r="DZ349">
        <v>0</v>
      </c>
      <c r="EA349">
        <v>0</v>
      </c>
      <c r="EB349">
        <v>0</v>
      </c>
      <c r="EC349">
        <v>0</v>
      </c>
      <c r="ED349">
        <v>0</v>
      </c>
      <c r="EE349">
        <v>0</v>
      </c>
      <c r="EF349">
        <v>0</v>
      </c>
      <c r="EG349">
        <v>0</v>
      </c>
      <c r="EH349">
        <v>0</v>
      </c>
      <c r="EI349">
        <v>0</v>
      </c>
      <c r="EJ349">
        <v>0</v>
      </c>
      <c r="EK349">
        <v>0</v>
      </c>
      <c r="EL349">
        <v>0</v>
      </c>
      <c r="EM349">
        <v>0</v>
      </c>
      <c r="EN349">
        <v>0</v>
      </c>
      <c r="EO349">
        <v>0</v>
      </c>
      <c r="EP349">
        <v>0</v>
      </c>
      <c r="EQ349">
        <v>0</v>
      </c>
      <c r="ER349">
        <v>0</v>
      </c>
      <c r="ES349">
        <v>0</v>
      </c>
      <c r="ET349">
        <v>0</v>
      </c>
      <c r="EU349">
        <v>0</v>
      </c>
      <c r="EV349">
        <v>0</v>
      </c>
      <c r="EW349">
        <v>0</v>
      </c>
      <c r="EX349">
        <v>0</v>
      </c>
      <c r="EY349">
        <v>0</v>
      </c>
      <c r="EZ349">
        <v>0</v>
      </c>
      <c r="FA349">
        <v>0</v>
      </c>
      <c r="FB349">
        <v>0</v>
      </c>
      <c r="FC349">
        <v>0</v>
      </c>
      <c r="FD349">
        <v>0</v>
      </c>
      <c r="FE349">
        <v>0</v>
      </c>
      <c r="FF349">
        <v>0</v>
      </c>
      <c r="FG349">
        <v>0</v>
      </c>
      <c r="FH349">
        <v>0</v>
      </c>
      <c r="FI349">
        <v>0</v>
      </c>
      <c r="FJ349">
        <v>0</v>
      </c>
      <c r="FK349">
        <v>0</v>
      </c>
      <c r="FL349">
        <v>0</v>
      </c>
      <c r="FM349">
        <v>0</v>
      </c>
      <c r="FN349">
        <v>0</v>
      </c>
      <c r="FO349">
        <v>0</v>
      </c>
      <c r="FP349">
        <v>0</v>
      </c>
      <c r="FQ349">
        <v>0</v>
      </c>
      <c r="FR349">
        <v>0</v>
      </c>
      <c r="FS349">
        <v>0</v>
      </c>
      <c r="FT349">
        <v>0</v>
      </c>
    </row>
    <row r="350" spans="1:176" x14ac:dyDescent="0.2">
      <c r="A350" t="s">
        <v>232</v>
      </c>
      <c r="B350" t="s">
        <v>227</v>
      </c>
      <c r="C350" t="s">
        <v>260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0</v>
      </c>
      <c r="BI350">
        <v>0</v>
      </c>
      <c r="BJ350">
        <v>0</v>
      </c>
      <c r="BK350">
        <v>0</v>
      </c>
      <c r="BL350">
        <v>0</v>
      </c>
      <c r="BM350">
        <v>0</v>
      </c>
      <c r="BN350">
        <v>0</v>
      </c>
      <c r="BO350">
        <v>0</v>
      </c>
      <c r="BP350">
        <v>0</v>
      </c>
      <c r="BQ350">
        <v>0</v>
      </c>
      <c r="BR350">
        <v>0</v>
      </c>
      <c r="BS350">
        <v>0</v>
      </c>
      <c r="BT350">
        <v>0</v>
      </c>
      <c r="BU350">
        <v>0</v>
      </c>
      <c r="BV350">
        <v>0</v>
      </c>
      <c r="BW350">
        <v>0</v>
      </c>
      <c r="BX350">
        <v>0</v>
      </c>
      <c r="BY350">
        <v>0</v>
      </c>
      <c r="BZ350">
        <v>0</v>
      </c>
      <c r="CA350">
        <v>0</v>
      </c>
      <c r="CB350">
        <v>0</v>
      </c>
      <c r="CC350">
        <v>0</v>
      </c>
      <c r="CD350">
        <v>0</v>
      </c>
      <c r="CE350">
        <v>0</v>
      </c>
      <c r="CF350">
        <v>0</v>
      </c>
      <c r="CG350">
        <v>0</v>
      </c>
      <c r="CH350">
        <v>0</v>
      </c>
      <c r="CI350">
        <v>0</v>
      </c>
      <c r="CJ350">
        <v>0</v>
      </c>
      <c r="CK350">
        <v>0</v>
      </c>
      <c r="CL350">
        <v>0</v>
      </c>
      <c r="CM350">
        <v>0</v>
      </c>
      <c r="CN350">
        <v>0</v>
      </c>
      <c r="CO350">
        <v>0</v>
      </c>
      <c r="CP350">
        <v>0</v>
      </c>
      <c r="CQ350">
        <v>0</v>
      </c>
      <c r="CR350">
        <v>0</v>
      </c>
      <c r="CS350">
        <v>0</v>
      </c>
      <c r="CT350">
        <v>0</v>
      </c>
      <c r="CU350">
        <v>0</v>
      </c>
      <c r="CV350">
        <v>0</v>
      </c>
      <c r="CW350">
        <v>0</v>
      </c>
      <c r="CX350">
        <v>0</v>
      </c>
      <c r="CY350">
        <v>0</v>
      </c>
      <c r="CZ350">
        <v>0</v>
      </c>
      <c r="DA350">
        <v>0</v>
      </c>
      <c r="DB350">
        <v>0</v>
      </c>
      <c r="DC350">
        <v>0</v>
      </c>
      <c r="DD350">
        <v>0</v>
      </c>
      <c r="DE350">
        <v>0</v>
      </c>
      <c r="DF350">
        <v>0</v>
      </c>
      <c r="DG350">
        <v>0</v>
      </c>
      <c r="DH350">
        <v>0</v>
      </c>
      <c r="DI350">
        <v>0</v>
      </c>
      <c r="DJ350">
        <v>0</v>
      </c>
      <c r="DK350">
        <v>0</v>
      </c>
      <c r="DL350">
        <v>0</v>
      </c>
      <c r="DM350">
        <v>0</v>
      </c>
      <c r="DN350">
        <v>0</v>
      </c>
      <c r="DO350">
        <v>0</v>
      </c>
      <c r="DP350">
        <v>0</v>
      </c>
      <c r="DQ350">
        <v>0</v>
      </c>
      <c r="DR350">
        <v>0</v>
      </c>
      <c r="DS350">
        <v>0</v>
      </c>
      <c r="DT350">
        <v>0</v>
      </c>
      <c r="DU350">
        <v>0</v>
      </c>
      <c r="DV350">
        <v>0</v>
      </c>
      <c r="DW350">
        <v>0</v>
      </c>
      <c r="DX350">
        <v>0</v>
      </c>
      <c r="DY350">
        <v>0</v>
      </c>
      <c r="DZ350">
        <v>0</v>
      </c>
      <c r="EA350">
        <v>0</v>
      </c>
      <c r="EB350">
        <v>0</v>
      </c>
      <c r="EC350">
        <v>0</v>
      </c>
      <c r="ED350">
        <v>0</v>
      </c>
      <c r="EE350">
        <v>0</v>
      </c>
      <c r="EF350">
        <v>0</v>
      </c>
      <c r="EG350">
        <v>0</v>
      </c>
      <c r="EH350">
        <v>0</v>
      </c>
      <c r="EI350">
        <v>0</v>
      </c>
      <c r="EJ350">
        <v>0</v>
      </c>
      <c r="EK350">
        <v>0</v>
      </c>
      <c r="EL350">
        <v>0</v>
      </c>
      <c r="EM350">
        <v>0</v>
      </c>
      <c r="EN350">
        <v>0</v>
      </c>
      <c r="EO350">
        <v>0</v>
      </c>
      <c r="EP350">
        <v>0</v>
      </c>
      <c r="EQ350">
        <v>0</v>
      </c>
      <c r="ER350">
        <v>0</v>
      </c>
      <c r="ES350">
        <v>0</v>
      </c>
      <c r="ET350">
        <v>0</v>
      </c>
      <c r="EU350">
        <v>0</v>
      </c>
      <c r="EV350">
        <v>0</v>
      </c>
      <c r="EW350">
        <v>0</v>
      </c>
      <c r="EX350">
        <v>0</v>
      </c>
      <c r="EY350">
        <v>0</v>
      </c>
      <c r="EZ350">
        <v>0</v>
      </c>
      <c r="FA350">
        <v>0</v>
      </c>
      <c r="FB350">
        <v>0</v>
      </c>
      <c r="FC350">
        <v>0</v>
      </c>
      <c r="FD350">
        <v>0</v>
      </c>
      <c r="FE350">
        <v>0</v>
      </c>
      <c r="FF350">
        <v>0</v>
      </c>
      <c r="FG350">
        <v>0</v>
      </c>
      <c r="FH350">
        <v>0</v>
      </c>
      <c r="FI350">
        <v>0</v>
      </c>
      <c r="FJ350">
        <v>0</v>
      </c>
      <c r="FK350">
        <v>0</v>
      </c>
      <c r="FL350">
        <v>0</v>
      </c>
      <c r="FM350">
        <v>0</v>
      </c>
      <c r="FN350">
        <v>0</v>
      </c>
      <c r="FO350">
        <v>0</v>
      </c>
      <c r="FP350">
        <v>0</v>
      </c>
      <c r="FQ350">
        <v>0</v>
      </c>
      <c r="FR350">
        <v>0</v>
      </c>
      <c r="FS350">
        <v>0</v>
      </c>
      <c r="FT350">
        <v>0</v>
      </c>
    </row>
    <row r="351" spans="1:176" x14ac:dyDescent="0.2">
      <c r="A351" t="s">
        <v>232</v>
      </c>
      <c r="B351" t="s">
        <v>227</v>
      </c>
      <c r="C351" t="s">
        <v>2</v>
      </c>
      <c r="D351">
        <v>61.6</v>
      </c>
      <c r="E351">
        <v>61.6</v>
      </c>
      <c r="F351">
        <v>5.3461480140686035</v>
      </c>
      <c r="G351">
        <v>5.1480545997619629</v>
      </c>
      <c r="H351">
        <v>4.8093557357788086</v>
      </c>
      <c r="I351">
        <v>4.5975475311279297</v>
      </c>
      <c r="J351">
        <v>4.5685153007507324</v>
      </c>
      <c r="K351">
        <v>4.828254222869873</v>
      </c>
      <c r="L351">
        <v>5.290198802947998</v>
      </c>
      <c r="M351">
        <v>5.9261107444763184</v>
      </c>
      <c r="N351">
        <v>6.9370851516723633</v>
      </c>
      <c r="O351">
        <v>7.3852934837341309</v>
      </c>
      <c r="P351">
        <v>7.9067473411560059</v>
      </c>
      <c r="Q351">
        <v>8.2701139450073242</v>
      </c>
      <c r="R351">
        <v>8.5289230346679687</v>
      </c>
      <c r="S351">
        <v>8.7119369506835938</v>
      </c>
      <c r="T351">
        <v>8.7824287414550781</v>
      </c>
      <c r="U351">
        <v>8.8576507568359375</v>
      </c>
      <c r="V351">
        <v>8.9685916900634766</v>
      </c>
      <c r="W351">
        <v>9.0751581192016602</v>
      </c>
      <c r="X351">
        <v>9.1472396850585938</v>
      </c>
      <c r="Y351">
        <v>9.0194768905639648</v>
      </c>
      <c r="Z351">
        <v>8.7090702056884766</v>
      </c>
      <c r="AA351">
        <v>7.7041583061218262</v>
      </c>
      <c r="AB351">
        <v>6.1238031387329102</v>
      </c>
      <c r="AC351">
        <v>5.4831023216247559</v>
      </c>
      <c r="AD351">
        <v>-0.60620361566543579</v>
      </c>
      <c r="AE351">
        <v>-0.57917380332946777</v>
      </c>
      <c r="AF351">
        <v>-0.64176464080810547</v>
      </c>
      <c r="AG351">
        <v>-0.65164244174957275</v>
      </c>
      <c r="AH351">
        <v>-0.65092557668685913</v>
      </c>
      <c r="AI351">
        <v>-0.63944590091705322</v>
      </c>
      <c r="AJ351">
        <v>-0.66243857145309448</v>
      </c>
      <c r="AK351">
        <v>-0.58201873302459717</v>
      </c>
      <c r="AL351">
        <v>-0.7628406286239624</v>
      </c>
      <c r="AM351">
        <v>-0.73185855150222778</v>
      </c>
      <c r="AN351">
        <v>-0.83524858951568604</v>
      </c>
      <c r="AO351">
        <v>-0.79270297288894653</v>
      </c>
      <c r="AP351">
        <v>-0.78409039974212646</v>
      </c>
      <c r="AQ351">
        <v>-0.91042333841323853</v>
      </c>
      <c r="AR351">
        <v>-0.83326512575149536</v>
      </c>
      <c r="AS351">
        <v>1.6214824914932251</v>
      </c>
      <c r="AT351">
        <v>1.4488970041275024</v>
      </c>
      <c r="AU351">
        <v>1.3489128351211548</v>
      </c>
      <c r="AV351">
        <v>1.1220517158508301</v>
      </c>
      <c r="AW351">
        <v>-1.090955376625061</v>
      </c>
      <c r="AX351">
        <v>-1.3530745506286621</v>
      </c>
      <c r="AY351">
        <v>-1.2492324113845825</v>
      </c>
      <c r="AZ351">
        <v>-1.3208202123641968</v>
      </c>
      <c r="BA351">
        <v>-1.2749385833740234</v>
      </c>
      <c r="BB351">
        <v>-0.23265242576599121</v>
      </c>
      <c r="BC351">
        <v>-0.19992807507514954</v>
      </c>
      <c r="BD351">
        <v>-0.27826860547065735</v>
      </c>
      <c r="BE351">
        <v>-0.31419774889945984</v>
      </c>
      <c r="BF351">
        <v>-0.30779200792312622</v>
      </c>
      <c r="BG351">
        <v>-0.28992855548858643</v>
      </c>
      <c r="BH351">
        <v>-0.29901763796806335</v>
      </c>
      <c r="BI351">
        <v>-0.20769709348678589</v>
      </c>
      <c r="BJ351">
        <v>-0.37572449445724487</v>
      </c>
      <c r="BK351">
        <v>-0.33079329133033752</v>
      </c>
      <c r="BL351">
        <v>-0.42717167735099792</v>
      </c>
      <c r="BM351">
        <v>-0.36381247639656067</v>
      </c>
      <c r="BN351">
        <v>-0.33738178014755249</v>
      </c>
      <c r="BO351">
        <v>-0.45748591423034668</v>
      </c>
      <c r="BP351">
        <v>-0.39023128151893616</v>
      </c>
      <c r="BQ351">
        <v>2.066612720489502</v>
      </c>
      <c r="BR351">
        <v>1.8925933837890625</v>
      </c>
      <c r="BS351">
        <v>1.7910364866256714</v>
      </c>
      <c r="BT351">
        <v>1.5554555654525757</v>
      </c>
      <c r="BU351">
        <v>-0.66144353151321411</v>
      </c>
      <c r="BV351">
        <v>-0.93059563636779785</v>
      </c>
      <c r="BW351">
        <v>-0.82066231966018677</v>
      </c>
      <c r="BX351">
        <v>-0.87505245208740234</v>
      </c>
      <c r="BY351">
        <v>-0.83055335283279419</v>
      </c>
      <c r="BZ351">
        <v>2.6068007573485374E-2</v>
      </c>
      <c r="CA351">
        <v>6.2736377120018005E-2</v>
      </c>
      <c r="CB351">
        <v>-2.6512365788221359E-2</v>
      </c>
      <c r="CC351">
        <v>-8.0484569072723389E-2</v>
      </c>
      <c r="CD351">
        <v>-7.0138715207576752E-2</v>
      </c>
      <c r="CE351">
        <v>-4.7853920608758926E-2</v>
      </c>
      <c r="CF351">
        <v>-4.7313369810581207E-2</v>
      </c>
      <c r="CG351">
        <v>5.155692994594574E-2</v>
      </c>
      <c r="CH351">
        <v>-0.10760904103517532</v>
      </c>
      <c r="CI351">
        <v>-5.3016737103462219E-2</v>
      </c>
      <c r="CJ351">
        <v>-0.14453884959220886</v>
      </c>
      <c r="CK351">
        <v>-6.6764198243618011E-2</v>
      </c>
      <c r="CL351">
        <v>-2.7992736548185349E-2</v>
      </c>
      <c r="CM351">
        <v>-0.143782839179039</v>
      </c>
      <c r="CN351">
        <v>-8.3387397229671478E-2</v>
      </c>
      <c r="CO351">
        <v>2.374908447265625</v>
      </c>
      <c r="CP351">
        <v>2.1998960971832275</v>
      </c>
      <c r="CQ351">
        <v>2.0972499847412109</v>
      </c>
      <c r="CR351">
        <v>1.8556296825408936</v>
      </c>
      <c r="CS351">
        <v>-0.36396497488021851</v>
      </c>
      <c r="CT351">
        <v>-0.63798803091049194</v>
      </c>
      <c r="CU351">
        <v>-0.52383595705032349</v>
      </c>
      <c r="CV351">
        <v>-0.56631499528884888</v>
      </c>
      <c r="CW351">
        <v>-0.52277356386184692</v>
      </c>
      <c r="CX351">
        <v>0.28478842973709106</v>
      </c>
      <c r="CY351">
        <v>0.32540082931518555</v>
      </c>
      <c r="CZ351">
        <v>0.22524386644363403</v>
      </c>
      <c r="DA351">
        <v>0.15322861075401306</v>
      </c>
      <c r="DB351">
        <v>0.16751457750797272</v>
      </c>
      <c r="DC351">
        <v>0.19422072172164917</v>
      </c>
      <c r="DD351">
        <v>0.20439088344573975</v>
      </c>
      <c r="DE351">
        <v>0.31081095337867737</v>
      </c>
      <c r="DF351">
        <v>0.16050642728805542</v>
      </c>
      <c r="DG351">
        <v>0.22475983202457428</v>
      </c>
      <c r="DH351">
        <v>0.1380939781665802</v>
      </c>
      <c r="DI351">
        <v>0.23028406500816345</v>
      </c>
      <c r="DJ351">
        <v>0.2813962996006012</v>
      </c>
      <c r="DK351">
        <v>0.16992025077342987</v>
      </c>
      <c r="DL351">
        <v>0.22345650196075439</v>
      </c>
      <c r="DM351">
        <v>2.683204174041748</v>
      </c>
      <c r="DN351">
        <v>2.5071988105773926</v>
      </c>
      <c r="DO351">
        <v>2.4034633636474609</v>
      </c>
      <c r="DP351">
        <v>2.155803918838501</v>
      </c>
      <c r="DQ351">
        <v>-6.648639589548111E-2</v>
      </c>
      <c r="DR351">
        <v>-0.34538039565086365</v>
      </c>
      <c r="DS351">
        <v>-0.2270096093416214</v>
      </c>
      <c r="DT351">
        <v>-0.2575775682926178</v>
      </c>
      <c r="DU351">
        <v>-0.21499374508857727</v>
      </c>
      <c r="DV351">
        <v>0.65833967924118042</v>
      </c>
      <c r="DW351">
        <v>0.70464658737182617</v>
      </c>
      <c r="DX351">
        <v>0.58873987197875977</v>
      </c>
      <c r="DY351">
        <v>0.49067330360412598</v>
      </c>
      <c r="DZ351">
        <v>0.51064819097518921</v>
      </c>
      <c r="EA351">
        <v>0.54373806715011597</v>
      </c>
      <c r="EB351">
        <v>0.56781184673309326</v>
      </c>
      <c r="EC351">
        <v>0.68513262271881104</v>
      </c>
      <c r="ED351">
        <v>0.54762256145477295</v>
      </c>
      <c r="EE351">
        <v>0.62582504749298096</v>
      </c>
      <c r="EF351">
        <v>0.54617089033126831</v>
      </c>
      <c r="EG351">
        <v>0.65917456150054932</v>
      </c>
      <c r="EH351">
        <v>0.72810494899749756</v>
      </c>
      <c r="EI351">
        <v>0.62285768985748291</v>
      </c>
      <c r="EJ351">
        <v>0.66649037599563599</v>
      </c>
      <c r="EK351">
        <v>3.1283345222473145</v>
      </c>
      <c r="EL351">
        <v>2.9508953094482422</v>
      </c>
      <c r="EM351">
        <v>2.8455870151519775</v>
      </c>
      <c r="EN351">
        <v>2.589207649230957</v>
      </c>
      <c r="EO351">
        <v>0.36302542686462402</v>
      </c>
      <c r="EP351">
        <v>7.7098526060581207E-2</v>
      </c>
      <c r="EQ351">
        <v>0.20156048238277435</v>
      </c>
      <c r="ER351">
        <v>0.18819025158882141</v>
      </c>
      <c r="ES351">
        <v>0.2293914258480072</v>
      </c>
      <c r="ET351">
        <v>78.117385864257813</v>
      </c>
      <c r="EU351">
        <v>76.817680358886719</v>
      </c>
      <c r="EV351">
        <v>75.446296691894531</v>
      </c>
      <c r="EW351">
        <v>74.574966430664062</v>
      </c>
      <c r="EX351">
        <v>73.338302612304688</v>
      </c>
      <c r="EY351">
        <v>72.521995544433594</v>
      </c>
      <c r="EZ351">
        <v>74.980026245117188</v>
      </c>
      <c r="FA351">
        <v>79.480545043945313</v>
      </c>
      <c r="FB351">
        <v>84.328948974609375</v>
      </c>
      <c r="FC351">
        <v>89.099830627441406</v>
      </c>
      <c r="FD351">
        <v>93.280281066894531</v>
      </c>
      <c r="FE351">
        <v>96.211227416992188</v>
      </c>
      <c r="FF351">
        <v>97.836929321289063</v>
      </c>
      <c r="FG351">
        <v>98.500732421875</v>
      </c>
      <c r="FH351">
        <v>98.617317199707031</v>
      </c>
      <c r="FI351">
        <v>97.518547058105469</v>
      </c>
      <c r="FJ351">
        <v>96.143836975097656</v>
      </c>
      <c r="FK351">
        <v>93.673377990722656</v>
      </c>
      <c r="FL351">
        <v>89.869972229003906</v>
      </c>
      <c r="FM351">
        <v>86.321144104003906</v>
      </c>
      <c r="FN351">
        <v>84.346351623535156</v>
      </c>
      <c r="FO351">
        <v>82.813995361328125</v>
      </c>
      <c r="FP351">
        <v>81.058868408203125</v>
      </c>
      <c r="FQ351">
        <v>79.826515197753906</v>
      </c>
      <c r="FR351">
        <v>51.333333333333336</v>
      </c>
      <c r="FS351">
        <v>5.1366232335567474E-2</v>
      </c>
      <c r="FT351">
        <v>1</v>
      </c>
    </row>
    <row r="352" spans="1:176" x14ac:dyDescent="0.2">
      <c r="A352" t="s">
        <v>232</v>
      </c>
      <c r="B352" t="s">
        <v>228</v>
      </c>
      <c r="C352" t="s">
        <v>237</v>
      </c>
      <c r="D352">
        <v>0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0</v>
      </c>
      <c r="BI352">
        <v>0</v>
      </c>
      <c r="BJ352">
        <v>0</v>
      </c>
      <c r="BK352">
        <v>0</v>
      </c>
      <c r="BL352">
        <v>0</v>
      </c>
      <c r="BM352">
        <v>0</v>
      </c>
      <c r="BN352">
        <v>0</v>
      </c>
      <c r="BO352">
        <v>0</v>
      </c>
      <c r="BP352">
        <v>0</v>
      </c>
      <c r="BQ352">
        <v>0</v>
      </c>
      <c r="BR352">
        <v>0</v>
      </c>
      <c r="BS352">
        <v>0</v>
      </c>
      <c r="BT352">
        <v>0</v>
      </c>
      <c r="BU352">
        <v>0</v>
      </c>
      <c r="BV352">
        <v>0</v>
      </c>
      <c r="BW352">
        <v>0</v>
      </c>
      <c r="BX352">
        <v>0</v>
      </c>
      <c r="BY352">
        <v>0</v>
      </c>
      <c r="BZ352">
        <v>0</v>
      </c>
      <c r="CA352">
        <v>0</v>
      </c>
      <c r="CB352">
        <v>0</v>
      </c>
      <c r="CC352">
        <v>0</v>
      </c>
      <c r="CD352">
        <v>0</v>
      </c>
      <c r="CE352">
        <v>0</v>
      </c>
      <c r="CF352">
        <v>0</v>
      </c>
      <c r="CG352">
        <v>0</v>
      </c>
      <c r="CH352">
        <v>0</v>
      </c>
      <c r="CI352">
        <v>0</v>
      </c>
      <c r="CJ352">
        <v>0</v>
      </c>
      <c r="CK352">
        <v>0</v>
      </c>
      <c r="CL352">
        <v>0</v>
      </c>
      <c r="CM352">
        <v>0</v>
      </c>
      <c r="CN352">
        <v>0</v>
      </c>
      <c r="CO352">
        <v>0</v>
      </c>
      <c r="CP352">
        <v>0</v>
      </c>
      <c r="CQ352">
        <v>0</v>
      </c>
      <c r="CR352">
        <v>0</v>
      </c>
      <c r="CS352">
        <v>0</v>
      </c>
      <c r="CT352">
        <v>0</v>
      </c>
      <c r="CU352">
        <v>0</v>
      </c>
      <c r="CV352">
        <v>0</v>
      </c>
      <c r="CW352">
        <v>0</v>
      </c>
      <c r="CX352">
        <v>0</v>
      </c>
      <c r="CY352">
        <v>0</v>
      </c>
      <c r="CZ352">
        <v>0</v>
      </c>
      <c r="DA352">
        <v>0</v>
      </c>
      <c r="DB352">
        <v>0</v>
      </c>
      <c r="DC352">
        <v>0</v>
      </c>
      <c r="DD352">
        <v>0</v>
      </c>
      <c r="DE352">
        <v>0</v>
      </c>
      <c r="DF352">
        <v>0</v>
      </c>
      <c r="DG352">
        <v>0</v>
      </c>
      <c r="DH352">
        <v>0</v>
      </c>
      <c r="DI352">
        <v>0</v>
      </c>
      <c r="DJ352">
        <v>0</v>
      </c>
      <c r="DK352">
        <v>0</v>
      </c>
      <c r="DL352">
        <v>0</v>
      </c>
      <c r="DM352">
        <v>0</v>
      </c>
      <c r="DN352">
        <v>0</v>
      </c>
      <c r="DO352">
        <v>0</v>
      </c>
      <c r="DP352">
        <v>0</v>
      </c>
      <c r="DQ352">
        <v>0</v>
      </c>
      <c r="DR352">
        <v>0</v>
      </c>
      <c r="DS352">
        <v>0</v>
      </c>
      <c r="DT352">
        <v>0</v>
      </c>
      <c r="DU352">
        <v>0</v>
      </c>
      <c r="DV352">
        <v>0</v>
      </c>
      <c r="DW352">
        <v>0</v>
      </c>
      <c r="DX352">
        <v>0</v>
      </c>
      <c r="DY352">
        <v>0</v>
      </c>
      <c r="DZ352">
        <v>0</v>
      </c>
      <c r="EA352">
        <v>0</v>
      </c>
      <c r="EB352">
        <v>0</v>
      </c>
      <c r="EC352">
        <v>0</v>
      </c>
      <c r="ED352">
        <v>0</v>
      </c>
      <c r="EE352">
        <v>0</v>
      </c>
      <c r="EF352">
        <v>0</v>
      </c>
      <c r="EG352">
        <v>0</v>
      </c>
      <c r="EH352">
        <v>0</v>
      </c>
      <c r="EI352">
        <v>0</v>
      </c>
      <c r="EJ352">
        <v>0</v>
      </c>
      <c r="EK352">
        <v>0</v>
      </c>
      <c r="EL352">
        <v>0</v>
      </c>
      <c r="EM352">
        <v>0</v>
      </c>
      <c r="EN352">
        <v>0</v>
      </c>
      <c r="EO352">
        <v>0</v>
      </c>
      <c r="EP352">
        <v>0</v>
      </c>
      <c r="EQ352">
        <v>0</v>
      </c>
      <c r="ER352">
        <v>0</v>
      </c>
      <c r="ES352">
        <v>0</v>
      </c>
      <c r="ET352">
        <v>0</v>
      </c>
      <c r="EU352">
        <v>0</v>
      </c>
      <c r="EV352">
        <v>0</v>
      </c>
      <c r="EW352">
        <v>0</v>
      </c>
      <c r="EX352">
        <v>0</v>
      </c>
      <c r="EY352">
        <v>0</v>
      </c>
      <c r="EZ352">
        <v>0</v>
      </c>
      <c r="FA352">
        <v>0</v>
      </c>
      <c r="FB352">
        <v>0</v>
      </c>
      <c r="FC352">
        <v>0</v>
      </c>
      <c r="FD352">
        <v>0</v>
      </c>
      <c r="FE352">
        <v>0</v>
      </c>
      <c r="FF352">
        <v>0</v>
      </c>
      <c r="FG352">
        <v>0</v>
      </c>
      <c r="FH352">
        <v>0</v>
      </c>
      <c r="FI352">
        <v>0</v>
      </c>
      <c r="FJ352">
        <v>0</v>
      </c>
      <c r="FK352">
        <v>0</v>
      </c>
      <c r="FL352">
        <v>0</v>
      </c>
      <c r="FM352">
        <v>0</v>
      </c>
      <c r="FN352">
        <v>0</v>
      </c>
      <c r="FO352">
        <v>0</v>
      </c>
      <c r="FP352">
        <v>0</v>
      </c>
      <c r="FQ352">
        <v>0</v>
      </c>
      <c r="FR352">
        <v>0</v>
      </c>
      <c r="FS352">
        <v>0</v>
      </c>
      <c r="FT352">
        <v>0</v>
      </c>
    </row>
    <row r="353" spans="1:176" x14ac:dyDescent="0.2">
      <c r="A353" t="s">
        <v>232</v>
      </c>
      <c r="B353" t="s">
        <v>228</v>
      </c>
      <c r="C353" t="s">
        <v>238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0</v>
      </c>
      <c r="BI353">
        <v>0</v>
      </c>
      <c r="BJ353">
        <v>0</v>
      </c>
      <c r="BK353">
        <v>0</v>
      </c>
      <c r="BL353">
        <v>0</v>
      </c>
      <c r="BM353">
        <v>0</v>
      </c>
      <c r="BN353">
        <v>0</v>
      </c>
      <c r="BO353">
        <v>0</v>
      </c>
      <c r="BP353">
        <v>0</v>
      </c>
      <c r="BQ353">
        <v>0</v>
      </c>
      <c r="BR353">
        <v>0</v>
      </c>
      <c r="BS353">
        <v>0</v>
      </c>
      <c r="BT353">
        <v>0</v>
      </c>
      <c r="BU353">
        <v>0</v>
      </c>
      <c r="BV353">
        <v>0</v>
      </c>
      <c r="BW353">
        <v>0</v>
      </c>
      <c r="BX353">
        <v>0</v>
      </c>
      <c r="BY353">
        <v>0</v>
      </c>
      <c r="BZ353">
        <v>0</v>
      </c>
      <c r="CA353">
        <v>0</v>
      </c>
      <c r="CB353">
        <v>0</v>
      </c>
      <c r="CC353">
        <v>0</v>
      </c>
      <c r="CD353">
        <v>0</v>
      </c>
      <c r="CE353">
        <v>0</v>
      </c>
      <c r="CF353">
        <v>0</v>
      </c>
      <c r="CG353">
        <v>0</v>
      </c>
      <c r="CH353">
        <v>0</v>
      </c>
      <c r="CI353">
        <v>0</v>
      </c>
      <c r="CJ353">
        <v>0</v>
      </c>
      <c r="CK353">
        <v>0</v>
      </c>
      <c r="CL353">
        <v>0</v>
      </c>
      <c r="CM353">
        <v>0</v>
      </c>
      <c r="CN353">
        <v>0</v>
      </c>
      <c r="CO353">
        <v>0</v>
      </c>
      <c r="CP353">
        <v>0</v>
      </c>
      <c r="CQ353">
        <v>0</v>
      </c>
      <c r="CR353">
        <v>0</v>
      </c>
      <c r="CS353">
        <v>0</v>
      </c>
      <c r="CT353">
        <v>0</v>
      </c>
      <c r="CU353">
        <v>0</v>
      </c>
      <c r="CV353">
        <v>0</v>
      </c>
      <c r="CW353">
        <v>0</v>
      </c>
      <c r="CX353">
        <v>0</v>
      </c>
      <c r="CY353">
        <v>0</v>
      </c>
      <c r="CZ353">
        <v>0</v>
      </c>
      <c r="DA353">
        <v>0</v>
      </c>
      <c r="DB353">
        <v>0</v>
      </c>
      <c r="DC353">
        <v>0</v>
      </c>
      <c r="DD353">
        <v>0</v>
      </c>
      <c r="DE353">
        <v>0</v>
      </c>
      <c r="DF353">
        <v>0</v>
      </c>
      <c r="DG353">
        <v>0</v>
      </c>
      <c r="DH353">
        <v>0</v>
      </c>
      <c r="DI353">
        <v>0</v>
      </c>
      <c r="DJ353">
        <v>0</v>
      </c>
      <c r="DK353">
        <v>0</v>
      </c>
      <c r="DL353">
        <v>0</v>
      </c>
      <c r="DM353">
        <v>0</v>
      </c>
      <c r="DN353">
        <v>0</v>
      </c>
      <c r="DO353">
        <v>0</v>
      </c>
      <c r="DP353">
        <v>0</v>
      </c>
      <c r="DQ353">
        <v>0</v>
      </c>
      <c r="DR353">
        <v>0</v>
      </c>
      <c r="DS353">
        <v>0</v>
      </c>
      <c r="DT353">
        <v>0</v>
      </c>
      <c r="DU353">
        <v>0</v>
      </c>
      <c r="DV353">
        <v>0</v>
      </c>
      <c r="DW353">
        <v>0</v>
      </c>
      <c r="DX353">
        <v>0</v>
      </c>
      <c r="DY353">
        <v>0</v>
      </c>
      <c r="DZ353">
        <v>0</v>
      </c>
      <c r="EA353">
        <v>0</v>
      </c>
      <c r="EB353">
        <v>0</v>
      </c>
      <c r="EC353">
        <v>0</v>
      </c>
      <c r="ED353">
        <v>0</v>
      </c>
      <c r="EE353">
        <v>0</v>
      </c>
      <c r="EF353">
        <v>0</v>
      </c>
      <c r="EG353">
        <v>0</v>
      </c>
      <c r="EH353">
        <v>0</v>
      </c>
      <c r="EI353">
        <v>0</v>
      </c>
      <c r="EJ353">
        <v>0</v>
      </c>
      <c r="EK353">
        <v>0</v>
      </c>
      <c r="EL353">
        <v>0</v>
      </c>
      <c r="EM353">
        <v>0</v>
      </c>
      <c r="EN353">
        <v>0</v>
      </c>
      <c r="EO353">
        <v>0</v>
      </c>
      <c r="EP353">
        <v>0</v>
      </c>
      <c r="EQ353">
        <v>0</v>
      </c>
      <c r="ER353">
        <v>0</v>
      </c>
      <c r="ES353">
        <v>0</v>
      </c>
      <c r="ET353">
        <v>0</v>
      </c>
      <c r="EU353">
        <v>0</v>
      </c>
      <c r="EV353">
        <v>0</v>
      </c>
      <c r="EW353">
        <v>0</v>
      </c>
      <c r="EX353">
        <v>0</v>
      </c>
      <c r="EY353">
        <v>0</v>
      </c>
      <c r="EZ353">
        <v>0</v>
      </c>
      <c r="FA353">
        <v>0</v>
      </c>
      <c r="FB353">
        <v>0</v>
      </c>
      <c r="FC353">
        <v>0</v>
      </c>
      <c r="FD353">
        <v>0</v>
      </c>
      <c r="FE353">
        <v>0</v>
      </c>
      <c r="FF353">
        <v>0</v>
      </c>
      <c r="FG353">
        <v>0</v>
      </c>
      <c r="FH353">
        <v>0</v>
      </c>
      <c r="FI353">
        <v>0</v>
      </c>
      <c r="FJ353">
        <v>0</v>
      </c>
      <c r="FK353">
        <v>0</v>
      </c>
      <c r="FL353">
        <v>0</v>
      </c>
      <c r="FM353">
        <v>0</v>
      </c>
      <c r="FN353">
        <v>0</v>
      </c>
      <c r="FO353">
        <v>0</v>
      </c>
      <c r="FP353">
        <v>0</v>
      </c>
      <c r="FQ353">
        <v>0</v>
      </c>
      <c r="FR353">
        <v>0</v>
      </c>
      <c r="FS353">
        <v>0</v>
      </c>
      <c r="FT353">
        <v>0</v>
      </c>
    </row>
    <row r="354" spans="1:176" x14ac:dyDescent="0.2">
      <c r="A354" t="s">
        <v>232</v>
      </c>
      <c r="B354" t="s">
        <v>228</v>
      </c>
      <c r="C354" t="s">
        <v>239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0</v>
      </c>
      <c r="BI354">
        <v>0</v>
      </c>
      <c r="BJ354">
        <v>0</v>
      </c>
      <c r="BK354">
        <v>0</v>
      </c>
      <c r="BL354">
        <v>0</v>
      </c>
      <c r="BM354">
        <v>0</v>
      </c>
      <c r="BN354">
        <v>0</v>
      </c>
      <c r="BO354">
        <v>0</v>
      </c>
      <c r="BP354">
        <v>0</v>
      </c>
      <c r="BQ354">
        <v>0</v>
      </c>
      <c r="BR354">
        <v>0</v>
      </c>
      <c r="BS354">
        <v>0</v>
      </c>
      <c r="BT354">
        <v>0</v>
      </c>
      <c r="BU354">
        <v>0</v>
      </c>
      <c r="BV354">
        <v>0</v>
      </c>
      <c r="BW354">
        <v>0</v>
      </c>
      <c r="BX354">
        <v>0</v>
      </c>
      <c r="BY354">
        <v>0</v>
      </c>
      <c r="BZ354">
        <v>0</v>
      </c>
      <c r="CA354">
        <v>0</v>
      </c>
      <c r="CB354">
        <v>0</v>
      </c>
      <c r="CC354">
        <v>0</v>
      </c>
      <c r="CD354">
        <v>0</v>
      </c>
      <c r="CE354">
        <v>0</v>
      </c>
      <c r="CF354">
        <v>0</v>
      </c>
      <c r="CG354">
        <v>0</v>
      </c>
      <c r="CH354">
        <v>0</v>
      </c>
      <c r="CI354">
        <v>0</v>
      </c>
      <c r="CJ354">
        <v>0</v>
      </c>
      <c r="CK354">
        <v>0</v>
      </c>
      <c r="CL354">
        <v>0</v>
      </c>
      <c r="CM354">
        <v>0</v>
      </c>
      <c r="CN354">
        <v>0</v>
      </c>
      <c r="CO354">
        <v>0</v>
      </c>
      <c r="CP354">
        <v>0</v>
      </c>
      <c r="CQ354">
        <v>0</v>
      </c>
      <c r="CR354">
        <v>0</v>
      </c>
      <c r="CS354">
        <v>0</v>
      </c>
      <c r="CT354">
        <v>0</v>
      </c>
      <c r="CU354">
        <v>0</v>
      </c>
      <c r="CV354">
        <v>0</v>
      </c>
      <c r="CW354">
        <v>0</v>
      </c>
      <c r="CX354">
        <v>0</v>
      </c>
      <c r="CY354">
        <v>0</v>
      </c>
      <c r="CZ354">
        <v>0</v>
      </c>
      <c r="DA354">
        <v>0</v>
      </c>
      <c r="DB354">
        <v>0</v>
      </c>
      <c r="DC354">
        <v>0</v>
      </c>
      <c r="DD354">
        <v>0</v>
      </c>
      <c r="DE354">
        <v>0</v>
      </c>
      <c r="DF354">
        <v>0</v>
      </c>
      <c r="DG354">
        <v>0</v>
      </c>
      <c r="DH354">
        <v>0</v>
      </c>
      <c r="DI354">
        <v>0</v>
      </c>
      <c r="DJ354">
        <v>0</v>
      </c>
      <c r="DK354">
        <v>0</v>
      </c>
      <c r="DL354">
        <v>0</v>
      </c>
      <c r="DM354">
        <v>0</v>
      </c>
      <c r="DN354">
        <v>0</v>
      </c>
      <c r="DO354">
        <v>0</v>
      </c>
      <c r="DP354">
        <v>0</v>
      </c>
      <c r="DQ354">
        <v>0</v>
      </c>
      <c r="DR354">
        <v>0</v>
      </c>
      <c r="DS354">
        <v>0</v>
      </c>
      <c r="DT354">
        <v>0</v>
      </c>
      <c r="DU354">
        <v>0</v>
      </c>
      <c r="DV354">
        <v>0</v>
      </c>
      <c r="DW354">
        <v>0</v>
      </c>
      <c r="DX354">
        <v>0</v>
      </c>
      <c r="DY354">
        <v>0</v>
      </c>
      <c r="DZ354">
        <v>0</v>
      </c>
      <c r="EA354">
        <v>0</v>
      </c>
      <c r="EB354">
        <v>0</v>
      </c>
      <c r="EC354">
        <v>0</v>
      </c>
      <c r="ED354">
        <v>0</v>
      </c>
      <c r="EE354">
        <v>0</v>
      </c>
      <c r="EF354">
        <v>0</v>
      </c>
      <c r="EG354">
        <v>0</v>
      </c>
      <c r="EH354">
        <v>0</v>
      </c>
      <c r="EI354">
        <v>0</v>
      </c>
      <c r="EJ354">
        <v>0</v>
      </c>
      <c r="EK354">
        <v>0</v>
      </c>
      <c r="EL354">
        <v>0</v>
      </c>
      <c r="EM354">
        <v>0</v>
      </c>
      <c r="EN354">
        <v>0</v>
      </c>
      <c r="EO354">
        <v>0</v>
      </c>
      <c r="EP354">
        <v>0</v>
      </c>
      <c r="EQ354">
        <v>0</v>
      </c>
      <c r="ER354">
        <v>0</v>
      </c>
      <c r="ES354">
        <v>0</v>
      </c>
      <c r="ET354">
        <v>0</v>
      </c>
      <c r="EU354">
        <v>0</v>
      </c>
      <c r="EV354">
        <v>0</v>
      </c>
      <c r="EW354">
        <v>0</v>
      </c>
      <c r="EX354">
        <v>0</v>
      </c>
      <c r="EY354">
        <v>0</v>
      </c>
      <c r="EZ354">
        <v>0</v>
      </c>
      <c r="FA354">
        <v>0</v>
      </c>
      <c r="FB354">
        <v>0</v>
      </c>
      <c r="FC354">
        <v>0</v>
      </c>
      <c r="FD354">
        <v>0</v>
      </c>
      <c r="FE354">
        <v>0</v>
      </c>
      <c r="FF354">
        <v>0</v>
      </c>
      <c r="FG354">
        <v>0</v>
      </c>
      <c r="FH354">
        <v>0</v>
      </c>
      <c r="FI354">
        <v>0</v>
      </c>
      <c r="FJ354">
        <v>0</v>
      </c>
      <c r="FK354">
        <v>0</v>
      </c>
      <c r="FL354">
        <v>0</v>
      </c>
      <c r="FM354">
        <v>0</v>
      </c>
      <c r="FN354">
        <v>0</v>
      </c>
      <c r="FO354">
        <v>0</v>
      </c>
      <c r="FP354">
        <v>0</v>
      </c>
      <c r="FQ354">
        <v>0</v>
      </c>
      <c r="FR354">
        <v>0</v>
      </c>
      <c r="FS354">
        <v>0</v>
      </c>
      <c r="FT354">
        <v>0</v>
      </c>
    </row>
    <row r="355" spans="1:176" x14ac:dyDescent="0.2">
      <c r="A355" t="s">
        <v>232</v>
      </c>
      <c r="B355" t="s">
        <v>228</v>
      </c>
      <c r="C355" t="s">
        <v>240</v>
      </c>
      <c r="D355">
        <v>0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0</v>
      </c>
      <c r="BI355">
        <v>0</v>
      </c>
      <c r="BJ355">
        <v>0</v>
      </c>
      <c r="BK355">
        <v>0</v>
      </c>
      <c r="BL355">
        <v>0</v>
      </c>
      <c r="BM355">
        <v>0</v>
      </c>
      <c r="BN355">
        <v>0</v>
      </c>
      <c r="BO355">
        <v>0</v>
      </c>
      <c r="BP355">
        <v>0</v>
      </c>
      <c r="BQ355">
        <v>0</v>
      </c>
      <c r="BR355">
        <v>0</v>
      </c>
      <c r="BS355">
        <v>0</v>
      </c>
      <c r="BT355">
        <v>0</v>
      </c>
      <c r="BU355">
        <v>0</v>
      </c>
      <c r="BV355">
        <v>0</v>
      </c>
      <c r="BW355">
        <v>0</v>
      </c>
      <c r="BX355">
        <v>0</v>
      </c>
      <c r="BY355">
        <v>0</v>
      </c>
      <c r="BZ355">
        <v>0</v>
      </c>
      <c r="CA355">
        <v>0</v>
      </c>
      <c r="CB355">
        <v>0</v>
      </c>
      <c r="CC355">
        <v>0</v>
      </c>
      <c r="CD355">
        <v>0</v>
      </c>
      <c r="CE355">
        <v>0</v>
      </c>
      <c r="CF355">
        <v>0</v>
      </c>
      <c r="CG355">
        <v>0</v>
      </c>
      <c r="CH355">
        <v>0</v>
      </c>
      <c r="CI355">
        <v>0</v>
      </c>
      <c r="CJ355">
        <v>0</v>
      </c>
      <c r="CK355">
        <v>0</v>
      </c>
      <c r="CL355">
        <v>0</v>
      </c>
      <c r="CM355">
        <v>0</v>
      </c>
      <c r="CN355">
        <v>0</v>
      </c>
      <c r="CO355">
        <v>0</v>
      </c>
      <c r="CP355">
        <v>0</v>
      </c>
      <c r="CQ355">
        <v>0</v>
      </c>
      <c r="CR355">
        <v>0</v>
      </c>
      <c r="CS355">
        <v>0</v>
      </c>
      <c r="CT355">
        <v>0</v>
      </c>
      <c r="CU355">
        <v>0</v>
      </c>
      <c r="CV355">
        <v>0</v>
      </c>
      <c r="CW355">
        <v>0</v>
      </c>
      <c r="CX355">
        <v>0</v>
      </c>
      <c r="CY355">
        <v>0</v>
      </c>
      <c r="CZ355">
        <v>0</v>
      </c>
      <c r="DA355">
        <v>0</v>
      </c>
      <c r="DB355">
        <v>0</v>
      </c>
      <c r="DC355">
        <v>0</v>
      </c>
      <c r="DD355">
        <v>0</v>
      </c>
      <c r="DE355">
        <v>0</v>
      </c>
      <c r="DF355">
        <v>0</v>
      </c>
      <c r="DG355">
        <v>0</v>
      </c>
      <c r="DH355">
        <v>0</v>
      </c>
      <c r="DI355">
        <v>0</v>
      </c>
      <c r="DJ355">
        <v>0</v>
      </c>
      <c r="DK355">
        <v>0</v>
      </c>
      <c r="DL355">
        <v>0</v>
      </c>
      <c r="DM355">
        <v>0</v>
      </c>
      <c r="DN355">
        <v>0</v>
      </c>
      <c r="DO355">
        <v>0</v>
      </c>
      <c r="DP355">
        <v>0</v>
      </c>
      <c r="DQ355">
        <v>0</v>
      </c>
      <c r="DR355">
        <v>0</v>
      </c>
      <c r="DS355">
        <v>0</v>
      </c>
      <c r="DT355">
        <v>0</v>
      </c>
      <c r="DU355">
        <v>0</v>
      </c>
      <c r="DV355">
        <v>0</v>
      </c>
      <c r="DW355">
        <v>0</v>
      </c>
      <c r="DX355">
        <v>0</v>
      </c>
      <c r="DY355">
        <v>0</v>
      </c>
      <c r="DZ355">
        <v>0</v>
      </c>
      <c r="EA355">
        <v>0</v>
      </c>
      <c r="EB355">
        <v>0</v>
      </c>
      <c r="EC355">
        <v>0</v>
      </c>
      <c r="ED355">
        <v>0</v>
      </c>
      <c r="EE355">
        <v>0</v>
      </c>
      <c r="EF355">
        <v>0</v>
      </c>
      <c r="EG355">
        <v>0</v>
      </c>
      <c r="EH355">
        <v>0</v>
      </c>
      <c r="EI355">
        <v>0</v>
      </c>
      <c r="EJ355">
        <v>0</v>
      </c>
      <c r="EK355">
        <v>0</v>
      </c>
      <c r="EL355">
        <v>0</v>
      </c>
      <c r="EM355">
        <v>0</v>
      </c>
      <c r="EN355">
        <v>0</v>
      </c>
      <c r="EO355">
        <v>0</v>
      </c>
      <c r="EP355">
        <v>0</v>
      </c>
      <c r="EQ355">
        <v>0</v>
      </c>
      <c r="ER355">
        <v>0</v>
      </c>
      <c r="ES355">
        <v>0</v>
      </c>
      <c r="ET355">
        <v>0</v>
      </c>
      <c r="EU355">
        <v>0</v>
      </c>
      <c r="EV355">
        <v>0</v>
      </c>
      <c r="EW355">
        <v>0</v>
      </c>
      <c r="EX355">
        <v>0</v>
      </c>
      <c r="EY355">
        <v>0</v>
      </c>
      <c r="EZ355">
        <v>0</v>
      </c>
      <c r="FA355">
        <v>0</v>
      </c>
      <c r="FB355">
        <v>0</v>
      </c>
      <c r="FC355">
        <v>0</v>
      </c>
      <c r="FD355">
        <v>0</v>
      </c>
      <c r="FE355">
        <v>0</v>
      </c>
      <c r="FF355">
        <v>0</v>
      </c>
      <c r="FG355">
        <v>0</v>
      </c>
      <c r="FH355">
        <v>0</v>
      </c>
      <c r="FI355">
        <v>0</v>
      </c>
      <c r="FJ355">
        <v>0</v>
      </c>
      <c r="FK355">
        <v>0</v>
      </c>
      <c r="FL355">
        <v>0</v>
      </c>
      <c r="FM355">
        <v>0</v>
      </c>
      <c r="FN355">
        <v>0</v>
      </c>
      <c r="FO355">
        <v>0</v>
      </c>
      <c r="FP355">
        <v>0</v>
      </c>
      <c r="FQ355">
        <v>0</v>
      </c>
      <c r="FR355">
        <v>0</v>
      </c>
      <c r="FS355">
        <v>0</v>
      </c>
      <c r="FT355">
        <v>0</v>
      </c>
    </row>
    <row r="356" spans="1:176" x14ac:dyDescent="0.2">
      <c r="A356" t="s">
        <v>232</v>
      </c>
      <c r="B356" t="s">
        <v>228</v>
      </c>
      <c r="C356" t="s">
        <v>241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0</v>
      </c>
      <c r="BI356">
        <v>0</v>
      </c>
      <c r="BJ356">
        <v>0</v>
      </c>
      <c r="BK356">
        <v>0</v>
      </c>
      <c r="BL356">
        <v>0</v>
      </c>
      <c r="BM356">
        <v>0</v>
      </c>
      <c r="BN356">
        <v>0</v>
      </c>
      <c r="BO356">
        <v>0</v>
      </c>
      <c r="BP356">
        <v>0</v>
      </c>
      <c r="BQ356">
        <v>0</v>
      </c>
      <c r="BR356">
        <v>0</v>
      </c>
      <c r="BS356">
        <v>0</v>
      </c>
      <c r="BT356">
        <v>0</v>
      </c>
      <c r="BU356">
        <v>0</v>
      </c>
      <c r="BV356">
        <v>0</v>
      </c>
      <c r="BW356">
        <v>0</v>
      </c>
      <c r="BX356">
        <v>0</v>
      </c>
      <c r="BY356">
        <v>0</v>
      </c>
      <c r="BZ356">
        <v>0</v>
      </c>
      <c r="CA356">
        <v>0</v>
      </c>
      <c r="CB356">
        <v>0</v>
      </c>
      <c r="CC356">
        <v>0</v>
      </c>
      <c r="CD356">
        <v>0</v>
      </c>
      <c r="CE356">
        <v>0</v>
      </c>
      <c r="CF356">
        <v>0</v>
      </c>
      <c r="CG356">
        <v>0</v>
      </c>
      <c r="CH356">
        <v>0</v>
      </c>
      <c r="CI356">
        <v>0</v>
      </c>
      <c r="CJ356">
        <v>0</v>
      </c>
      <c r="CK356">
        <v>0</v>
      </c>
      <c r="CL356">
        <v>0</v>
      </c>
      <c r="CM356">
        <v>0</v>
      </c>
      <c r="CN356">
        <v>0</v>
      </c>
      <c r="CO356">
        <v>0</v>
      </c>
      <c r="CP356">
        <v>0</v>
      </c>
      <c r="CQ356">
        <v>0</v>
      </c>
      <c r="CR356">
        <v>0</v>
      </c>
      <c r="CS356">
        <v>0</v>
      </c>
      <c r="CT356">
        <v>0</v>
      </c>
      <c r="CU356">
        <v>0</v>
      </c>
      <c r="CV356">
        <v>0</v>
      </c>
      <c r="CW356">
        <v>0</v>
      </c>
      <c r="CX356">
        <v>0</v>
      </c>
      <c r="CY356">
        <v>0</v>
      </c>
      <c r="CZ356">
        <v>0</v>
      </c>
      <c r="DA356">
        <v>0</v>
      </c>
      <c r="DB356">
        <v>0</v>
      </c>
      <c r="DC356">
        <v>0</v>
      </c>
      <c r="DD356">
        <v>0</v>
      </c>
      <c r="DE356">
        <v>0</v>
      </c>
      <c r="DF356">
        <v>0</v>
      </c>
      <c r="DG356">
        <v>0</v>
      </c>
      <c r="DH356">
        <v>0</v>
      </c>
      <c r="DI356">
        <v>0</v>
      </c>
      <c r="DJ356">
        <v>0</v>
      </c>
      <c r="DK356">
        <v>0</v>
      </c>
      <c r="DL356">
        <v>0</v>
      </c>
      <c r="DM356">
        <v>0</v>
      </c>
      <c r="DN356">
        <v>0</v>
      </c>
      <c r="DO356">
        <v>0</v>
      </c>
      <c r="DP356">
        <v>0</v>
      </c>
      <c r="DQ356">
        <v>0</v>
      </c>
      <c r="DR356">
        <v>0</v>
      </c>
      <c r="DS356">
        <v>0</v>
      </c>
      <c r="DT356">
        <v>0</v>
      </c>
      <c r="DU356">
        <v>0</v>
      </c>
      <c r="DV356">
        <v>0</v>
      </c>
      <c r="DW356">
        <v>0</v>
      </c>
      <c r="DX356">
        <v>0</v>
      </c>
      <c r="DY356">
        <v>0</v>
      </c>
      <c r="DZ356">
        <v>0</v>
      </c>
      <c r="EA356">
        <v>0</v>
      </c>
      <c r="EB356">
        <v>0</v>
      </c>
      <c r="EC356">
        <v>0</v>
      </c>
      <c r="ED356">
        <v>0</v>
      </c>
      <c r="EE356">
        <v>0</v>
      </c>
      <c r="EF356">
        <v>0</v>
      </c>
      <c r="EG356">
        <v>0</v>
      </c>
      <c r="EH356">
        <v>0</v>
      </c>
      <c r="EI356">
        <v>0</v>
      </c>
      <c r="EJ356">
        <v>0</v>
      </c>
      <c r="EK356">
        <v>0</v>
      </c>
      <c r="EL356">
        <v>0</v>
      </c>
      <c r="EM356">
        <v>0</v>
      </c>
      <c r="EN356">
        <v>0</v>
      </c>
      <c r="EO356">
        <v>0</v>
      </c>
      <c r="EP356">
        <v>0</v>
      </c>
      <c r="EQ356">
        <v>0</v>
      </c>
      <c r="ER356">
        <v>0</v>
      </c>
      <c r="ES356">
        <v>0</v>
      </c>
      <c r="ET356">
        <v>0</v>
      </c>
      <c r="EU356">
        <v>0</v>
      </c>
      <c r="EV356">
        <v>0</v>
      </c>
      <c r="EW356">
        <v>0</v>
      </c>
      <c r="EX356">
        <v>0</v>
      </c>
      <c r="EY356">
        <v>0</v>
      </c>
      <c r="EZ356">
        <v>0</v>
      </c>
      <c r="FA356">
        <v>0</v>
      </c>
      <c r="FB356">
        <v>0</v>
      </c>
      <c r="FC356">
        <v>0</v>
      </c>
      <c r="FD356">
        <v>0</v>
      </c>
      <c r="FE356">
        <v>0</v>
      </c>
      <c r="FF356">
        <v>0</v>
      </c>
      <c r="FG356">
        <v>0</v>
      </c>
      <c r="FH356">
        <v>0</v>
      </c>
      <c r="FI356">
        <v>0</v>
      </c>
      <c r="FJ356">
        <v>0</v>
      </c>
      <c r="FK356">
        <v>0</v>
      </c>
      <c r="FL356">
        <v>0</v>
      </c>
      <c r="FM356">
        <v>0</v>
      </c>
      <c r="FN356">
        <v>0</v>
      </c>
      <c r="FO356">
        <v>0</v>
      </c>
      <c r="FP356">
        <v>0</v>
      </c>
      <c r="FQ356">
        <v>0</v>
      </c>
      <c r="FR356">
        <v>0</v>
      </c>
      <c r="FS356">
        <v>0</v>
      </c>
      <c r="FT356">
        <v>0</v>
      </c>
    </row>
    <row r="357" spans="1:176" x14ac:dyDescent="0.2">
      <c r="A357" t="s">
        <v>232</v>
      </c>
      <c r="B357" t="s">
        <v>228</v>
      </c>
      <c r="C357" t="s">
        <v>242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0</v>
      </c>
      <c r="BI357">
        <v>0</v>
      </c>
      <c r="BJ357">
        <v>0</v>
      </c>
      <c r="BK357">
        <v>0</v>
      </c>
      <c r="BL357">
        <v>0</v>
      </c>
      <c r="BM357">
        <v>0</v>
      </c>
      <c r="BN357">
        <v>0</v>
      </c>
      <c r="BO357">
        <v>0</v>
      </c>
      <c r="BP357">
        <v>0</v>
      </c>
      <c r="BQ357">
        <v>0</v>
      </c>
      <c r="BR357">
        <v>0</v>
      </c>
      <c r="BS357">
        <v>0</v>
      </c>
      <c r="BT357">
        <v>0</v>
      </c>
      <c r="BU357">
        <v>0</v>
      </c>
      <c r="BV357">
        <v>0</v>
      </c>
      <c r="BW357">
        <v>0</v>
      </c>
      <c r="BX357">
        <v>0</v>
      </c>
      <c r="BY357">
        <v>0</v>
      </c>
      <c r="BZ357">
        <v>0</v>
      </c>
      <c r="CA357">
        <v>0</v>
      </c>
      <c r="CB357">
        <v>0</v>
      </c>
      <c r="CC357">
        <v>0</v>
      </c>
      <c r="CD357">
        <v>0</v>
      </c>
      <c r="CE357">
        <v>0</v>
      </c>
      <c r="CF357">
        <v>0</v>
      </c>
      <c r="CG357">
        <v>0</v>
      </c>
      <c r="CH357">
        <v>0</v>
      </c>
      <c r="CI357">
        <v>0</v>
      </c>
      <c r="CJ357">
        <v>0</v>
      </c>
      <c r="CK357">
        <v>0</v>
      </c>
      <c r="CL357">
        <v>0</v>
      </c>
      <c r="CM357">
        <v>0</v>
      </c>
      <c r="CN357">
        <v>0</v>
      </c>
      <c r="CO357">
        <v>0</v>
      </c>
      <c r="CP357">
        <v>0</v>
      </c>
      <c r="CQ357">
        <v>0</v>
      </c>
      <c r="CR357">
        <v>0</v>
      </c>
      <c r="CS357">
        <v>0</v>
      </c>
      <c r="CT357">
        <v>0</v>
      </c>
      <c r="CU357">
        <v>0</v>
      </c>
      <c r="CV357">
        <v>0</v>
      </c>
      <c r="CW357">
        <v>0</v>
      </c>
      <c r="CX357">
        <v>0</v>
      </c>
      <c r="CY357">
        <v>0</v>
      </c>
      <c r="CZ357">
        <v>0</v>
      </c>
      <c r="DA357">
        <v>0</v>
      </c>
      <c r="DB357">
        <v>0</v>
      </c>
      <c r="DC357">
        <v>0</v>
      </c>
      <c r="DD357">
        <v>0</v>
      </c>
      <c r="DE357">
        <v>0</v>
      </c>
      <c r="DF357">
        <v>0</v>
      </c>
      <c r="DG357">
        <v>0</v>
      </c>
      <c r="DH357">
        <v>0</v>
      </c>
      <c r="DI357">
        <v>0</v>
      </c>
      <c r="DJ357">
        <v>0</v>
      </c>
      <c r="DK357">
        <v>0</v>
      </c>
      <c r="DL357">
        <v>0</v>
      </c>
      <c r="DM357">
        <v>0</v>
      </c>
      <c r="DN357">
        <v>0</v>
      </c>
      <c r="DO357">
        <v>0</v>
      </c>
      <c r="DP357">
        <v>0</v>
      </c>
      <c r="DQ357">
        <v>0</v>
      </c>
      <c r="DR357">
        <v>0</v>
      </c>
      <c r="DS357">
        <v>0</v>
      </c>
      <c r="DT357">
        <v>0</v>
      </c>
      <c r="DU357">
        <v>0</v>
      </c>
      <c r="DV357">
        <v>0</v>
      </c>
      <c r="DW357">
        <v>0</v>
      </c>
      <c r="DX357">
        <v>0</v>
      </c>
      <c r="DY357">
        <v>0</v>
      </c>
      <c r="DZ357">
        <v>0</v>
      </c>
      <c r="EA357">
        <v>0</v>
      </c>
      <c r="EB357">
        <v>0</v>
      </c>
      <c r="EC357">
        <v>0</v>
      </c>
      <c r="ED357">
        <v>0</v>
      </c>
      <c r="EE357">
        <v>0</v>
      </c>
      <c r="EF357">
        <v>0</v>
      </c>
      <c r="EG357">
        <v>0</v>
      </c>
      <c r="EH357">
        <v>0</v>
      </c>
      <c r="EI357">
        <v>0</v>
      </c>
      <c r="EJ357">
        <v>0</v>
      </c>
      <c r="EK357">
        <v>0</v>
      </c>
      <c r="EL357">
        <v>0</v>
      </c>
      <c r="EM357">
        <v>0</v>
      </c>
      <c r="EN357">
        <v>0</v>
      </c>
      <c r="EO357">
        <v>0</v>
      </c>
      <c r="EP357">
        <v>0</v>
      </c>
      <c r="EQ357">
        <v>0</v>
      </c>
      <c r="ER357">
        <v>0</v>
      </c>
      <c r="ES357">
        <v>0</v>
      </c>
      <c r="ET357">
        <v>0</v>
      </c>
      <c r="EU357">
        <v>0</v>
      </c>
      <c r="EV357">
        <v>0</v>
      </c>
      <c r="EW357">
        <v>0</v>
      </c>
      <c r="EX357">
        <v>0</v>
      </c>
      <c r="EY357">
        <v>0</v>
      </c>
      <c r="EZ357">
        <v>0</v>
      </c>
      <c r="FA357">
        <v>0</v>
      </c>
      <c r="FB357">
        <v>0</v>
      </c>
      <c r="FC357">
        <v>0</v>
      </c>
      <c r="FD357">
        <v>0</v>
      </c>
      <c r="FE357">
        <v>0</v>
      </c>
      <c r="FF357">
        <v>0</v>
      </c>
      <c r="FG357">
        <v>0</v>
      </c>
      <c r="FH357">
        <v>0</v>
      </c>
      <c r="FI357">
        <v>0</v>
      </c>
      <c r="FJ357">
        <v>0</v>
      </c>
      <c r="FK357">
        <v>0</v>
      </c>
      <c r="FL357">
        <v>0</v>
      </c>
      <c r="FM357">
        <v>0</v>
      </c>
      <c r="FN357">
        <v>0</v>
      </c>
      <c r="FO357">
        <v>0</v>
      </c>
      <c r="FP357">
        <v>0</v>
      </c>
      <c r="FQ357">
        <v>0</v>
      </c>
      <c r="FR357">
        <v>0</v>
      </c>
      <c r="FS357">
        <v>0</v>
      </c>
      <c r="FT357">
        <v>0</v>
      </c>
    </row>
    <row r="358" spans="1:176" x14ac:dyDescent="0.2">
      <c r="A358" t="s">
        <v>232</v>
      </c>
      <c r="B358" t="s">
        <v>228</v>
      </c>
      <c r="C358" t="s">
        <v>243</v>
      </c>
      <c r="D358">
        <v>17</v>
      </c>
      <c r="E358">
        <v>17</v>
      </c>
      <c r="F358">
        <v>3.0586390495300293</v>
      </c>
      <c r="G358">
        <v>2.9066398143768311</v>
      </c>
      <c r="H358">
        <v>2.8167593479156494</v>
      </c>
      <c r="I358">
        <v>2.9142577648162842</v>
      </c>
      <c r="J358">
        <v>3.1383883953094482</v>
      </c>
      <c r="K358">
        <v>3.384892463684082</v>
      </c>
      <c r="L358">
        <v>4.0920591354370117</v>
      </c>
      <c r="M358">
        <v>4.0664968490600586</v>
      </c>
      <c r="N358">
        <v>4.1182122230529785</v>
      </c>
      <c r="O358">
        <v>4.401092529296875</v>
      </c>
      <c r="P358">
        <v>4.6160249710083008</v>
      </c>
      <c r="Q358">
        <v>4.7626605033874512</v>
      </c>
      <c r="R358">
        <v>4.8837413787841797</v>
      </c>
      <c r="S358">
        <v>5.0161299705505371</v>
      </c>
      <c r="T358">
        <v>5.0877399444580078</v>
      </c>
      <c r="U358">
        <v>5.1719398498535156</v>
      </c>
      <c r="V358">
        <v>5.1908102035522461</v>
      </c>
      <c r="W358">
        <v>5.1560039520263672</v>
      </c>
      <c r="X358">
        <v>5.0016083717346191</v>
      </c>
      <c r="Y358">
        <v>4.9489951133728027</v>
      </c>
      <c r="Z358">
        <v>5.0600323677062988</v>
      </c>
      <c r="AA358">
        <v>4.8220639228820801</v>
      </c>
      <c r="AB358">
        <v>3.8292820453643799</v>
      </c>
      <c r="AC358">
        <v>3.4020817279815674</v>
      </c>
      <c r="AD358">
        <v>-0.23762944340705872</v>
      </c>
      <c r="AE358">
        <v>-0.25701722502708435</v>
      </c>
      <c r="AF358">
        <v>-0.32432878017425537</v>
      </c>
      <c r="AG358">
        <v>-0.32789406180381775</v>
      </c>
      <c r="AH358">
        <v>-0.2872883677482605</v>
      </c>
      <c r="AI358">
        <v>-0.26918485760688782</v>
      </c>
      <c r="AJ358">
        <v>-0.28445959091186523</v>
      </c>
      <c r="AK358">
        <v>-0.27669587731361389</v>
      </c>
      <c r="AL358">
        <v>-0.22238670289516449</v>
      </c>
      <c r="AM358">
        <v>-0.22092756628990173</v>
      </c>
      <c r="AN358">
        <v>-0.28484204411506653</v>
      </c>
      <c r="AO358">
        <v>-0.3007197380065918</v>
      </c>
      <c r="AP358">
        <v>-0.31785744428634644</v>
      </c>
      <c r="AQ358">
        <v>-0.36347511410713196</v>
      </c>
      <c r="AR358">
        <v>-0.37542480230331421</v>
      </c>
      <c r="AS358">
        <v>0.97654294967651367</v>
      </c>
      <c r="AT358">
        <v>0.74352318048477173</v>
      </c>
      <c r="AU358">
        <v>0.71701079607009888</v>
      </c>
      <c r="AV358">
        <v>0.69863545894622803</v>
      </c>
      <c r="AW358">
        <v>-0.29329520463943481</v>
      </c>
      <c r="AX358">
        <v>-0.49926429986953735</v>
      </c>
      <c r="AY358">
        <v>-0.39902693033218384</v>
      </c>
      <c r="AZ358">
        <v>-0.34846004843711853</v>
      </c>
      <c r="BA358">
        <v>-0.28882971405982971</v>
      </c>
      <c r="BB358">
        <v>-5.9968478977680206E-2</v>
      </c>
      <c r="BC358">
        <v>-6.8870134651660919E-2</v>
      </c>
      <c r="BD358">
        <v>-0.13413099944591522</v>
      </c>
      <c r="BE358">
        <v>-0.15150725841522217</v>
      </c>
      <c r="BF358">
        <v>-9.7900763154029846E-2</v>
      </c>
      <c r="BG358">
        <v>-9.9482692778110504E-2</v>
      </c>
      <c r="BH358">
        <v>-8.5310705006122589E-2</v>
      </c>
      <c r="BI358">
        <v>-0.10432597249746323</v>
      </c>
      <c r="BJ358">
        <v>-5.9135328978300095E-2</v>
      </c>
      <c r="BK358">
        <v>-6.2626294791698456E-2</v>
      </c>
      <c r="BL358">
        <v>-0.1218101903796196</v>
      </c>
      <c r="BM358">
        <v>-0.13518701493740082</v>
      </c>
      <c r="BN358">
        <v>-0.14772903919219971</v>
      </c>
      <c r="BO358">
        <v>-0.19034165143966675</v>
      </c>
      <c r="BP358">
        <v>-0.20120447874069214</v>
      </c>
      <c r="BQ358">
        <v>1.15191650390625</v>
      </c>
      <c r="BR358">
        <v>0.92393654584884644</v>
      </c>
      <c r="BS358">
        <v>0.90315860509872437</v>
      </c>
      <c r="BT358">
        <v>0.88368409872055054</v>
      </c>
      <c r="BU358">
        <v>-0.10174911469221115</v>
      </c>
      <c r="BV358">
        <v>-0.33177205920219421</v>
      </c>
      <c r="BW358">
        <v>-0.22241629660129547</v>
      </c>
      <c r="BX358">
        <v>-0.15799407660961151</v>
      </c>
      <c r="BY358">
        <v>-0.10381729155778885</v>
      </c>
      <c r="BZ358">
        <v>6.307896226644516E-2</v>
      </c>
      <c r="CA358">
        <v>6.1439976096153259E-2</v>
      </c>
      <c r="CB358">
        <v>-2.4006003513932228E-3</v>
      </c>
      <c r="CC358">
        <v>-2.9342293739318848E-2</v>
      </c>
      <c r="CD358">
        <v>3.3268522471189499E-2</v>
      </c>
      <c r="CE358">
        <v>1.8052510917186737E-2</v>
      </c>
      <c r="CF358">
        <v>5.2619218826293945E-2</v>
      </c>
      <c r="CG358">
        <v>1.5056897886097431E-2</v>
      </c>
      <c r="CH358">
        <v>5.3932078182697296E-2</v>
      </c>
      <c r="CI358">
        <v>4.7012679278850555E-2</v>
      </c>
      <c r="CJ358">
        <v>-8.8948225602507591E-3</v>
      </c>
      <c r="CK358">
        <v>-2.0539553835988045E-2</v>
      </c>
      <c r="CL358">
        <v>-2.9898621141910553E-2</v>
      </c>
      <c r="CM358">
        <v>-7.0429928600788116E-2</v>
      </c>
      <c r="CN358">
        <v>-8.0540023744106293E-2</v>
      </c>
      <c r="CO358">
        <v>1.2733796834945679</v>
      </c>
      <c r="CP358">
        <v>1.0488903522491455</v>
      </c>
      <c r="CQ358">
        <v>1.0320839881896973</v>
      </c>
      <c r="CR358">
        <v>1.0118482112884521</v>
      </c>
      <c r="CS358">
        <v>3.091512992978096E-2</v>
      </c>
      <c r="CT358">
        <v>-0.21576747298240662</v>
      </c>
      <c r="CU358">
        <v>-0.10009631514549255</v>
      </c>
      <c r="CV358">
        <v>-2.6077909395098686E-2</v>
      </c>
      <c r="CW358">
        <v>2.4321757256984711E-2</v>
      </c>
      <c r="CX358">
        <v>0.18612639605998993</v>
      </c>
      <c r="CY358">
        <v>0.19175007939338684</v>
      </c>
      <c r="CZ358">
        <v>0.12932980060577393</v>
      </c>
      <c r="DA358">
        <v>9.2822670936584473E-2</v>
      </c>
      <c r="DB358">
        <v>0.16443780064582825</v>
      </c>
      <c r="DC358">
        <v>0.13558770716190338</v>
      </c>
      <c r="DD358">
        <v>0.19054913520812988</v>
      </c>
      <c r="DE358">
        <v>0.13443976640701294</v>
      </c>
      <c r="DF358">
        <v>0.16699948906898499</v>
      </c>
      <c r="DG358">
        <v>0.15665166079998016</v>
      </c>
      <c r="DH358">
        <v>0.10402054339647293</v>
      </c>
      <c r="DI358">
        <v>9.410790354013443E-2</v>
      </c>
      <c r="DJ358">
        <v>8.7931789457798004E-2</v>
      </c>
      <c r="DK358">
        <v>4.9481790512800217E-2</v>
      </c>
      <c r="DL358">
        <v>4.0124434977769852E-2</v>
      </c>
      <c r="DM358">
        <v>1.3948428630828857</v>
      </c>
      <c r="DN358">
        <v>1.1738440990447998</v>
      </c>
      <c r="DO358">
        <v>1.1610094308853149</v>
      </c>
      <c r="DP358">
        <v>1.1400123834609985</v>
      </c>
      <c r="DQ358">
        <v>0.16357937455177307</v>
      </c>
      <c r="DR358">
        <v>-9.9762871861457825E-2</v>
      </c>
      <c r="DS358">
        <v>2.2223664447665215E-2</v>
      </c>
      <c r="DT358">
        <v>0.10583825409412384</v>
      </c>
      <c r="DU358">
        <v>0.15246079862117767</v>
      </c>
      <c r="DV358">
        <v>0.36378735303878784</v>
      </c>
      <c r="DW358">
        <v>0.37989717721939087</v>
      </c>
      <c r="DX358">
        <v>0.31952759623527527</v>
      </c>
      <c r="DY358">
        <v>0.26920947432518005</v>
      </c>
      <c r="DZ358">
        <v>0.35382542014122009</v>
      </c>
      <c r="EA358">
        <v>0.3052898645401001</v>
      </c>
      <c r="EB358">
        <v>0.38969802856445313</v>
      </c>
      <c r="EC358">
        <v>0.30680966377258301</v>
      </c>
      <c r="ED358">
        <v>0.33025085926055908</v>
      </c>
      <c r="EE358">
        <v>0.31495293974876404</v>
      </c>
      <c r="EF358">
        <v>0.26705241203308105</v>
      </c>
      <c r="EG358">
        <v>0.25964063405990601</v>
      </c>
      <c r="EH358">
        <v>0.25806018710136414</v>
      </c>
      <c r="EI358">
        <v>0.22261527180671692</v>
      </c>
      <c r="EJ358">
        <v>0.21434475481510162</v>
      </c>
      <c r="EK358">
        <v>1.5702164173126221</v>
      </c>
      <c r="EL358">
        <v>1.3542575836181641</v>
      </c>
      <c r="EM358">
        <v>1.3471571207046509</v>
      </c>
      <c r="EN358">
        <v>1.3250609636306763</v>
      </c>
      <c r="EO358">
        <v>0.35512548685073853</v>
      </c>
      <c r="EP358">
        <v>6.7729346454143524E-2</v>
      </c>
      <c r="EQ358">
        <v>0.19883428514003754</v>
      </c>
      <c r="ER358">
        <v>0.29630422592163086</v>
      </c>
      <c r="ES358">
        <v>0.33747324347496033</v>
      </c>
      <c r="ET358">
        <v>74.055229187011719</v>
      </c>
      <c r="EU358">
        <v>73.445816040039062</v>
      </c>
      <c r="EV358">
        <v>71.719985961914063</v>
      </c>
      <c r="EW358">
        <v>70.94622802734375</v>
      </c>
      <c r="EX358">
        <v>71.19317626953125</v>
      </c>
      <c r="EY358">
        <v>72.302299499511719</v>
      </c>
      <c r="EZ358">
        <v>75.619293212890625</v>
      </c>
      <c r="FA358">
        <v>78.771461486816406</v>
      </c>
      <c r="FB358">
        <v>83.599266052246094</v>
      </c>
      <c r="FC358">
        <v>88.166511535644531</v>
      </c>
      <c r="FD358">
        <v>91.555900573730469</v>
      </c>
      <c r="FE358">
        <v>94.571395874023438</v>
      </c>
      <c r="FF358">
        <v>95.964134216308594</v>
      </c>
      <c r="FG358">
        <v>96.484733581542969</v>
      </c>
      <c r="FH358">
        <v>96.173553466796875</v>
      </c>
      <c r="FI358">
        <v>94.070243835449219</v>
      </c>
      <c r="FJ358">
        <v>92.449081420898438</v>
      </c>
      <c r="FK358">
        <v>89.75787353515625</v>
      </c>
      <c r="FL358">
        <v>86.295204162597656</v>
      </c>
      <c r="FM358">
        <v>82.664779663085937</v>
      </c>
      <c r="FN358">
        <v>81.122138977050781</v>
      </c>
      <c r="FO358">
        <v>79.652900695800781</v>
      </c>
      <c r="FP358">
        <v>77.415267944335938</v>
      </c>
      <c r="FQ358">
        <v>76.278312683105469</v>
      </c>
      <c r="FR358">
        <v>17</v>
      </c>
      <c r="FS358">
        <v>8.3583176136016846E-2</v>
      </c>
      <c r="FT358">
        <v>1</v>
      </c>
    </row>
    <row r="359" spans="1:176" x14ac:dyDescent="0.2">
      <c r="A359" t="s">
        <v>232</v>
      </c>
      <c r="B359" t="s">
        <v>228</v>
      </c>
      <c r="C359" t="s">
        <v>244</v>
      </c>
      <c r="D359">
        <v>17</v>
      </c>
      <c r="E359">
        <v>17</v>
      </c>
      <c r="F359">
        <v>3.0993061065673828</v>
      </c>
      <c r="G359">
        <v>2.9716894626617432</v>
      </c>
      <c r="H359">
        <v>2.883338451385498</v>
      </c>
      <c r="I359">
        <v>2.9818944931030273</v>
      </c>
      <c r="J359">
        <v>3.1963202953338623</v>
      </c>
      <c r="K359">
        <v>3.3750357627868652</v>
      </c>
      <c r="L359">
        <v>4.0820932388305664</v>
      </c>
      <c r="M359">
        <v>4.1082057952880859</v>
      </c>
      <c r="N359">
        <v>4.1692113876342773</v>
      </c>
      <c r="O359">
        <v>4.4639430046081543</v>
      </c>
      <c r="P359">
        <v>4.6973505020141602</v>
      </c>
      <c r="Q359">
        <v>4.8322944641113281</v>
      </c>
      <c r="R359">
        <v>4.9416570663452148</v>
      </c>
      <c r="S359">
        <v>5.0643229484558105</v>
      </c>
      <c r="T359">
        <v>5.1445746421813965</v>
      </c>
      <c r="U359">
        <v>5.2558803558349609</v>
      </c>
      <c r="V359">
        <v>5.2989020347595215</v>
      </c>
      <c r="W359">
        <v>5.273160457611084</v>
      </c>
      <c r="X359">
        <v>5.0936017036437988</v>
      </c>
      <c r="Y359">
        <v>5.0152764320373535</v>
      </c>
      <c r="Z359">
        <v>5.1344971656799316</v>
      </c>
      <c r="AA359">
        <v>4.882011890411377</v>
      </c>
      <c r="AB359">
        <v>3.8413975238800049</v>
      </c>
      <c r="AC359">
        <v>3.4303243160247803</v>
      </c>
      <c r="AD359">
        <v>-0.30082139372825623</v>
      </c>
      <c r="AE359">
        <v>-0.38571426272392273</v>
      </c>
      <c r="AF359">
        <v>-0.45124959945678711</v>
      </c>
      <c r="AG359">
        <v>-0.35397359728813171</v>
      </c>
      <c r="AH359">
        <v>-0.33629515767097473</v>
      </c>
      <c r="AI359">
        <v>-0.35163804888725281</v>
      </c>
      <c r="AJ359">
        <v>-0.30539542436599731</v>
      </c>
      <c r="AK359">
        <v>-0.28684362769126892</v>
      </c>
      <c r="AL359">
        <v>-0.19427452981472015</v>
      </c>
      <c r="AM359">
        <v>-0.24653603136539459</v>
      </c>
      <c r="AN359">
        <v>-0.28925132751464844</v>
      </c>
      <c r="AO359">
        <v>-0.342783123254776</v>
      </c>
      <c r="AP359">
        <v>-0.35672390460968018</v>
      </c>
      <c r="AQ359">
        <v>-0.38103261590003967</v>
      </c>
      <c r="AR359">
        <v>0.97430151700973511</v>
      </c>
      <c r="AS359">
        <v>0.7662321925163269</v>
      </c>
      <c r="AT359">
        <v>0.66338151693344116</v>
      </c>
      <c r="AU359">
        <v>0.63293963670730591</v>
      </c>
      <c r="AV359">
        <v>0.58792215585708618</v>
      </c>
      <c r="AW359">
        <v>-0.30006298422813416</v>
      </c>
      <c r="AX359">
        <v>-0.55484658479690552</v>
      </c>
      <c r="AY359">
        <v>-0.43101406097412109</v>
      </c>
      <c r="AZ359">
        <v>-0.41521891951560974</v>
      </c>
      <c r="BA359">
        <v>-0.39369252324104309</v>
      </c>
      <c r="BB359">
        <v>-0.11624854803085327</v>
      </c>
      <c r="BC359">
        <v>-0.19859136641025543</v>
      </c>
      <c r="BD359">
        <v>-0.25832238793373108</v>
      </c>
      <c r="BE359">
        <v>-0.17361870408058167</v>
      </c>
      <c r="BF359">
        <v>-0.14895255863666534</v>
      </c>
      <c r="BG359">
        <v>-0.17052358388900757</v>
      </c>
      <c r="BH359">
        <v>-0.10855674743652344</v>
      </c>
      <c r="BI359">
        <v>-0.11949753761291504</v>
      </c>
      <c r="BJ359">
        <v>-3.3523887395858765E-2</v>
      </c>
      <c r="BK359">
        <v>-8.2906410098075867E-2</v>
      </c>
      <c r="BL359">
        <v>-0.11874303221702576</v>
      </c>
      <c r="BM359">
        <v>-0.16911064088344574</v>
      </c>
      <c r="BN359">
        <v>-0.17975255846977234</v>
      </c>
      <c r="BO359">
        <v>-0.20060238242149353</v>
      </c>
      <c r="BP359">
        <v>1.1536195278167725</v>
      </c>
      <c r="BQ359">
        <v>0.94345575571060181</v>
      </c>
      <c r="BR359">
        <v>0.84582334756851196</v>
      </c>
      <c r="BS359">
        <v>0.82177430391311646</v>
      </c>
      <c r="BT359">
        <v>0.77369564771652222</v>
      </c>
      <c r="BU359">
        <v>-0.11463233828544617</v>
      </c>
      <c r="BV359">
        <v>-0.3860267698764801</v>
      </c>
      <c r="BW359">
        <v>-0.25318923592567444</v>
      </c>
      <c r="BX359">
        <v>-0.22487449645996094</v>
      </c>
      <c r="BY359">
        <v>-0.20370233058929443</v>
      </c>
      <c r="BZ359">
        <v>1.1586038395762444E-2</v>
      </c>
      <c r="CA359">
        <v>-6.8990617990493774E-2</v>
      </c>
      <c r="CB359">
        <v>-0.12470156699419022</v>
      </c>
      <c r="CC359">
        <v>-4.8705469816923141E-2</v>
      </c>
      <c r="CD359">
        <v>-1.9199643284082413E-2</v>
      </c>
      <c r="CE359">
        <v>-4.5084241777658463E-2</v>
      </c>
      <c r="CF359">
        <v>2.7773112058639526E-2</v>
      </c>
      <c r="CG359">
        <v>-3.5941400565207005E-3</v>
      </c>
      <c r="CH359">
        <v>7.781151682138443E-2</v>
      </c>
      <c r="CI359">
        <v>3.0422970652580261E-2</v>
      </c>
      <c r="CJ359">
        <v>-6.4950675005093217E-4</v>
      </c>
      <c r="CK359">
        <v>-4.882560670375824E-2</v>
      </c>
      <c r="CL359">
        <v>-5.7182759046554565E-2</v>
      </c>
      <c r="CM359">
        <v>-7.5636968016624451E-2</v>
      </c>
      <c r="CN359">
        <v>1.2778146266937256</v>
      </c>
      <c r="CO359">
        <v>1.0662002563476562</v>
      </c>
      <c r="CP359">
        <v>0.97218197584152222</v>
      </c>
      <c r="CQ359">
        <v>0.95256060361862183</v>
      </c>
      <c r="CR359">
        <v>0.90236175060272217</v>
      </c>
      <c r="CS359">
        <v>1.3796362094581127E-2</v>
      </c>
      <c r="CT359">
        <v>-0.26910269260406494</v>
      </c>
      <c r="CU359">
        <v>-0.13002830743789673</v>
      </c>
      <c r="CV359">
        <v>-9.3042545020580292E-2</v>
      </c>
      <c r="CW359">
        <v>-7.2115704417228699E-2</v>
      </c>
      <c r="CX359">
        <v>0.13942062854766846</v>
      </c>
      <c r="CY359">
        <v>6.0610134154558182E-2</v>
      </c>
      <c r="CZ359">
        <v>8.9192427694797516E-3</v>
      </c>
      <c r="DA359">
        <v>7.6207771897315979E-2</v>
      </c>
      <c r="DB359">
        <v>0.11055326461791992</v>
      </c>
      <c r="DC359">
        <v>8.0355092883110046E-2</v>
      </c>
      <c r="DD359">
        <v>0.16410297155380249</v>
      </c>
      <c r="DE359">
        <v>0.11230926215648651</v>
      </c>
      <c r="DF359">
        <v>0.18914692103862762</v>
      </c>
      <c r="DG359">
        <v>0.14375235140323639</v>
      </c>
      <c r="DH359">
        <v>0.11744401603937149</v>
      </c>
      <c r="DI359">
        <v>7.145942747592926E-2</v>
      </c>
      <c r="DJ359">
        <v>6.5387047827243805E-2</v>
      </c>
      <c r="DK359">
        <v>4.9328453838825226E-2</v>
      </c>
      <c r="DL359">
        <v>1.4020097255706787</v>
      </c>
      <c r="DM359">
        <v>1.1889446973800659</v>
      </c>
      <c r="DN359">
        <v>1.0985406637191772</v>
      </c>
      <c r="DO359">
        <v>1.083346962928772</v>
      </c>
      <c r="DP359">
        <v>1.0310279130935669</v>
      </c>
      <c r="DQ359">
        <v>0.14222507178783417</v>
      </c>
      <c r="DR359">
        <v>-0.15217860043048859</v>
      </c>
      <c r="DS359">
        <v>-6.8673747591674328E-3</v>
      </c>
      <c r="DT359">
        <v>3.8789413869380951E-2</v>
      </c>
      <c r="DU359">
        <v>5.9470918029546738E-2</v>
      </c>
      <c r="DV359">
        <v>0.32399344444274902</v>
      </c>
      <c r="DW359">
        <v>0.24773304164409637</v>
      </c>
      <c r="DX359">
        <v>0.20184646546840668</v>
      </c>
      <c r="DY359">
        <v>0.25656265020370483</v>
      </c>
      <c r="DZ359">
        <v>0.29789584875106812</v>
      </c>
      <c r="EA359">
        <v>0.26146957278251648</v>
      </c>
      <c r="EB359">
        <v>0.36094164848327637</v>
      </c>
      <c r="EC359">
        <v>0.27965536713600159</v>
      </c>
      <c r="ED359">
        <v>0.34989756345748901</v>
      </c>
      <c r="EE359">
        <v>0.30738195776939392</v>
      </c>
      <c r="EF359">
        <v>0.28795230388641357</v>
      </c>
      <c r="EG359">
        <v>0.24513190984725952</v>
      </c>
      <c r="EH359">
        <v>0.24235838651657104</v>
      </c>
      <c r="EI359">
        <v>0.22975867986679077</v>
      </c>
      <c r="EJ359">
        <v>1.5813277959823608</v>
      </c>
      <c r="EK359">
        <v>1.3661682605743408</v>
      </c>
      <c r="EL359">
        <v>1.280982494354248</v>
      </c>
      <c r="EM359">
        <v>1.2721816301345825</v>
      </c>
      <c r="EN359">
        <v>1.2168012857437134</v>
      </c>
      <c r="EO359">
        <v>0.32765570282936096</v>
      </c>
      <c r="EP359">
        <v>1.6641205176711082E-2</v>
      </c>
      <c r="EQ359">
        <v>0.17095744609832764</v>
      </c>
      <c r="ER359">
        <v>0.22913381457328796</v>
      </c>
      <c r="ES359">
        <v>0.2494610995054245</v>
      </c>
      <c r="ET359">
        <v>75.308876037597656</v>
      </c>
      <c r="EU359">
        <v>73.413871765136719</v>
      </c>
      <c r="EV359">
        <v>71.870986938476563</v>
      </c>
      <c r="EW359">
        <v>71.304649353027344</v>
      </c>
      <c r="EX359">
        <v>71.110801696777344</v>
      </c>
      <c r="EY359">
        <v>71.491477966308594</v>
      </c>
      <c r="EZ359">
        <v>74.002578735351563</v>
      </c>
      <c r="FA359">
        <v>78.679573059082031</v>
      </c>
      <c r="FB359">
        <v>83.876922607421875</v>
      </c>
      <c r="FC359">
        <v>87.933586120605469</v>
      </c>
      <c r="FD359">
        <v>91.346176147460937</v>
      </c>
      <c r="FE359">
        <v>94.077888488769531</v>
      </c>
      <c r="FF359">
        <v>95.769157409667969</v>
      </c>
      <c r="FG359">
        <v>96.700180053710938</v>
      </c>
      <c r="FH359">
        <v>96.915138244628906</v>
      </c>
      <c r="FI359">
        <v>96.368965148925781</v>
      </c>
      <c r="FJ359">
        <v>94.396537780761719</v>
      </c>
      <c r="FK359">
        <v>91.193771362304688</v>
      </c>
      <c r="FL359">
        <v>87.558311462402344</v>
      </c>
      <c r="FM359">
        <v>83.942558288574219</v>
      </c>
      <c r="FN359">
        <v>81.742927551269531</v>
      </c>
      <c r="FO359">
        <v>78.969757080078125</v>
      </c>
      <c r="FP359">
        <v>75.355239868164063</v>
      </c>
      <c r="FQ359">
        <v>73.582466125488281</v>
      </c>
      <c r="FR359">
        <v>17</v>
      </c>
      <c r="FS359">
        <v>8.3366475999355316E-2</v>
      </c>
      <c r="FT359">
        <v>1</v>
      </c>
    </row>
    <row r="360" spans="1:176" x14ac:dyDescent="0.2">
      <c r="A360" t="s">
        <v>232</v>
      </c>
      <c r="B360" t="s">
        <v>228</v>
      </c>
      <c r="C360" t="s">
        <v>245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0</v>
      </c>
      <c r="BI360">
        <v>0</v>
      </c>
      <c r="BJ360">
        <v>0</v>
      </c>
      <c r="BK360">
        <v>0</v>
      </c>
      <c r="BL360">
        <v>0</v>
      </c>
      <c r="BM360">
        <v>0</v>
      </c>
      <c r="BN360">
        <v>0</v>
      </c>
      <c r="BO360">
        <v>0</v>
      </c>
      <c r="BP360">
        <v>0</v>
      </c>
      <c r="BQ360">
        <v>0</v>
      </c>
      <c r="BR360">
        <v>0</v>
      </c>
      <c r="BS360">
        <v>0</v>
      </c>
      <c r="BT360">
        <v>0</v>
      </c>
      <c r="BU360">
        <v>0</v>
      </c>
      <c r="BV360">
        <v>0</v>
      </c>
      <c r="BW360">
        <v>0</v>
      </c>
      <c r="BX360">
        <v>0</v>
      </c>
      <c r="BY360">
        <v>0</v>
      </c>
      <c r="BZ360">
        <v>0</v>
      </c>
      <c r="CA360">
        <v>0</v>
      </c>
      <c r="CB360">
        <v>0</v>
      </c>
      <c r="CC360">
        <v>0</v>
      </c>
      <c r="CD360">
        <v>0</v>
      </c>
      <c r="CE360">
        <v>0</v>
      </c>
      <c r="CF360">
        <v>0</v>
      </c>
      <c r="CG360">
        <v>0</v>
      </c>
      <c r="CH360">
        <v>0</v>
      </c>
      <c r="CI360">
        <v>0</v>
      </c>
      <c r="CJ360">
        <v>0</v>
      </c>
      <c r="CK360">
        <v>0</v>
      </c>
      <c r="CL360">
        <v>0</v>
      </c>
      <c r="CM360">
        <v>0</v>
      </c>
      <c r="CN360">
        <v>0</v>
      </c>
      <c r="CO360">
        <v>0</v>
      </c>
      <c r="CP360">
        <v>0</v>
      </c>
      <c r="CQ360">
        <v>0</v>
      </c>
      <c r="CR360">
        <v>0</v>
      </c>
      <c r="CS360">
        <v>0</v>
      </c>
      <c r="CT360">
        <v>0</v>
      </c>
      <c r="CU360">
        <v>0</v>
      </c>
      <c r="CV360">
        <v>0</v>
      </c>
      <c r="CW360">
        <v>0</v>
      </c>
      <c r="CX360">
        <v>0</v>
      </c>
      <c r="CY360">
        <v>0</v>
      </c>
      <c r="CZ360">
        <v>0</v>
      </c>
      <c r="DA360">
        <v>0</v>
      </c>
      <c r="DB360">
        <v>0</v>
      </c>
      <c r="DC360">
        <v>0</v>
      </c>
      <c r="DD360">
        <v>0</v>
      </c>
      <c r="DE360">
        <v>0</v>
      </c>
      <c r="DF360">
        <v>0</v>
      </c>
      <c r="DG360">
        <v>0</v>
      </c>
      <c r="DH360">
        <v>0</v>
      </c>
      <c r="DI360">
        <v>0</v>
      </c>
      <c r="DJ360">
        <v>0</v>
      </c>
      <c r="DK360">
        <v>0</v>
      </c>
      <c r="DL360">
        <v>0</v>
      </c>
      <c r="DM360">
        <v>0</v>
      </c>
      <c r="DN360">
        <v>0</v>
      </c>
      <c r="DO360">
        <v>0</v>
      </c>
      <c r="DP360">
        <v>0</v>
      </c>
      <c r="DQ360">
        <v>0</v>
      </c>
      <c r="DR360">
        <v>0</v>
      </c>
      <c r="DS360">
        <v>0</v>
      </c>
      <c r="DT360">
        <v>0</v>
      </c>
      <c r="DU360">
        <v>0</v>
      </c>
      <c r="DV360">
        <v>0</v>
      </c>
      <c r="DW360">
        <v>0</v>
      </c>
      <c r="DX360">
        <v>0</v>
      </c>
      <c r="DY360">
        <v>0</v>
      </c>
      <c r="DZ360">
        <v>0</v>
      </c>
      <c r="EA360">
        <v>0</v>
      </c>
      <c r="EB360">
        <v>0</v>
      </c>
      <c r="EC360">
        <v>0</v>
      </c>
      <c r="ED360">
        <v>0</v>
      </c>
      <c r="EE360">
        <v>0</v>
      </c>
      <c r="EF360">
        <v>0</v>
      </c>
      <c r="EG360">
        <v>0</v>
      </c>
      <c r="EH360">
        <v>0</v>
      </c>
      <c r="EI360">
        <v>0</v>
      </c>
      <c r="EJ360">
        <v>0</v>
      </c>
      <c r="EK360">
        <v>0</v>
      </c>
      <c r="EL360">
        <v>0</v>
      </c>
      <c r="EM360">
        <v>0</v>
      </c>
      <c r="EN360">
        <v>0</v>
      </c>
      <c r="EO360">
        <v>0</v>
      </c>
      <c r="EP360">
        <v>0</v>
      </c>
      <c r="EQ360">
        <v>0</v>
      </c>
      <c r="ER360">
        <v>0</v>
      </c>
      <c r="ES360">
        <v>0</v>
      </c>
      <c r="ET360">
        <v>0</v>
      </c>
      <c r="EU360">
        <v>0</v>
      </c>
      <c r="EV360">
        <v>0</v>
      </c>
      <c r="EW360">
        <v>0</v>
      </c>
      <c r="EX360">
        <v>0</v>
      </c>
      <c r="EY360">
        <v>0</v>
      </c>
      <c r="EZ360">
        <v>0</v>
      </c>
      <c r="FA360">
        <v>0</v>
      </c>
      <c r="FB360">
        <v>0</v>
      </c>
      <c r="FC360">
        <v>0</v>
      </c>
      <c r="FD360">
        <v>0</v>
      </c>
      <c r="FE360">
        <v>0</v>
      </c>
      <c r="FF360">
        <v>0</v>
      </c>
      <c r="FG360">
        <v>0</v>
      </c>
      <c r="FH360">
        <v>0</v>
      </c>
      <c r="FI360">
        <v>0</v>
      </c>
      <c r="FJ360">
        <v>0</v>
      </c>
      <c r="FK360">
        <v>0</v>
      </c>
      <c r="FL360">
        <v>0</v>
      </c>
      <c r="FM360">
        <v>0</v>
      </c>
      <c r="FN360">
        <v>0</v>
      </c>
      <c r="FO360">
        <v>0</v>
      </c>
      <c r="FP360">
        <v>0</v>
      </c>
      <c r="FQ360">
        <v>0</v>
      </c>
      <c r="FR360">
        <v>0</v>
      </c>
      <c r="FS360">
        <v>0</v>
      </c>
      <c r="FT360">
        <v>0</v>
      </c>
    </row>
    <row r="361" spans="1:176" x14ac:dyDescent="0.2">
      <c r="A361" t="s">
        <v>232</v>
      </c>
      <c r="B361" t="s">
        <v>228</v>
      </c>
      <c r="C361" t="s">
        <v>246</v>
      </c>
      <c r="D361">
        <v>17</v>
      </c>
      <c r="E361">
        <v>17</v>
      </c>
      <c r="F361">
        <v>2.5597217082977295</v>
      </c>
      <c r="G361">
        <v>2.5178666114807129</v>
      </c>
      <c r="H361">
        <v>2.4531242847442627</v>
      </c>
      <c r="I361">
        <v>2.5444400310516357</v>
      </c>
      <c r="J361">
        <v>2.9137945175170898</v>
      </c>
      <c r="K361">
        <v>3.2421443462371826</v>
      </c>
      <c r="L361">
        <v>3.9530251026153564</v>
      </c>
      <c r="M361">
        <v>3.8738226890563965</v>
      </c>
      <c r="N361">
        <v>3.9295053482055664</v>
      </c>
      <c r="O361">
        <v>4.1884522438049316</v>
      </c>
      <c r="P361">
        <v>4.4085521697998047</v>
      </c>
      <c r="Q361">
        <v>4.5436205863952637</v>
      </c>
      <c r="R361">
        <v>4.6791472434997559</v>
      </c>
      <c r="S361">
        <v>4.7749338150024414</v>
      </c>
      <c r="T361">
        <v>4.8081669807434082</v>
      </c>
      <c r="U361">
        <v>4.9208102226257324</v>
      </c>
      <c r="V361">
        <v>4.9306559562683105</v>
      </c>
      <c r="W361">
        <v>4.8873891830444336</v>
      </c>
      <c r="X361">
        <v>4.7795696258544922</v>
      </c>
      <c r="Y361">
        <v>4.734992504119873</v>
      </c>
      <c r="Z361">
        <v>4.8347735404968262</v>
      </c>
      <c r="AA361">
        <v>4.5937399864196777</v>
      </c>
      <c r="AB361">
        <v>3.6377260684967041</v>
      </c>
      <c r="AC361">
        <v>3.2633140087127686</v>
      </c>
      <c r="AD361">
        <v>-0.16242879629135132</v>
      </c>
      <c r="AE361">
        <v>-0.19317355751991272</v>
      </c>
      <c r="AF361">
        <v>-0.22684541344642639</v>
      </c>
      <c r="AG361">
        <v>-0.21249485015869141</v>
      </c>
      <c r="AH361">
        <v>-0.31850814819335938</v>
      </c>
      <c r="AI361">
        <v>-0.46205282211303711</v>
      </c>
      <c r="AJ361">
        <v>-0.40313628315925598</v>
      </c>
      <c r="AK361">
        <v>-0.33281245827674866</v>
      </c>
      <c r="AL361">
        <v>-0.31132125854492188</v>
      </c>
      <c r="AM361">
        <v>-0.28092259168624878</v>
      </c>
      <c r="AN361">
        <v>-0.37106907367706299</v>
      </c>
      <c r="AO361">
        <v>-0.39732295274734497</v>
      </c>
      <c r="AP361">
        <v>-0.38765859603881836</v>
      </c>
      <c r="AQ361">
        <v>-0.37854316830635071</v>
      </c>
      <c r="AR361">
        <v>0.91498827934265137</v>
      </c>
      <c r="AS361">
        <v>0.69867634773254395</v>
      </c>
      <c r="AT361">
        <v>0.60289657115936279</v>
      </c>
      <c r="AU361">
        <v>0.5864829421043396</v>
      </c>
      <c r="AV361">
        <v>0.57748192548751831</v>
      </c>
      <c r="AW361">
        <v>-0.2784695029258728</v>
      </c>
      <c r="AX361">
        <v>-0.6413196325302124</v>
      </c>
      <c r="AY361">
        <v>-0.48998996615409851</v>
      </c>
      <c r="AZ361">
        <v>-0.47234392166137695</v>
      </c>
      <c r="BA361">
        <v>-0.31316155195236206</v>
      </c>
      <c r="BB361">
        <v>4.1512593626976013E-2</v>
      </c>
      <c r="BC361">
        <v>1.0088172741234303E-2</v>
      </c>
      <c r="BD361">
        <v>-2.4570668116211891E-2</v>
      </c>
      <c r="BE361">
        <v>-1.4092660509049892E-2</v>
      </c>
      <c r="BF361">
        <v>-0.10618199408054352</v>
      </c>
      <c r="BG361">
        <v>-0.28053468465805054</v>
      </c>
      <c r="BH361">
        <v>-0.189641073346138</v>
      </c>
      <c r="BI361">
        <v>-0.15923598408699036</v>
      </c>
      <c r="BJ361">
        <v>-0.13668631017208099</v>
      </c>
      <c r="BK361">
        <v>-0.10064650326967239</v>
      </c>
      <c r="BL361">
        <v>-0.1787131130695343</v>
      </c>
      <c r="BM361">
        <v>-0.20019175112247467</v>
      </c>
      <c r="BN361">
        <v>-0.18451157212257385</v>
      </c>
      <c r="BO361">
        <v>-0.17367640137672424</v>
      </c>
      <c r="BP361">
        <v>1.1222310066223145</v>
      </c>
      <c r="BQ361">
        <v>0.89778691530227661</v>
      </c>
      <c r="BR361">
        <v>0.80670124292373657</v>
      </c>
      <c r="BS361">
        <v>0.79136717319488525</v>
      </c>
      <c r="BT361">
        <v>0.77821934223175049</v>
      </c>
      <c r="BU361">
        <v>-8.195389062166214E-2</v>
      </c>
      <c r="BV361">
        <v>-0.46258065104484558</v>
      </c>
      <c r="BW361">
        <v>-0.31328514218330383</v>
      </c>
      <c r="BX361">
        <v>-0.28719061613082886</v>
      </c>
      <c r="BY361">
        <v>-0.12415292859077454</v>
      </c>
      <c r="BZ361">
        <v>0.1827617734670639</v>
      </c>
      <c r="CA361">
        <v>0.15086662769317627</v>
      </c>
      <c r="CB361">
        <v>0.11552420258522034</v>
      </c>
      <c r="CC361">
        <v>0.1233200877904892</v>
      </c>
      <c r="CD361">
        <v>4.0874466300010681E-2</v>
      </c>
      <c r="CE361">
        <v>-0.15481576323509216</v>
      </c>
      <c r="CF361">
        <v>-4.1774939745664597E-2</v>
      </c>
      <c r="CG361">
        <v>-3.9017438888549805E-2</v>
      </c>
      <c r="CH361">
        <v>-1.573466882109642E-2</v>
      </c>
      <c r="CI361">
        <v>2.4212159216403961E-2</v>
      </c>
      <c r="CJ361">
        <v>-4.5487970113754272E-2</v>
      </c>
      <c r="CK361">
        <v>-6.3659265637397766E-2</v>
      </c>
      <c r="CL361">
        <v>-4.3812554329633713E-2</v>
      </c>
      <c r="CM361">
        <v>-3.1786296516656876E-2</v>
      </c>
      <c r="CN361">
        <v>1.2657667398452759</v>
      </c>
      <c r="CO361">
        <v>1.0356903076171875</v>
      </c>
      <c r="CP361">
        <v>0.94785577058792114</v>
      </c>
      <c r="CQ361">
        <v>0.93326932191848755</v>
      </c>
      <c r="CR361">
        <v>0.91724944114685059</v>
      </c>
      <c r="CS361">
        <v>5.4152216762304306E-2</v>
      </c>
      <c r="CT361">
        <v>-0.3387865424156189</v>
      </c>
      <c r="CU361">
        <v>-0.19089989364147186</v>
      </c>
      <c r="CV361">
        <v>-0.15895397961139679</v>
      </c>
      <c r="CW361">
        <v>6.7538795992732048E-3</v>
      </c>
      <c r="CX361">
        <v>0.32401096820831299</v>
      </c>
      <c r="CY361">
        <v>0.29164507985115051</v>
      </c>
      <c r="CZ361">
        <v>0.25561907887458801</v>
      </c>
      <c r="DA361">
        <v>0.26073282957077026</v>
      </c>
      <c r="DB361">
        <v>0.18793092668056488</v>
      </c>
      <c r="DC361">
        <v>-2.9096852988004684E-2</v>
      </c>
      <c r="DD361">
        <v>0.10609119385480881</v>
      </c>
      <c r="DE361">
        <v>8.1201106309890747E-2</v>
      </c>
      <c r="DF361">
        <v>0.10521697252988815</v>
      </c>
      <c r="DG361">
        <v>0.14907082915306091</v>
      </c>
      <c r="DH361">
        <v>8.7737172842025757E-2</v>
      </c>
      <c r="DI361">
        <v>7.2873212397098541E-2</v>
      </c>
      <c r="DJ361">
        <v>9.6886463463306427E-2</v>
      </c>
      <c r="DK361">
        <v>0.1101038008928299</v>
      </c>
      <c r="DL361">
        <v>1.4093024730682373</v>
      </c>
      <c r="DM361">
        <v>1.1735936403274536</v>
      </c>
      <c r="DN361">
        <v>1.0890102386474609</v>
      </c>
      <c r="DO361">
        <v>1.0751714706420898</v>
      </c>
      <c r="DP361">
        <v>1.0562795400619507</v>
      </c>
      <c r="DQ361">
        <v>0.19025832414627075</v>
      </c>
      <c r="DR361">
        <v>-0.21499244868755341</v>
      </c>
      <c r="DS361">
        <v>-6.8514660000801086E-2</v>
      </c>
      <c r="DT361">
        <v>-3.0717356130480766E-2</v>
      </c>
      <c r="DU361">
        <v>0.1376606822013855</v>
      </c>
      <c r="DV361">
        <v>0.52795231342315674</v>
      </c>
      <c r="DW361">
        <v>0.49490681290626526</v>
      </c>
      <c r="DX361">
        <v>0.45789381861686707</v>
      </c>
      <c r="DY361">
        <v>0.4591350257396698</v>
      </c>
      <c r="DZ361">
        <v>0.40025708079338074</v>
      </c>
      <c r="EA361">
        <v>0.15242129564285278</v>
      </c>
      <c r="EB361">
        <v>0.31958639621734619</v>
      </c>
      <c r="EC361">
        <v>0.25477758049964905</v>
      </c>
      <c r="ED361">
        <v>0.27985191345214844</v>
      </c>
      <c r="EE361">
        <v>0.32934689521789551</v>
      </c>
      <c r="EF361">
        <v>0.28009313344955444</v>
      </c>
      <c r="EG361">
        <v>0.27000442147254944</v>
      </c>
      <c r="EH361">
        <v>0.30003347992897034</v>
      </c>
      <c r="EI361">
        <v>0.31497058272361755</v>
      </c>
      <c r="EJ361">
        <v>1.6165452003479004</v>
      </c>
      <c r="EK361">
        <v>1.3727042675018311</v>
      </c>
      <c r="EL361">
        <v>1.2928149700164795</v>
      </c>
      <c r="EM361">
        <v>1.2800556421279907</v>
      </c>
      <c r="EN361">
        <v>1.2570168972015381</v>
      </c>
      <c r="EO361">
        <v>0.38677391409873962</v>
      </c>
      <c r="EP361">
        <v>-3.6253422498703003E-2</v>
      </c>
      <c r="EQ361">
        <v>0.10819018632173538</v>
      </c>
      <c r="ER361">
        <v>0.15443596243858337</v>
      </c>
      <c r="ES361">
        <v>0.32666933536529541</v>
      </c>
      <c r="ET361">
        <v>70.789253234863281</v>
      </c>
      <c r="EU361">
        <v>69.8228759765625</v>
      </c>
      <c r="EV361">
        <v>68.743392944335938</v>
      </c>
      <c r="EW361">
        <v>68.485427856445313</v>
      </c>
      <c r="EX361">
        <v>68.303245544433594</v>
      </c>
      <c r="EY361">
        <v>68.668190002441406</v>
      </c>
      <c r="EZ361">
        <v>70.878829956054687</v>
      </c>
      <c r="FA361">
        <v>75.430671691894531</v>
      </c>
      <c r="FB361">
        <v>80.760612487792969</v>
      </c>
      <c r="FC361">
        <v>86.167747497558594</v>
      </c>
      <c r="FD361">
        <v>89.56976318359375</v>
      </c>
      <c r="FE361">
        <v>91.111488342285156</v>
      </c>
      <c r="FF361">
        <v>91.374549865722656</v>
      </c>
      <c r="FG361">
        <v>92.015708923339844</v>
      </c>
      <c r="FH361">
        <v>91.841140747070312</v>
      </c>
      <c r="FI361">
        <v>91.060920715332031</v>
      </c>
      <c r="FJ361">
        <v>88.61712646484375</v>
      </c>
      <c r="FK361">
        <v>86.068862915039063</v>
      </c>
      <c r="FL361">
        <v>82.435096740722656</v>
      </c>
      <c r="FM361">
        <v>79.139228820800781</v>
      </c>
      <c r="FN361">
        <v>77.597526550292969</v>
      </c>
      <c r="FO361">
        <v>75.425926208496094</v>
      </c>
      <c r="FP361">
        <v>73.109703063964844</v>
      </c>
      <c r="FQ361">
        <v>72.498863220214844</v>
      </c>
      <c r="FR361">
        <v>17</v>
      </c>
      <c r="FS361">
        <v>8.6416035890579224E-2</v>
      </c>
      <c r="FT361">
        <v>1</v>
      </c>
    </row>
    <row r="362" spans="1:176" x14ac:dyDescent="0.2">
      <c r="A362" t="s">
        <v>232</v>
      </c>
      <c r="B362" t="s">
        <v>228</v>
      </c>
      <c r="C362" t="s">
        <v>247</v>
      </c>
      <c r="D362">
        <v>17</v>
      </c>
      <c r="E362">
        <v>17</v>
      </c>
      <c r="F362">
        <v>2.8708264827728271</v>
      </c>
      <c r="G362">
        <v>2.7367548942565918</v>
      </c>
      <c r="H362">
        <v>2.672757625579834</v>
      </c>
      <c r="I362">
        <v>2.7668423652648926</v>
      </c>
      <c r="J362">
        <v>2.9835562705993652</v>
      </c>
      <c r="K362">
        <v>3.1657524108886719</v>
      </c>
      <c r="L362">
        <v>3.7931942939758301</v>
      </c>
      <c r="M362">
        <v>3.731755256652832</v>
      </c>
      <c r="N362">
        <v>3.7610912322998047</v>
      </c>
      <c r="O362">
        <v>4.0379962921142578</v>
      </c>
      <c r="P362">
        <v>4.2423782348632812</v>
      </c>
      <c r="Q362">
        <v>4.3794631958007812</v>
      </c>
      <c r="R362">
        <v>4.4879670143127441</v>
      </c>
      <c r="S362">
        <v>4.6197981834411621</v>
      </c>
      <c r="T362">
        <v>4.6706275939941406</v>
      </c>
      <c r="U362">
        <v>4.7601079940795898</v>
      </c>
      <c r="V362">
        <v>4.7873096466064453</v>
      </c>
      <c r="W362">
        <v>4.7803869247436523</v>
      </c>
      <c r="X362">
        <v>4.7198386192321777</v>
      </c>
      <c r="Y362">
        <v>4.6990489959716797</v>
      </c>
      <c r="Z362">
        <v>4.7532844543457031</v>
      </c>
      <c r="AA362">
        <v>4.4944858551025391</v>
      </c>
      <c r="AB362">
        <v>3.6179416179656982</v>
      </c>
      <c r="AC362">
        <v>3.2241756916046143</v>
      </c>
      <c r="AD362">
        <v>-0.22043445706367493</v>
      </c>
      <c r="AE362">
        <v>-0.19961467385292053</v>
      </c>
      <c r="AF362">
        <v>-0.1328820139169693</v>
      </c>
      <c r="AG362">
        <v>-0.13800135254859924</v>
      </c>
      <c r="AH362">
        <v>-0.17456407845020294</v>
      </c>
      <c r="AI362">
        <v>-0.32788962125778198</v>
      </c>
      <c r="AJ362">
        <v>-0.3118167519569397</v>
      </c>
      <c r="AK362">
        <v>-0.2556033730506897</v>
      </c>
      <c r="AL362">
        <v>-0.24913580715656281</v>
      </c>
      <c r="AM362">
        <v>-0.28427776694297791</v>
      </c>
      <c r="AN362">
        <v>-0.34118124842643738</v>
      </c>
      <c r="AO362">
        <v>-0.41816550493240356</v>
      </c>
      <c r="AP362">
        <v>-0.40521961450576782</v>
      </c>
      <c r="AQ362">
        <v>-0.36102783679962158</v>
      </c>
      <c r="AR362">
        <v>-0.32029405236244202</v>
      </c>
      <c r="AS362">
        <v>-0.26098942756652832</v>
      </c>
      <c r="AT362">
        <v>0.91132259368896484</v>
      </c>
      <c r="AU362">
        <v>0.85053724050521851</v>
      </c>
      <c r="AV362">
        <v>0.80299901962280273</v>
      </c>
      <c r="AW362">
        <v>9.5453254878520966E-2</v>
      </c>
      <c r="AX362">
        <v>-0.37692716717720032</v>
      </c>
      <c r="AY362">
        <v>-0.22557932138442993</v>
      </c>
      <c r="AZ362">
        <v>-0.20828419923782349</v>
      </c>
      <c r="BA362">
        <v>-0.20441706478595734</v>
      </c>
      <c r="BB362">
        <v>-6.7048303782939911E-2</v>
      </c>
      <c r="BC362">
        <v>-4.8054922372102737E-2</v>
      </c>
      <c r="BD362">
        <v>2.1271340548992157E-2</v>
      </c>
      <c r="BE362">
        <v>1.8186891451478004E-2</v>
      </c>
      <c r="BF362">
        <v>-7.3416163213551044E-3</v>
      </c>
      <c r="BG362">
        <v>-0.17286039888858795</v>
      </c>
      <c r="BH362">
        <v>-0.14496594667434692</v>
      </c>
      <c r="BI362">
        <v>-0.11508643627166748</v>
      </c>
      <c r="BJ362">
        <v>-0.10751489549875259</v>
      </c>
      <c r="BK362">
        <v>-0.14468501508235931</v>
      </c>
      <c r="BL362">
        <v>-0.19248682260513306</v>
      </c>
      <c r="BM362">
        <v>-0.26770517230033875</v>
      </c>
      <c r="BN362">
        <v>-0.24651274085044861</v>
      </c>
      <c r="BO362">
        <v>-0.19988714158535004</v>
      </c>
      <c r="BP362">
        <v>-0.16070401668548584</v>
      </c>
      <c r="BQ362">
        <v>-0.10058646649122238</v>
      </c>
      <c r="BR362">
        <v>1.0718965530395508</v>
      </c>
      <c r="BS362">
        <v>1.0093992948532104</v>
      </c>
      <c r="BT362">
        <v>0.96644008159637451</v>
      </c>
      <c r="BU362">
        <v>0.26690319180488586</v>
      </c>
      <c r="BV362">
        <v>-0.22763505578041077</v>
      </c>
      <c r="BW362">
        <v>-8.166716992855072E-2</v>
      </c>
      <c r="BX362">
        <v>-5.0735846161842346E-2</v>
      </c>
      <c r="BY362">
        <v>-4.0885597467422485E-2</v>
      </c>
      <c r="BZ362">
        <v>3.9186485111713409E-2</v>
      </c>
      <c r="CA362">
        <v>5.6914903223514557E-2</v>
      </c>
      <c r="CB362">
        <v>0.12803748250007629</v>
      </c>
      <c r="CC362">
        <v>0.1263623982667923</v>
      </c>
      <c r="CD362">
        <v>0.10847614705562592</v>
      </c>
      <c r="CE362">
        <v>-6.548764556646347E-2</v>
      </c>
      <c r="CF362">
        <v>-2.9405603185296059E-2</v>
      </c>
      <c r="CG362">
        <v>-1.7764845862984657E-2</v>
      </c>
      <c r="CH362">
        <v>-9.4286752864718437E-3</v>
      </c>
      <c r="CI362">
        <v>-4.8003483563661575E-2</v>
      </c>
      <c r="CJ362">
        <v>-8.9501522481441498E-2</v>
      </c>
      <c r="CK362">
        <v>-0.16349680721759796</v>
      </c>
      <c r="CL362">
        <v>-0.13659283518791199</v>
      </c>
      <c r="CM362">
        <v>-8.8281571865081787E-2</v>
      </c>
      <c r="CN362">
        <v>-5.0172463059425354E-2</v>
      </c>
      <c r="CO362">
        <v>1.0508137755095959E-2</v>
      </c>
      <c r="CP362">
        <v>1.1831096410751343</v>
      </c>
      <c r="CQ362">
        <v>1.1194267272949219</v>
      </c>
      <c r="CR362">
        <v>1.0796388387680054</v>
      </c>
      <c r="CS362">
        <v>0.38564887642860413</v>
      </c>
      <c r="CT362">
        <v>-0.12423579394817352</v>
      </c>
      <c r="CU362">
        <v>1.8005941063165665E-2</v>
      </c>
      <c r="CV362">
        <v>5.8381665498018265E-2</v>
      </c>
      <c r="CW362">
        <v>7.2375796735286713E-2</v>
      </c>
      <c r="CX362">
        <v>0.14542126655578613</v>
      </c>
      <c r="CY362">
        <v>0.16188472509384155</v>
      </c>
      <c r="CZ362">
        <v>0.23480361700057983</v>
      </c>
      <c r="DA362">
        <v>0.23453789949417114</v>
      </c>
      <c r="DB362">
        <v>0.22429391741752625</v>
      </c>
      <c r="DC362">
        <v>4.1885111480951309E-2</v>
      </c>
      <c r="DD362">
        <v>8.6154744029045105E-2</v>
      </c>
      <c r="DE362">
        <v>7.9556748270988464E-2</v>
      </c>
      <c r="DF362">
        <v>8.8657543063163757E-2</v>
      </c>
      <c r="DG362">
        <v>4.8678040504455566E-2</v>
      </c>
      <c r="DH362">
        <v>1.3483776710927486E-2</v>
      </c>
      <c r="DI362">
        <v>-5.9288442134857178E-2</v>
      </c>
      <c r="DJ362">
        <v>-2.6672931388020515E-2</v>
      </c>
      <c r="DK362">
        <v>2.3323990404605865E-2</v>
      </c>
      <c r="DL362">
        <v>6.035909429192543E-2</v>
      </c>
      <c r="DM362">
        <v>0.12160273641347885</v>
      </c>
      <c r="DN362">
        <v>1.2943227291107178</v>
      </c>
      <c r="DO362">
        <v>1.2294541597366333</v>
      </c>
      <c r="DP362">
        <v>1.1928375959396362</v>
      </c>
      <c r="DQ362">
        <v>0.50439459085464478</v>
      </c>
      <c r="DR362">
        <v>-2.083653025329113E-2</v>
      </c>
      <c r="DS362">
        <v>0.11767905205488205</v>
      </c>
      <c r="DT362">
        <v>0.16749918460845947</v>
      </c>
      <c r="DU362">
        <v>0.18563719093799591</v>
      </c>
      <c r="DV362">
        <v>0.29880744218826294</v>
      </c>
      <c r="DW362">
        <v>0.31344449520111084</v>
      </c>
      <c r="DX362">
        <v>0.38895696401596069</v>
      </c>
      <c r="DY362">
        <v>0.39072614908218384</v>
      </c>
      <c r="DZ362">
        <v>0.39151635766029358</v>
      </c>
      <c r="EA362">
        <v>0.19691431522369385</v>
      </c>
      <c r="EB362">
        <v>0.25300553441047668</v>
      </c>
      <c r="EC362">
        <v>0.22007367014884949</v>
      </c>
      <c r="ED362">
        <v>0.23027846217155457</v>
      </c>
      <c r="EE362">
        <v>0.18827080726623535</v>
      </c>
      <c r="EF362">
        <v>0.16217818856239319</v>
      </c>
      <c r="EG362">
        <v>9.1171890497207642E-2</v>
      </c>
      <c r="EH362">
        <v>0.13203395903110504</v>
      </c>
      <c r="EI362">
        <v>0.18446469306945801</v>
      </c>
      <c r="EJ362">
        <v>0.21994911134243011</v>
      </c>
      <c r="EK362">
        <v>0.28200569748878479</v>
      </c>
      <c r="EL362">
        <v>1.4548966884613037</v>
      </c>
      <c r="EM362">
        <v>1.38831627368927</v>
      </c>
      <c r="EN362">
        <v>1.356278657913208</v>
      </c>
      <c r="EO362">
        <v>0.67584449052810669</v>
      </c>
      <c r="EP362">
        <v>0.12845557928085327</v>
      </c>
      <c r="EQ362">
        <v>0.26159119606018066</v>
      </c>
      <c r="ER362">
        <v>0.32504752278327942</v>
      </c>
      <c r="ES362">
        <v>0.34916865825653076</v>
      </c>
      <c r="ET362">
        <v>67.071395874023438</v>
      </c>
      <c r="EU362">
        <v>65.054283142089844</v>
      </c>
      <c r="EV362">
        <v>64.018608093261719</v>
      </c>
      <c r="EW362">
        <v>63.366710662841797</v>
      </c>
      <c r="EX362">
        <v>63.041336059570313</v>
      </c>
      <c r="EY362">
        <v>63.529605865478516</v>
      </c>
      <c r="EZ362">
        <v>66.051383972167969</v>
      </c>
      <c r="FA362">
        <v>69.360801696777344</v>
      </c>
      <c r="FB362">
        <v>75.07147216796875</v>
      </c>
      <c r="FC362">
        <v>80.584953308105469</v>
      </c>
      <c r="FD362">
        <v>84.861412048339844</v>
      </c>
      <c r="FE362">
        <v>87.550102233886719</v>
      </c>
      <c r="FF362">
        <v>88.734031677246094</v>
      </c>
      <c r="FG362">
        <v>89.499252319335938</v>
      </c>
      <c r="FH362">
        <v>89.909629821777344</v>
      </c>
      <c r="FI362">
        <v>89.686172485351563</v>
      </c>
      <c r="FJ362">
        <v>88.734825134277344</v>
      </c>
      <c r="FK362">
        <v>86.683921813964844</v>
      </c>
      <c r="FL362">
        <v>81.592201232910156</v>
      </c>
      <c r="FM362">
        <v>77.122459411621094</v>
      </c>
      <c r="FN362">
        <v>73.780715942382813</v>
      </c>
      <c r="FO362">
        <v>71.35943603515625</v>
      </c>
      <c r="FP362">
        <v>69.108322143554687</v>
      </c>
      <c r="FQ362">
        <v>67.707221984863281</v>
      </c>
      <c r="FR362">
        <v>17</v>
      </c>
      <c r="FS362">
        <v>8.4824338555335999E-2</v>
      </c>
      <c r="FT362">
        <v>1</v>
      </c>
    </row>
    <row r="363" spans="1:176" x14ac:dyDescent="0.2">
      <c r="A363" t="s">
        <v>232</v>
      </c>
      <c r="B363" t="s">
        <v>228</v>
      </c>
      <c r="C363" t="s">
        <v>248</v>
      </c>
      <c r="D363">
        <v>17</v>
      </c>
      <c r="E363">
        <v>17</v>
      </c>
      <c r="F363">
        <v>2.8665900230407715</v>
      </c>
      <c r="G363">
        <v>2.7052373886108398</v>
      </c>
      <c r="H363">
        <v>2.634263277053833</v>
      </c>
      <c r="I363">
        <v>2.7253823280334473</v>
      </c>
      <c r="J363">
        <v>2.9703433513641357</v>
      </c>
      <c r="K363">
        <v>3.1621081829071045</v>
      </c>
      <c r="L363">
        <v>3.7785370349884033</v>
      </c>
      <c r="M363">
        <v>3.7149269580841064</v>
      </c>
      <c r="N363">
        <v>3.7567324638366699</v>
      </c>
      <c r="O363">
        <v>4.0528340339660645</v>
      </c>
      <c r="P363">
        <v>4.2895746231079102</v>
      </c>
      <c r="Q363">
        <v>4.4532923698425293</v>
      </c>
      <c r="R363">
        <v>4.5900917053222656</v>
      </c>
      <c r="S363">
        <v>4.7229595184326172</v>
      </c>
      <c r="T363">
        <v>4.8018937110900879</v>
      </c>
      <c r="U363">
        <v>4.8774924278259277</v>
      </c>
      <c r="V363">
        <v>4.910524845123291</v>
      </c>
      <c r="W363">
        <v>4.9057016372680664</v>
      </c>
      <c r="X363">
        <v>4.799837589263916</v>
      </c>
      <c r="Y363">
        <v>4.7673606872558594</v>
      </c>
      <c r="Z363">
        <v>4.8217196464538574</v>
      </c>
      <c r="AA363">
        <v>4.5700531005859375</v>
      </c>
      <c r="AB363">
        <v>3.6832585334777832</v>
      </c>
      <c r="AC363">
        <v>3.2681550979614258</v>
      </c>
      <c r="AD363">
        <v>-0.29112684726715088</v>
      </c>
      <c r="AE363">
        <v>-0.21714469790458679</v>
      </c>
      <c r="AF363">
        <v>-0.18385988473892212</v>
      </c>
      <c r="AG363">
        <v>-0.1300760805606842</v>
      </c>
      <c r="AH363">
        <v>-9.6064761281013489E-2</v>
      </c>
      <c r="AI363">
        <v>-0.23750510811805725</v>
      </c>
      <c r="AJ363">
        <v>-0.30687376856803894</v>
      </c>
      <c r="AK363">
        <v>-0.24303437769412994</v>
      </c>
      <c r="AL363">
        <v>-0.24413460493087769</v>
      </c>
      <c r="AM363">
        <v>-0.29031082987785339</v>
      </c>
      <c r="AN363">
        <v>-0.30494675040245056</v>
      </c>
      <c r="AO363">
        <v>-0.33330929279327393</v>
      </c>
      <c r="AP363">
        <v>-0.37650057673454285</v>
      </c>
      <c r="AQ363">
        <v>-0.3680175244808197</v>
      </c>
      <c r="AR363">
        <v>-0.34828856587409973</v>
      </c>
      <c r="AS363">
        <v>0.76509809494018555</v>
      </c>
      <c r="AT363">
        <v>0.78233307600021362</v>
      </c>
      <c r="AU363">
        <v>0.69673538208007813</v>
      </c>
      <c r="AV363">
        <v>0.69896644353866577</v>
      </c>
      <c r="AW363">
        <v>-0.10788638144731522</v>
      </c>
      <c r="AX363">
        <v>-0.51709610223770142</v>
      </c>
      <c r="AY363">
        <v>-0.38906827569007874</v>
      </c>
      <c r="AZ363">
        <v>-0.42782312631607056</v>
      </c>
      <c r="BA363">
        <v>-0.41274157166481018</v>
      </c>
      <c r="BB363">
        <v>-0.12995626032352448</v>
      </c>
      <c r="BC363">
        <v>-4.9531247466802597E-2</v>
      </c>
      <c r="BD363">
        <v>-2.2401910275220871E-2</v>
      </c>
      <c r="BE363">
        <v>2.4513795971870422E-2</v>
      </c>
      <c r="BF363">
        <v>6.2418416142463684E-2</v>
      </c>
      <c r="BG363">
        <v>-8.9889705181121826E-2</v>
      </c>
      <c r="BH363">
        <v>-0.13919608294963837</v>
      </c>
      <c r="BI363">
        <v>-0.1004597544670105</v>
      </c>
      <c r="BJ363">
        <v>-9.3793399631977081E-2</v>
      </c>
      <c r="BK363">
        <v>-0.14186157286167145</v>
      </c>
      <c r="BL363">
        <v>-0.14842911064624786</v>
      </c>
      <c r="BM363">
        <v>-0.17298653721809387</v>
      </c>
      <c r="BN363">
        <v>-0.20937725901603699</v>
      </c>
      <c r="BO363">
        <v>-0.19922527670860291</v>
      </c>
      <c r="BP363">
        <v>-0.17954069375991821</v>
      </c>
      <c r="BQ363">
        <v>0.93453848361968994</v>
      </c>
      <c r="BR363">
        <v>0.95401692390441895</v>
      </c>
      <c r="BS363">
        <v>0.87119275331497192</v>
      </c>
      <c r="BT363">
        <v>0.87705427408218384</v>
      </c>
      <c r="BU363">
        <v>6.4397417008876801E-2</v>
      </c>
      <c r="BV363">
        <v>-0.36075899004936218</v>
      </c>
      <c r="BW363">
        <v>-0.22848594188690186</v>
      </c>
      <c r="BX363">
        <v>-0.25135958194732666</v>
      </c>
      <c r="BY363">
        <v>-0.2374744713306427</v>
      </c>
      <c r="BZ363">
        <v>-1.8330017104744911E-2</v>
      </c>
      <c r="CA363">
        <v>6.6557317972183228E-2</v>
      </c>
      <c r="CB363">
        <v>8.9423395693302155E-2</v>
      </c>
      <c r="CC363">
        <v>0.13158227503299713</v>
      </c>
      <c r="CD363">
        <v>0.17218337953090668</v>
      </c>
      <c r="CE363">
        <v>1.2348267249763012E-2</v>
      </c>
      <c r="CF363">
        <v>-2.3063028231263161E-2</v>
      </c>
      <c r="CG363">
        <v>-1.7130040796473622E-3</v>
      </c>
      <c r="CH363">
        <v>1.0332453995943069E-2</v>
      </c>
      <c r="CI363">
        <v>-3.9046090096235275E-2</v>
      </c>
      <c r="CJ363">
        <v>-4.0025468915700912E-2</v>
      </c>
      <c r="CK363">
        <v>-6.1947464942932129E-2</v>
      </c>
      <c r="CL363">
        <v>-9.3628153204917908E-2</v>
      </c>
      <c r="CM363">
        <v>-8.232029527425766E-2</v>
      </c>
      <c r="CN363">
        <v>-6.2666431069374084E-2</v>
      </c>
      <c r="CO363">
        <v>1.0518923997879028</v>
      </c>
      <c r="CP363">
        <v>1.0729246139526367</v>
      </c>
      <c r="CQ363">
        <v>0.99202138185501099</v>
      </c>
      <c r="CR363">
        <v>1.0003973245620728</v>
      </c>
      <c r="CS363">
        <v>0.18372064828872681</v>
      </c>
      <c r="CT363">
        <v>-0.25248038768768311</v>
      </c>
      <c r="CU363">
        <v>-0.11726710200309753</v>
      </c>
      <c r="CV363">
        <v>-0.12914144992828369</v>
      </c>
      <c r="CW363">
        <v>-0.11608501523733139</v>
      </c>
      <c r="CX363">
        <v>9.3296229839324951E-2</v>
      </c>
      <c r="CY363">
        <v>0.18264588713645935</v>
      </c>
      <c r="CZ363">
        <v>0.20124870538711548</v>
      </c>
      <c r="DA363">
        <v>0.23865075409412384</v>
      </c>
      <c r="DB363">
        <v>0.28194835782051086</v>
      </c>
      <c r="DC363">
        <v>0.114586241543293</v>
      </c>
      <c r="DD363">
        <v>9.3070022761821747E-2</v>
      </c>
      <c r="DE363">
        <v>9.7033746540546417E-2</v>
      </c>
      <c r="DF363">
        <v>0.11445830762386322</v>
      </c>
      <c r="DG363">
        <v>6.3769400119781494E-2</v>
      </c>
      <c r="DH363">
        <v>6.8378172814846039E-2</v>
      </c>
      <c r="DI363">
        <v>4.9091599881649017E-2</v>
      </c>
      <c r="DJ363">
        <v>2.2120954468846321E-2</v>
      </c>
      <c r="DK363">
        <v>3.4584693610668182E-2</v>
      </c>
      <c r="DL363">
        <v>5.4207831621170044E-2</v>
      </c>
      <c r="DM363">
        <v>1.1692463159561157</v>
      </c>
      <c r="DN363">
        <v>1.1918323040008545</v>
      </c>
      <c r="DO363">
        <v>1.1128499507904053</v>
      </c>
      <c r="DP363">
        <v>1.1237404346466064</v>
      </c>
      <c r="DQ363">
        <v>0.30304387211799622</v>
      </c>
      <c r="DR363">
        <v>-0.14420177042484283</v>
      </c>
      <c r="DS363">
        <v>-6.0482630506157875E-3</v>
      </c>
      <c r="DT363">
        <v>-6.923329085111618E-3</v>
      </c>
      <c r="DU363">
        <v>5.3044436499476433E-3</v>
      </c>
      <c r="DV363">
        <v>0.25446680188179016</v>
      </c>
      <c r="DW363">
        <v>0.35025933384895325</v>
      </c>
      <c r="DX363">
        <v>0.36270669102668762</v>
      </c>
      <c r="DY363">
        <v>0.39324063062667847</v>
      </c>
      <c r="DZ363">
        <v>0.44043150544166565</v>
      </c>
      <c r="EA363">
        <v>0.26220163702964783</v>
      </c>
      <c r="EB363">
        <v>0.26074770092964172</v>
      </c>
      <c r="EC363">
        <v>0.23960836231708527</v>
      </c>
      <c r="ED363">
        <v>0.26479950547218323</v>
      </c>
      <c r="EE363">
        <v>0.21221864223480225</v>
      </c>
      <c r="EF363">
        <v>0.22489582002162933</v>
      </c>
      <c r="EG363">
        <v>0.20941437780857086</v>
      </c>
      <c r="EH363">
        <v>0.18924428522586823</v>
      </c>
      <c r="EI363">
        <v>0.20337693393230438</v>
      </c>
      <c r="EJ363">
        <v>0.22295570373535156</v>
      </c>
      <c r="EK363">
        <v>1.3386867046356201</v>
      </c>
      <c r="EL363">
        <v>1.3635162115097046</v>
      </c>
      <c r="EM363">
        <v>1.2873073816299438</v>
      </c>
      <c r="EN363">
        <v>1.301828145980835</v>
      </c>
      <c r="EO363">
        <v>0.47532767057418823</v>
      </c>
      <c r="EP363">
        <v>1.2135349214076996E-2</v>
      </c>
      <c r="EQ363">
        <v>0.15453407168388367</v>
      </c>
      <c r="ER363">
        <v>0.16954022645950317</v>
      </c>
      <c r="ES363">
        <v>0.1805715411901474</v>
      </c>
      <c r="ET363">
        <v>69.576988220214844</v>
      </c>
      <c r="EU363">
        <v>67.939178466796875</v>
      </c>
      <c r="EV363">
        <v>67.064857482910156</v>
      </c>
      <c r="EW363">
        <v>66.485252380371094</v>
      </c>
      <c r="EX363">
        <v>65.391059875488281</v>
      </c>
      <c r="EY363">
        <v>65.721481323242188</v>
      </c>
      <c r="EZ363">
        <v>68.683525085449219</v>
      </c>
      <c r="FA363">
        <v>73.373542785644531</v>
      </c>
      <c r="FB363">
        <v>78.988067626953125</v>
      </c>
      <c r="FC363">
        <v>85.114151000976563</v>
      </c>
      <c r="FD363">
        <v>90.126083374023438</v>
      </c>
      <c r="FE363">
        <v>92.847770690917969</v>
      </c>
      <c r="FF363">
        <v>93.938491821289063</v>
      </c>
      <c r="FG363">
        <v>94.443389892578125</v>
      </c>
      <c r="FH363">
        <v>94.674530029296875</v>
      </c>
      <c r="FI363">
        <v>93.432891845703125</v>
      </c>
      <c r="FJ363">
        <v>92.376884460449219</v>
      </c>
      <c r="FK363">
        <v>89.396690368652344</v>
      </c>
      <c r="FL363">
        <v>84.613174438476562</v>
      </c>
      <c r="FM363">
        <v>81.037460327148438</v>
      </c>
      <c r="FN363">
        <v>78.372329711914063</v>
      </c>
      <c r="FO363">
        <v>76.084671020507813</v>
      </c>
      <c r="FP363">
        <v>73.953315734863281</v>
      </c>
      <c r="FQ363">
        <v>72.468704223632812</v>
      </c>
      <c r="FR363">
        <v>17</v>
      </c>
      <c r="FS363">
        <v>8.493535965681076E-2</v>
      </c>
      <c r="FT363">
        <v>1</v>
      </c>
    </row>
    <row r="364" spans="1:176" x14ac:dyDescent="0.2">
      <c r="A364" t="s">
        <v>232</v>
      </c>
      <c r="B364" t="s">
        <v>228</v>
      </c>
      <c r="C364" t="s">
        <v>249</v>
      </c>
      <c r="D364">
        <v>17</v>
      </c>
      <c r="E364">
        <v>17</v>
      </c>
      <c r="F364">
        <v>2.7868571281433105</v>
      </c>
      <c r="G364">
        <v>2.7131602764129639</v>
      </c>
      <c r="H364">
        <v>2.6736412048339844</v>
      </c>
      <c r="I364">
        <v>2.7541909217834473</v>
      </c>
      <c r="J364">
        <v>2.9290637969970703</v>
      </c>
      <c r="K364">
        <v>2.9656996726989746</v>
      </c>
      <c r="L364">
        <v>3.5636448860168457</v>
      </c>
      <c r="M364">
        <v>3.4892086982727051</v>
      </c>
      <c r="N364">
        <v>3.5247523784637451</v>
      </c>
      <c r="O364">
        <v>3.8100607395172119</v>
      </c>
      <c r="P364">
        <v>4.0317764282226563</v>
      </c>
      <c r="Q364">
        <v>4.1757397651672363</v>
      </c>
      <c r="R364">
        <v>4.3256592750549316</v>
      </c>
      <c r="S364">
        <v>4.4999828338623047</v>
      </c>
      <c r="T364">
        <v>4.5850849151611328</v>
      </c>
      <c r="U364">
        <v>4.6721634864807129</v>
      </c>
      <c r="V364">
        <v>4.7033209800720215</v>
      </c>
      <c r="W364">
        <v>4.6787290573120117</v>
      </c>
      <c r="X364">
        <v>4.6225638389587402</v>
      </c>
      <c r="Y364">
        <v>4.5925865173339844</v>
      </c>
      <c r="Z364">
        <v>4.6321840286254883</v>
      </c>
      <c r="AA364">
        <v>4.3944301605224609</v>
      </c>
      <c r="AB364">
        <v>3.5356850624084473</v>
      </c>
      <c r="AC364">
        <v>3.1618092060089111</v>
      </c>
      <c r="AD364">
        <v>-0.27964082360267639</v>
      </c>
      <c r="AE364">
        <v>-0.27965697646141052</v>
      </c>
      <c r="AF364">
        <v>-0.25854983925819397</v>
      </c>
      <c r="AG364">
        <v>-0.22817979753017426</v>
      </c>
      <c r="AH364">
        <v>-0.25475528836250305</v>
      </c>
      <c r="AI364">
        <v>-0.271201491355896</v>
      </c>
      <c r="AJ364">
        <v>-0.3687717616558075</v>
      </c>
      <c r="AK364">
        <v>-0.23932883143424988</v>
      </c>
      <c r="AL364">
        <v>-0.24928705394268036</v>
      </c>
      <c r="AM364">
        <v>-0.11257563531398773</v>
      </c>
      <c r="AN364">
        <v>-0.14091899991035461</v>
      </c>
      <c r="AO364">
        <v>-0.15866699814796448</v>
      </c>
      <c r="AP364">
        <v>-0.24116048216819763</v>
      </c>
      <c r="AQ364">
        <v>-0.29125109314918518</v>
      </c>
      <c r="AR364">
        <v>-0.31220352649688721</v>
      </c>
      <c r="AS364">
        <v>-0.34871712327003479</v>
      </c>
      <c r="AT364">
        <v>0.77825653553009033</v>
      </c>
      <c r="AU364">
        <v>0.6667519211769104</v>
      </c>
      <c r="AV364">
        <v>0.5901910662651062</v>
      </c>
      <c r="AW364">
        <v>-0.37190887331962585</v>
      </c>
      <c r="AX364">
        <v>-0.50089401006698608</v>
      </c>
      <c r="AY364">
        <v>-0.37256401777267456</v>
      </c>
      <c r="AZ364">
        <v>-0.42374894022941589</v>
      </c>
      <c r="BA364">
        <v>-0.38959842920303345</v>
      </c>
      <c r="BB364">
        <v>-0.12840697169303894</v>
      </c>
      <c r="BC364">
        <v>-0.11771810799837112</v>
      </c>
      <c r="BD364">
        <v>-9.7973495721817017E-2</v>
      </c>
      <c r="BE364">
        <v>-7.1278437972068787E-2</v>
      </c>
      <c r="BF364">
        <v>-9.2271767556667328E-2</v>
      </c>
      <c r="BG364">
        <v>-0.11308880150318146</v>
      </c>
      <c r="BH364">
        <v>-0.19414271414279938</v>
      </c>
      <c r="BI364">
        <v>-9.5539368689060211E-2</v>
      </c>
      <c r="BJ364">
        <v>-0.10598105192184448</v>
      </c>
      <c r="BK364">
        <v>2.38043162971735E-2</v>
      </c>
      <c r="BL364">
        <v>4.0271063335239887E-3</v>
      </c>
      <c r="BM364">
        <v>-9.9921254441142082E-3</v>
      </c>
      <c r="BN364">
        <v>-7.9243764281272888E-2</v>
      </c>
      <c r="BO364">
        <v>-0.1245759055018425</v>
      </c>
      <c r="BP364">
        <v>-0.13994261622428894</v>
      </c>
      <c r="BQ364">
        <v>-0.17327049374580383</v>
      </c>
      <c r="BR364">
        <v>0.95407193899154663</v>
      </c>
      <c r="BS364">
        <v>0.83507144451141357</v>
      </c>
      <c r="BT364">
        <v>0.76077663898468018</v>
      </c>
      <c r="BU364">
        <v>-0.20290513336658478</v>
      </c>
      <c r="BV364">
        <v>-0.34714332222938538</v>
      </c>
      <c r="BW364">
        <v>-0.21638141572475433</v>
      </c>
      <c r="BX364">
        <v>-0.25903525948524475</v>
      </c>
      <c r="BY364">
        <v>-0.21859036386013031</v>
      </c>
      <c r="BZ364">
        <v>-2.3662878200411797E-2</v>
      </c>
      <c r="CA364">
        <v>-5.5597401224076748E-3</v>
      </c>
      <c r="CB364">
        <v>1.3241204433143139E-2</v>
      </c>
      <c r="CC364">
        <v>3.7390962243080139E-2</v>
      </c>
      <c r="CD364">
        <v>2.0263832062482834E-2</v>
      </c>
      <c r="CE364">
        <v>-3.5804207436740398E-3</v>
      </c>
      <c r="CF364">
        <v>-7.3195159435272217E-2</v>
      </c>
      <c r="CG364">
        <v>4.0487824007868767E-3</v>
      </c>
      <c r="CH364">
        <v>-6.7277462221682072E-3</v>
      </c>
      <c r="CI364">
        <v>0.11826065182685852</v>
      </c>
      <c r="CJ364">
        <v>0.10441634058952332</v>
      </c>
      <c r="CK364">
        <v>9.2979639768600464E-2</v>
      </c>
      <c r="CL364">
        <v>3.2899267971515656E-2</v>
      </c>
      <c r="CM364">
        <v>-9.1371666640043259E-3</v>
      </c>
      <c r="CN364">
        <v>-2.0635250955820084E-2</v>
      </c>
      <c r="CO364">
        <v>-5.1756702363491058E-2</v>
      </c>
      <c r="CP364">
        <v>1.0758411884307861</v>
      </c>
      <c r="CQ364">
        <v>0.951649010181427</v>
      </c>
      <c r="CR364">
        <v>0.87892365455627441</v>
      </c>
      <c r="CS364">
        <v>-8.5853658616542816E-2</v>
      </c>
      <c r="CT364">
        <v>-0.24065606296062469</v>
      </c>
      <c r="CU364">
        <v>-0.10820980370044708</v>
      </c>
      <c r="CV364">
        <v>-0.14495505392551422</v>
      </c>
      <c r="CW364">
        <v>-0.10015071183443069</v>
      </c>
      <c r="CX364">
        <v>8.1081219017505646E-2</v>
      </c>
      <c r="CY364">
        <v>0.1065986305475235</v>
      </c>
      <c r="CZ364">
        <v>0.12445589900016785</v>
      </c>
      <c r="DA364">
        <v>0.14606036245822906</v>
      </c>
      <c r="DB364">
        <v>0.132799431681633</v>
      </c>
      <c r="DC364">
        <v>0.1059279590845108</v>
      </c>
      <c r="DD364">
        <v>4.7752391546964645E-2</v>
      </c>
      <c r="DE364">
        <v>0.10363692790269852</v>
      </c>
      <c r="DF364">
        <v>9.2525556683540344E-2</v>
      </c>
      <c r="DG364">
        <v>0.21271698176860809</v>
      </c>
      <c r="DH364">
        <v>0.20480556786060333</v>
      </c>
      <c r="DI364">
        <v>0.19595140218734741</v>
      </c>
      <c r="DJ364">
        <v>0.1450423002243042</v>
      </c>
      <c r="DK364">
        <v>0.10630156844854355</v>
      </c>
      <c r="DL364">
        <v>9.867212176322937E-2</v>
      </c>
      <c r="DM364">
        <v>6.9757096469402313E-2</v>
      </c>
      <c r="DN364">
        <v>1.1976103782653809</v>
      </c>
      <c r="DO364">
        <v>1.0682265758514404</v>
      </c>
      <c r="DP364">
        <v>0.99707067012786865</v>
      </c>
      <c r="DQ364">
        <v>3.1197814270853996E-2</v>
      </c>
      <c r="DR364">
        <v>-0.13416880369186401</v>
      </c>
      <c r="DS364">
        <v>-3.8196514651644975E-5</v>
      </c>
      <c r="DT364">
        <v>-3.0874850228428841E-2</v>
      </c>
      <c r="DU364">
        <v>1.828894205391407E-2</v>
      </c>
      <c r="DV364">
        <v>0.2323150634765625</v>
      </c>
      <c r="DW364">
        <v>0.2685374915599823</v>
      </c>
      <c r="DX364">
        <v>0.28503227233886719</v>
      </c>
      <c r="DY364">
        <v>0.30296170711517334</v>
      </c>
      <c r="DZ364">
        <v>0.29528295993804932</v>
      </c>
      <c r="EA364">
        <v>0.26404064893722534</v>
      </c>
      <c r="EB364">
        <v>0.22238144278526306</v>
      </c>
      <c r="EC364">
        <v>0.24742640554904938</v>
      </c>
      <c r="ED364">
        <v>0.23583155870437622</v>
      </c>
      <c r="EE364">
        <v>0.34909692406654358</v>
      </c>
      <c r="EF364">
        <v>0.34975168108940125</v>
      </c>
      <c r="EG364">
        <v>0.34462627768516541</v>
      </c>
      <c r="EH364">
        <v>0.30695903301239014</v>
      </c>
      <c r="EI364">
        <v>0.27297678589820862</v>
      </c>
      <c r="EJ364">
        <v>0.27093300223350525</v>
      </c>
      <c r="EK364">
        <v>0.24520371854305267</v>
      </c>
      <c r="EL364">
        <v>1.3734258413314819</v>
      </c>
      <c r="EM364">
        <v>1.2365461587905884</v>
      </c>
      <c r="EN364">
        <v>1.1676561832427979</v>
      </c>
      <c r="EO364">
        <v>0.20020155608654022</v>
      </c>
      <c r="EP364">
        <v>1.9581891596317291E-2</v>
      </c>
      <c r="EQ364">
        <v>0.15614442527294159</v>
      </c>
      <c r="ER364">
        <v>0.13383884727954865</v>
      </c>
      <c r="ES364">
        <v>0.18929699063301086</v>
      </c>
      <c r="ET364">
        <v>63.939716339111328</v>
      </c>
      <c r="EU364">
        <v>62.7052001953125</v>
      </c>
      <c r="EV364">
        <v>61.206123352050781</v>
      </c>
      <c r="EW364">
        <v>60.331157684326172</v>
      </c>
      <c r="EX364">
        <v>59.45123291015625</v>
      </c>
      <c r="EY364">
        <v>58.764694213867188</v>
      </c>
      <c r="EZ364">
        <v>61.763774871826172</v>
      </c>
      <c r="FA364">
        <v>66.626197814941406</v>
      </c>
      <c r="FB364">
        <v>73.279289245605469</v>
      </c>
      <c r="FC364">
        <v>79.501518249511719</v>
      </c>
      <c r="FD364">
        <v>84.812416076660156</v>
      </c>
      <c r="FE364">
        <v>89.262794494628906</v>
      </c>
      <c r="FF364">
        <v>92.078926086425781</v>
      </c>
      <c r="FG364">
        <v>93.103004455566406</v>
      </c>
      <c r="FH364">
        <v>92.778099060058594</v>
      </c>
      <c r="FI364">
        <v>91.763893127441406</v>
      </c>
      <c r="FJ364">
        <v>89.950920104980469</v>
      </c>
      <c r="FK364">
        <v>87.053939819335938</v>
      </c>
      <c r="FL364">
        <v>82.593101501464844</v>
      </c>
      <c r="FM364">
        <v>79.625434875488281</v>
      </c>
      <c r="FN364">
        <v>77.31109619140625</v>
      </c>
      <c r="FO364">
        <v>74.557449340820313</v>
      </c>
      <c r="FP364">
        <v>72.4285888671875</v>
      </c>
      <c r="FQ364">
        <v>70.180122375488281</v>
      </c>
      <c r="FR364">
        <v>17</v>
      </c>
      <c r="FS364">
        <v>8.4029123187065125E-2</v>
      </c>
      <c r="FT364">
        <v>1</v>
      </c>
    </row>
    <row r="365" spans="1:176" x14ac:dyDescent="0.2">
      <c r="A365" t="s">
        <v>232</v>
      </c>
      <c r="B365" t="s">
        <v>228</v>
      </c>
      <c r="C365" t="s">
        <v>250</v>
      </c>
      <c r="D365">
        <v>17</v>
      </c>
      <c r="E365">
        <v>17</v>
      </c>
      <c r="F365">
        <v>2.9987645149230957</v>
      </c>
      <c r="G365">
        <v>2.8750007152557373</v>
      </c>
      <c r="H365">
        <v>2.8183772563934326</v>
      </c>
      <c r="I365">
        <v>2.8928954601287842</v>
      </c>
      <c r="J365">
        <v>3.1172256469726562</v>
      </c>
      <c r="K365">
        <v>3.1740343570709229</v>
      </c>
      <c r="L365">
        <v>3.7879700660705566</v>
      </c>
      <c r="M365">
        <v>3.7514636516571045</v>
      </c>
      <c r="N365">
        <v>3.7938525676727295</v>
      </c>
      <c r="O365">
        <v>4.0817446708679199</v>
      </c>
      <c r="P365">
        <v>4.3209280967712402</v>
      </c>
      <c r="Q365">
        <v>4.4660792350769043</v>
      </c>
      <c r="R365">
        <v>4.6087994575500488</v>
      </c>
      <c r="S365">
        <v>4.747319221496582</v>
      </c>
      <c r="T365">
        <v>4.7973504066467285</v>
      </c>
      <c r="U365">
        <v>4.8779973983764648</v>
      </c>
      <c r="V365">
        <v>4.9081563949584961</v>
      </c>
      <c r="W365">
        <v>4.9017219543457031</v>
      </c>
      <c r="X365">
        <v>4.785132884979248</v>
      </c>
      <c r="Y365">
        <v>4.7516627311706543</v>
      </c>
      <c r="Z365">
        <v>4.8193240165710449</v>
      </c>
      <c r="AA365">
        <v>4.5916848182678223</v>
      </c>
      <c r="AB365">
        <v>3.7108795642852783</v>
      </c>
      <c r="AC365">
        <v>3.3003718852996826</v>
      </c>
      <c r="AD365">
        <v>-0.30310168862342834</v>
      </c>
      <c r="AE365">
        <v>-0.40082475543022156</v>
      </c>
      <c r="AF365">
        <v>-0.40167936682701111</v>
      </c>
      <c r="AG365">
        <v>-0.27782994508743286</v>
      </c>
      <c r="AH365">
        <v>-0.12295040488243103</v>
      </c>
      <c r="AI365">
        <v>-0.21451710164546967</v>
      </c>
      <c r="AJ365">
        <v>-0.44191974401473999</v>
      </c>
      <c r="AK365">
        <v>-0.21975700557231903</v>
      </c>
      <c r="AL365">
        <v>-0.16340318322181702</v>
      </c>
      <c r="AM365">
        <v>-0.16917210817337036</v>
      </c>
      <c r="AN365">
        <v>-0.1361236572265625</v>
      </c>
      <c r="AO365">
        <v>-0.24149872362613678</v>
      </c>
      <c r="AP365">
        <v>-0.24432221055030823</v>
      </c>
      <c r="AQ365">
        <v>-0.26855441927909851</v>
      </c>
      <c r="AR365">
        <v>0.95406198501586914</v>
      </c>
      <c r="AS365">
        <v>0.86027538776397705</v>
      </c>
      <c r="AT365">
        <v>0.75082623958587646</v>
      </c>
      <c r="AU365">
        <v>0.75988823175430298</v>
      </c>
      <c r="AV365">
        <v>0.72372686862945557</v>
      </c>
      <c r="AW365">
        <v>-0.32908743619918823</v>
      </c>
      <c r="AX365">
        <v>-0.55047988891601563</v>
      </c>
      <c r="AY365">
        <v>-0.36555850505828857</v>
      </c>
      <c r="AZ365">
        <v>-0.32378405332565308</v>
      </c>
      <c r="BA365">
        <v>-0.3092314600944519</v>
      </c>
      <c r="BB365">
        <v>-0.14127570390701294</v>
      </c>
      <c r="BC365">
        <v>-0.23247672617435455</v>
      </c>
      <c r="BD365">
        <v>-0.24018986523151398</v>
      </c>
      <c r="BE365">
        <v>-0.12322405725717545</v>
      </c>
      <c r="BF365">
        <v>3.199261799454689E-2</v>
      </c>
      <c r="BG365">
        <v>-5.8832421898841858E-2</v>
      </c>
      <c r="BH365">
        <v>-0.27239930629730225</v>
      </c>
      <c r="BI365">
        <v>-7.5304023921489716E-2</v>
      </c>
      <c r="BJ365">
        <v>-1.3234075158834457E-2</v>
      </c>
      <c r="BK365">
        <v>-1.8635988235473633E-2</v>
      </c>
      <c r="BL365">
        <v>2.1558100357651711E-2</v>
      </c>
      <c r="BM365">
        <v>-8.3766035735607147E-2</v>
      </c>
      <c r="BN365">
        <v>-8.319585770368576E-2</v>
      </c>
      <c r="BO365">
        <v>-0.10606245696544647</v>
      </c>
      <c r="BP365">
        <v>1.1168700456619263</v>
      </c>
      <c r="BQ365">
        <v>1.0236940383911133</v>
      </c>
      <c r="BR365">
        <v>0.91888153553009033</v>
      </c>
      <c r="BS365">
        <v>0.93048626184463501</v>
      </c>
      <c r="BT365">
        <v>0.89523029327392578</v>
      </c>
      <c r="BU365">
        <v>-0.15634104609489441</v>
      </c>
      <c r="BV365">
        <v>-0.39306262135505676</v>
      </c>
      <c r="BW365">
        <v>-0.20062647759914398</v>
      </c>
      <c r="BX365">
        <v>-0.15127770602703094</v>
      </c>
      <c r="BY365">
        <v>-0.13872231543064117</v>
      </c>
      <c r="BZ365">
        <v>-2.919553779065609E-2</v>
      </c>
      <c r="CA365">
        <v>-0.11587939411401749</v>
      </c>
      <c r="CB365">
        <v>-0.12834273278713226</v>
      </c>
      <c r="CC365">
        <v>-1.6144486144185066E-2</v>
      </c>
      <c r="CD365">
        <v>0.13930568099021912</v>
      </c>
      <c r="CE365">
        <v>4.8994313925504684E-2</v>
      </c>
      <c r="CF365">
        <v>-0.15498997271060944</v>
      </c>
      <c r="CG365">
        <v>2.4743666872382164E-2</v>
      </c>
      <c r="CH365">
        <v>9.0772591531276703E-2</v>
      </c>
      <c r="CI365">
        <v>8.5624873638153076E-2</v>
      </c>
      <c r="CJ365">
        <v>0.13076800107955933</v>
      </c>
      <c r="CK365">
        <v>2.5479134172201157E-2</v>
      </c>
      <c r="CL365">
        <v>2.8399767354130745E-2</v>
      </c>
      <c r="CM365">
        <v>6.4789815805852413E-3</v>
      </c>
      <c r="CN365">
        <v>1.2296303510665894</v>
      </c>
      <c r="CO365">
        <v>1.1368772983551025</v>
      </c>
      <c r="CP365">
        <v>1.0352761745452881</v>
      </c>
      <c r="CQ365">
        <v>1.0486419200897217</v>
      </c>
      <c r="CR365">
        <v>1.0140130519866943</v>
      </c>
      <c r="CS365">
        <v>-3.6697417497634888E-2</v>
      </c>
      <c r="CT365">
        <v>-0.28403589129447937</v>
      </c>
      <c r="CU365">
        <v>-8.6395062506198883E-2</v>
      </c>
      <c r="CV365">
        <v>-3.1800314784049988E-2</v>
      </c>
      <c r="CW365">
        <v>-2.0628206431865692E-2</v>
      </c>
      <c r="CX365">
        <v>8.2884632050991058E-2</v>
      </c>
      <c r="CY365">
        <v>7.1793491952121258E-4</v>
      </c>
      <c r="CZ365">
        <v>-1.6495602205395699E-2</v>
      </c>
      <c r="DA365">
        <v>9.0935081243515015E-2</v>
      </c>
      <c r="DB365">
        <v>0.24661874771118164</v>
      </c>
      <c r="DC365">
        <v>0.15682105720043182</v>
      </c>
      <c r="DD365">
        <v>-3.7580631673336029E-2</v>
      </c>
      <c r="DE365">
        <v>0.12479136139154434</v>
      </c>
      <c r="DF365">
        <v>0.19477926194667816</v>
      </c>
      <c r="DG365">
        <v>0.18988573551177979</v>
      </c>
      <c r="DH365">
        <v>0.23997789621353149</v>
      </c>
      <c r="DI365">
        <v>0.13472430408000946</v>
      </c>
      <c r="DJ365">
        <v>0.13999539613723755</v>
      </c>
      <c r="DK365">
        <v>0.11902041733264923</v>
      </c>
      <c r="DL365">
        <v>1.3423906564712524</v>
      </c>
      <c r="DM365">
        <v>1.2500605583190918</v>
      </c>
      <c r="DN365">
        <v>1.1516708135604858</v>
      </c>
      <c r="DO365">
        <v>1.1667976379394531</v>
      </c>
      <c r="DP365">
        <v>1.1327958106994629</v>
      </c>
      <c r="DQ365">
        <v>8.2946203649044037E-2</v>
      </c>
      <c r="DR365">
        <v>-0.17500916123390198</v>
      </c>
      <c r="DS365">
        <v>2.7836352586746216E-2</v>
      </c>
      <c r="DT365">
        <v>8.7677069008350372E-2</v>
      </c>
      <c r="DU365">
        <v>9.746590256690979E-2</v>
      </c>
      <c r="DV365">
        <v>0.24471060931682587</v>
      </c>
      <c r="DW365">
        <v>0.16906595230102539</v>
      </c>
      <c r="DX365">
        <v>0.14499388635158539</v>
      </c>
      <c r="DY365">
        <v>0.24554097652435303</v>
      </c>
      <c r="DZ365">
        <v>0.40156176686286926</v>
      </c>
      <c r="EA365">
        <v>0.31250572204589844</v>
      </c>
      <c r="EB365">
        <v>0.13193979859352112</v>
      </c>
      <c r="EC365">
        <v>0.26924434304237366</v>
      </c>
      <c r="ED365">
        <v>0.34494835138320923</v>
      </c>
      <c r="EE365">
        <v>0.34042185544967651</v>
      </c>
      <c r="EF365">
        <v>0.39765965938568115</v>
      </c>
      <c r="EG365">
        <v>0.2924569845199585</v>
      </c>
      <c r="EH365">
        <v>0.30112174153327942</v>
      </c>
      <c r="EI365">
        <v>0.28151237964630127</v>
      </c>
      <c r="EJ365">
        <v>1.5051987171173096</v>
      </c>
      <c r="EK365">
        <v>1.413479208946228</v>
      </c>
      <c r="EL365">
        <v>1.3197261095046997</v>
      </c>
      <c r="EM365">
        <v>1.3373956680297852</v>
      </c>
      <c r="EN365">
        <v>1.3042992353439331</v>
      </c>
      <c r="EO365">
        <v>0.25569260120391846</v>
      </c>
      <c r="EP365">
        <v>-1.7591884359717369E-2</v>
      </c>
      <c r="EQ365">
        <v>0.19276838004589081</v>
      </c>
      <c r="ER365">
        <v>0.2601834237575531</v>
      </c>
      <c r="ES365">
        <v>0.26797503232955933</v>
      </c>
      <c r="ET365">
        <v>69.568183898925781</v>
      </c>
      <c r="EU365">
        <v>68.699020385742187</v>
      </c>
      <c r="EV365">
        <v>66.898468017578125</v>
      </c>
      <c r="EW365">
        <v>65.830551147460938</v>
      </c>
      <c r="EX365">
        <v>66.09112548828125</v>
      </c>
      <c r="EY365">
        <v>65.258010864257813</v>
      </c>
      <c r="EZ365">
        <v>67.955741882324219</v>
      </c>
      <c r="FA365">
        <v>72.581291198730469</v>
      </c>
      <c r="FB365">
        <v>78.354927062988281</v>
      </c>
      <c r="FC365">
        <v>84.07220458984375</v>
      </c>
      <c r="FD365">
        <v>89.013336181640625</v>
      </c>
      <c r="FE365">
        <v>92.203140258789063</v>
      </c>
      <c r="FF365">
        <v>93.097862243652344</v>
      </c>
      <c r="FG365">
        <v>92.764961242675781</v>
      </c>
      <c r="FH365">
        <v>92.767051696777344</v>
      </c>
      <c r="FI365">
        <v>92.264541625976563</v>
      </c>
      <c r="FJ365">
        <v>90.355026245117187</v>
      </c>
      <c r="FK365">
        <v>87.576103210449219</v>
      </c>
      <c r="FL365">
        <v>83.398910522460938</v>
      </c>
      <c r="FM365">
        <v>80.338714599609375</v>
      </c>
      <c r="FN365">
        <v>77.9412841796875</v>
      </c>
      <c r="FO365">
        <v>76.164222717285156</v>
      </c>
      <c r="FP365">
        <v>73.972358703613281</v>
      </c>
      <c r="FQ365">
        <v>72.169097900390625</v>
      </c>
      <c r="FR365">
        <v>17</v>
      </c>
      <c r="FS365">
        <v>8.1163458526134491E-2</v>
      </c>
      <c r="FT365">
        <v>1</v>
      </c>
    </row>
    <row r="366" spans="1:176" x14ac:dyDescent="0.2">
      <c r="A366" t="s">
        <v>232</v>
      </c>
      <c r="B366" t="s">
        <v>228</v>
      </c>
      <c r="C366" t="s">
        <v>251</v>
      </c>
      <c r="D366">
        <v>17</v>
      </c>
      <c r="E366">
        <v>17</v>
      </c>
      <c r="F366">
        <v>2.910923957824707</v>
      </c>
      <c r="G366">
        <v>2.810727596282959</v>
      </c>
      <c r="H366">
        <v>2.7463934421539307</v>
      </c>
      <c r="I366">
        <v>2.8377487659454346</v>
      </c>
      <c r="J366">
        <v>3.0615763664245605</v>
      </c>
      <c r="K366">
        <v>3.1950819492340088</v>
      </c>
      <c r="L366">
        <v>3.8441309928894043</v>
      </c>
      <c r="M366">
        <v>3.8244445323944092</v>
      </c>
      <c r="N366">
        <v>3.8677389621734619</v>
      </c>
      <c r="O366">
        <v>4.1643872261047363</v>
      </c>
      <c r="P366">
        <v>4.4152965545654297</v>
      </c>
      <c r="Q366">
        <v>4.5776691436767578</v>
      </c>
      <c r="R366">
        <v>4.7206883430480957</v>
      </c>
      <c r="S366">
        <v>4.8660125732421875</v>
      </c>
      <c r="T366">
        <v>4.922370433807373</v>
      </c>
      <c r="U366">
        <v>5.012939453125</v>
      </c>
      <c r="V366">
        <v>5.0419116020202637</v>
      </c>
      <c r="W366">
        <v>5.0102400779724121</v>
      </c>
      <c r="X366">
        <v>4.906036376953125</v>
      </c>
      <c r="Y366">
        <v>4.8418965339660645</v>
      </c>
      <c r="Z366">
        <v>4.8881745338439941</v>
      </c>
      <c r="AA366">
        <v>4.6314516067504883</v>
      </c>
      <c r="AB366">
        <v>3.6937453746795654</v>
      </c>
      <c r="AC366">
        <v>3.2788045406341553</v>
      </c>
      <c r="AD366">
        <v>-0.3162129819393158</v>
      </c>
      <c r="AE366">
        <v>-0.33478692173957825</v>
      </c>
      <c r="AF366">
        <v>-0.38339218497276306</v>
      </c>
      <c r="AG366">
        <v>-0.34423521161079407</v>
      </c>
      <c r="AH366">
        <v>-0.28923836350440979</v>
      </c>
      <c r="AI366">
        <v>-0.36013394594192505</v>
      </c>
      <c r="AJ366">
        <v>-0.51446706056594849</v>
      </c>
      <c r="AK366">
        <v>-0.30186998844146729</v>
      </c>
      <c r="AL366">
        <v>-0.20403452217578888</v>
      </c>
      <c r="AM366">
        <v>-9.6147157251834869E-2</v>
      </c>
      <c r="AN366">
        <v>-0.23957042396068573</v>
      </c>
      <c r="AO366">
        <v>-0.26127168536186218</v>
      </c>
      <c r="AP366">
        <v>1.0124038457870483</v>
      </c>
      <c r="AQ366">
        <v>0.86789554357528687</v>
      </c>
      <c r="AR366">
        <v>0.68531417846679688</v>
      </c>
      <c r="AS366">
        <v>0.63515686988830566</v>
      </c>
      <c r="AT366">
        <v>0.63583832979202271</v>
      </c>
      <c r="AU366">
        <v>0.62473922967910767</v>
      </c>
      <c r="AV366">
        <v>-1.8761200830340385E-2</v>
      </c>
      <c r="AW366">
        <v>-0.83235251903533936</v>
      </c>
      <c r="AX366">
        <v>-0.48284903168678284</v>
      </c>
      <c r="AY366">
        <v>-0.38673165440559387</v>
      </c>
      <c r="AZ366">
        <v>-0.34933122992515564</v>
      </c>
      <c r="BA366">
        <v>-0.30760708451271057</v>
      </c>
      <c r="BB366">
        <v>-0.14699552953243256</v>
      </c>
      <c r="BC366">
        <v>-0.15742960572242737</v>
      </c>
      <c r="BD366">
        <v>-0.20185719430446625</v>
      </c>
      <c r="BE366">
        <v>-0.16886919736862183</v>
      </c>
      <c r="BF366">
        <v>-0.10657541453838348</v>
      </c>
      <c r="BG366">
        <v>-0.18715959787368774</v>
      </c>
      <c r="BH366">
        <v>-0.32363712787628174</v>
      </c>
      <c r="BI366">
        <v>-0.14058256149291992</v>
      </c>
      <c r="BJ366">
        <v>-4.2854025959968567E-2</v>
      </c>
      <c r="BK366">
        <v>7.0138439536094666E-2</v>
      </c>
      <c r="BL366">
        <v>-6.6683903336524963E-2</v>
      </c>
      <c r="BM366">
        <v>-7.8888669610023499E-2</v>
      </c>
      <c r="BN366">
        <v>1.198676586151123</v>
      </c>
      <c r="BO366">
        <v>1.0618441104888916</v>
      </c>
      <c r="BP366">
        <v>0.87757265567779541</v>
      </c>
      <c r="BQ366">
        <v>0.82704120874404907</v>
      </c>
      <c r="BR366">
        <v>0.83004468679428101</v>
      </c>
      <c r="BS366">
        <v>0.81763845682144165</v>
      </c>
      <c r="BT366">
        <v>0.17343907058238983</v>
      </c>
      <c r="BU366">
        <v>-0.63877487182617188</v>
      </c>
      <c r="BV366">
        <v>-0.30188244581222534</v>
      </c>
      <c r="BW366">
        <v>-0.20075508952140808</v>
      </c>
      <c r="BX366">
        <v>-0.14385022222995758</v>
      </c>
      <c r="BY366">
        <v>-0.11145196110010147</v>
      </c>
      <c r="BZ366">
        <v>-2.9796017333865166E-2</v>
      </c>
      <c r="CA366">
        <v>-3.4592457115650177E-2</v>
      </c>
      <c r="CB366">
        <v>-7.6126605272293091E-2</v>
      </c>
      <c r="CC366">
        <v>-4.7411218285560608E-2</v>
      </c>
      <c r="CD366">
        <v>1.9936393946409225E-2</v>
      </c>
      <c r="CE366">
        <v>-6.7358098924160004E-2</v>
      </c>
      <c r="CF366">
        <v>-0.19146893918514252</v>
      </c>
      <c r="CG366">
        <v>-2.8875360265374184E-2</v>
      </c>
      <c r="CH366">
        <v>6.877908855676651E-2</v>
      </c>
      <c r="CI366">
        <v>0.1853073388338089</v>
      </c>
      <c r="CJ366">
        <v>5.3056769073009491E-2</v>
      </c>
      <c r="CK366">
        <v>4.7429248690605164E-2</v>
      </c>
      <c r="CL366">
        <v>1.327688455581665</v>
      </c>
      <c r="CM366">
        <v>1.1961723566055298</v>
      </c>
      <c r="CN366">
        <v>1.0107302665710449</v>
      </c>
      <c r="CO366">
        <v>0.95993971824645996</v>
      </c>
      <c r="CP366">
        <v>0.96455144882202148</v>
      </c>
      <c r="CQ366">
        <v>0.95123988389968872</v>
      </c>
      <c r="CR366">
        <v>0.30655640363693237</v>
      </c>
      <c r="CS366">
        <v>-0.5047035813331604</v>
      </c>
      <c r="CT366">
        <v>-0.17654556035995483</v>
      </c>
      <c r="CU366">
        <v>-7.194828987121582E-2</v>
      </c>
      <c r="CV366">
        <v>-1.5346984146162868E-3</v>
      </c>
      <c r="CW366">
        <v>2.4404481053352356E-2</v>
      </c>
      <c r="CX366">
        <v>8.7403491139411926E-2</v>
      </c>
      <c r="CY366">
        <v>8.8244684040546417E-2</v>
      </c>
      <c r="CZ366">
        <v>4.9603980034589767E-2</v>
      </c>
      <c r="DA366">
        <v>7.4046753346920013E-2</v>
      </c>
      <c r="DB366">
        <v>0.14644819498062134</v>
      </c>
      <c r="DC366">
        <v>5.2443403750658035E-2</v>
      </c>
      <c r="DD366">
        <v>-5.9300739318132401E-2</v>
      </c>
      <c r="DE366">
        <v>8.2831837236881256E-2</v>
      </c>
      <c r="DF366">
        <v>0.18041220307350159</v>
      </c>
      <c r="DG366">
        <v>0.30047622323036194</v>
      </c>
      <c r="DH366">
        <v>0.17279744148254395</v>
      </c>
      <c r="DI366">
        <v>0.17374716699123383</v>
      </c>
      <c r="DJ366">
        <v>1.456700325012207</v>
      </c>
      <c r="DK366">
        <v>1.330500602722168</v>
      </c>
      <c r="DL366">
        <v>1.1438878774642944</v>
      </c>
      <c r="DM366">
        <v>1.0928382873535156</v>
      </c>
      <c r="DN366">
        <v>1.0990581512451172</v>
      </c>
      <c r="DO366">
        <v>1.084841251373291</v>
      </c>
      <c r="DP366">
        <v>0.43967372179031372</v>
      </c>
      <c r="DQ366">
        <v>-0.37063229084014893</v>
      </c>
      <c r="DR366">
        <v>-5.1208667457103729E-2</v>
      </c>
      <c r="DS366">
        <v>5.685850977897644E-2</v>
      </c>
      <c r="DT366">
        <v>0.14078082144260406</v>
      </c>
      <c r="DU366">
        <v>0.16026093065738678</v>
      </c>
      <c r="DV366">
        <v>0.25662097334861755</v>
      </c>
      <c r="DW366">
        <v>0.26560202240943909</v>
      </c>
      <c r="DX366">
        <v>0.23113897442817688</v>
      </c>
      <c r="DY366">
        <v>0.24941277503967285</v>
      </c>
      <c r="DZ366">
        <v>0.32911115884780884</v>
      </c>
      <c r="EA366">
        <v>0.22541774809360504</v>
      </c>
      <c r="EB366">
        <v>0.13152915239334106</v>
      </c>
      <c r="EC366">
        <v>0.24411928653717041</v>
      </c>
      <c r="ED366">
        <v>0.3415926992893219</v>
      </c>
      <c r="EE366">
        <v>0.46676182746887207</v>
      </c>
      <c r="EF366">
        <v>0.34568396210670471</v>
      </c>
      <c r="EG366">
        <v>0.35613018274307251</v>
      </c>
      <c r="EH366">
        <v>1.6429730653762817</v>
      </c>
      <c r="EI366">
        <v>1.5244492292404175</v>
      </c>
      <c r="EJ366">
        <v>1.336146354675293</v>
      </c>
      <c r="EK366">
        <v>1.2847225666046143</v>
      </c>
      <c r="EL366">
        <v>1.293264627456665</v>
      </c>
      <c r="EM366">
        <v>1.277740478515625</v>
      </c>
      <c r="EN366">
        <v>0.63187402486801147</v>
      </c>
      <c r="EO366">
        <v>-0.17705462872982025</v>
      </c>
      <c r="EP366">
        <v>0.12975789606571198</v>
      </c>
      <c r="EQ366">
        <v>0.24283507466316223</v>
      </c>
      <c r="ER366">
        <v>0.34626182913780212</v>
      </c>
      <c r="ES366">
        <v>0.35641604661941528</v>
      </c>
      <c r="ET366">
        <v>70.70806884765625</v>
      </c>
      <c r="EU366">
        <v>70.138046264648438</v>
      </c>
      <c r="EV366">
        <v>68.3037109375</v>
      </c>
      <c r="EW366">
        <v>67.236534118652344</v>
      </c>
      <c r="EX366">
        <v>66.851203918457031</v>
      </c>
      <c r="EY366">
        <v>66.305671691894531</v>
      </c>
      <c r="EZ366">
        <v>67.941581726074219</v>
      </c>
      <c r="FA366">
        <v>73.005157470703125</v>
      </c>
      <c r="FB366">
        <v>78.948638916015625</v>
      </c>
      <c r="FC366">
        <v>85.230247497558594</v>
      </c>
      <c r="FD366">
        <v>90.769622802734375</v>
      </c>
      <c r="FE366">
        <v>93.636825561523438</v>
      </c>
      <c r="FF366">
        <v>95.214630126953125</v>
      </c>
      <c r="FG366">
        <v>95.484413146972656</v>
      </c>
      <c r="FH366">
        <v>95.131217956542969</v>
      </c>
      <c r="FI366">
        <v>94.672103881835938</v>
      </c>
      <c r="FJ366">
        <v>93.240097045898437</v>
      </c>
      <c r="FK366">
        <v>89.816940307617188</v>
      </c>
      <c r="FL366">
        <v>85.200439453125</v>
      </c>
      <c r="FM366">
        <v>81.540260314941406</v>
      </c>
      <c r="FN366">
        <v>78.383895874023438</v>
      </c>
      <c r="FO366">
        <v>76.530540466308594</v>
      </c>
      <c r="FP366">
        <v>73.844200134277344</v>
      </c>
      <c r="FQ366">
        <v>72.722000122070313</v>
      </c>
      <c r="FR366">
        <v>17</v>
      </c>
      <c r="FS366">
        <v>8.0595359206199646E-2</v>
      </c>
      <c r="FT366">
        <v>1</v>
      </c>
    </row>
    <row r="367" spans="1:176" x14ac:dyDescent="0.2">
      <c r="A367" t="s">
        <v>232</v>
      </c>
      <c r="B367" t="s">
        <v>228</v>
      </c>
      <c r="C367" t="s">
        <v>252</v>
      </c>
      <c r="D367">
        <v>17</v>
      </c>
      <c r="E367">
        <v>17</v>
      </c>
      <c r="F367">
        <v>2.6420266628265381</v>
      </c>
      <c r="G367">
        <v>2.5301461219787598</v>
      </c>
      <c r="H367">
        <v>2.4340462684631348</v>
      </c>
      <c r="I367">
        <v>2.548670768737793</v>
      </c>
      <c r="J367">
        <v>2.962946891784668</v>
      </c>
      <c r="K367">
        <v>3.3441171646118164</v>
      </c>
      <c r="L367">
        <v>4.0568323135375977</v>
      </c>
      <c r="M367">
        <v>3.9844980239868164</v>
      </c>
      <c r="N367">
        <v>4.051541805267334</v>
      </c>
      <c r="O367">
        <v>4.3282575607299805</v>
      </c>
      <c r="P367">
        <v>4.5632638931274414</v>
      </c>
      <c r="Q367">
        <v>4.7428712844848633</v>
      </c>
      <c r="R367">
        <v>4.8928737640380859</v>
      </c>
      <c r="S367">
        <v>5.0245766639709473</v>
      </c>
      <c r="T367">
        <v>5.0672502517700195</v>
      </c>
      <c r="U367">
        <v>5.1965522766113281</v>
      </c>
      <c r="V367">
        <v>5.2218623161315918</v>
      </c>
      <c r="W367">
        <v>5.2009692192077637</v>
      </c>
      <c r="X367">
        <v>5.0417532920837402</v>
      </c>
      <c r="Y367">
        <v>4.9793539047241211</v>
      </c>
      <c r="Z367">
        <v>5.0782957077026367</v>
      </c>
      <c r="AA367">
        <v>4.8158049583435059</v>
      </c>
      <c r="AB367">
        <v>3.7983083724975586</v>
      </c>
      <c r="AC367">
        <v>3.3851516246795654</v>
      </c>
      <c r="AD367">
        <v>-0.19741827249526978</v>
      </c>
      <c r="AE367">
        <v>-0.34168234467506409</v>
      </c>
      <c r="AF367">
        <v>-0.41979685425758362</v>
      </c>
      <c r="AG367">
        <v>-0.39485925436019897</v>
      </c>
      <c r="AH367">
        <v>-0.33825895190238953</v>
      </c>
      <c r="AI367">
        <v>-0.53636598587036133</v>
      </c>
      <c r="AJ367">
        <v>-0.62269973754882813</v>
      </c>
      <c r="AK367">
        <v>-0.33556020259857178</v>
      </c>
      <c r="AL367">
        <v>-0.27298909425735474</v>
      </c>
      <c r="AM367">
        <v>-0.30564191937446594</v>
      </c>
      <c r="AN367">
        <v>-0.40552958846092224</v>
      </c>
      <c r="AO367">
        <v>-0.43256238102912903</v>
      </c>
      <c r="AP367">
        <v>-0.41068997979164124</v>
      </c>
      <c r="AQ367">
        <v>-0.4620189368724823</v>
      </c>
      <c r="AR367">
        <v>-0.47225859761238098</v>
      </c>
      <c r="AS367">
        <v>0.86689108610153198</v>
      </c>
      <c r="AT367">
        <v>0.70063990354537964</v>
      </c>
      <c r="AU367">
        <v>0.57671898603439331</v>
      </c>
      <c r="AV367">
        <v>0.48651528358459473</v>
      </c>
      <c r="AW367">
        <v>-0.47954261302947998</v>
      </c>
      <c r="AX367">
        <v>-0.62680524587631226</v>
      </c>
      <c r="AY367">
        <v>-0.5443413257598877</v>
      </c>
      <c r="AZ367">
        <v>-0.56756311655044556</v>
      </c>
      <c r="BA367">
        <v>-0.51375061273574829</v>
      </c>
      <c r="BB367">
        <v>1.4495666138827801E-2</v>
      </c>
      <c r="BC367">
        <v>-0.11247929930686951</v>
      </c>
      <c r="BD367">
        <v>-0.1861894428730011</v>
      </c>
      <c r="BE367">
        <v>-0.16810122132301331</v>
      </c>
      <c r="BF367">
        <v>-0.10167235881090164</v>
      </c>
      <c r="BG367">
        <v>-0.32776165008544922</v>
      </c>
      <c r="BH367">
        <v>-0.37873619794845581</v>
      </c>
      <c r="BI367">
        <v>-0.13829042017459869</v>
      </c>
      <c r="BJ367">
        <v>-8.342771977186203E-2</v>
      </c>
      <c r="BK367">
        <v>-0.1152956634759903</v>
      </c>
      <c r="BL367">
        <v>-0.20449323952198029</v>
      </c>
      <c r="BM367">
        <v>-0.2254289835691452</v>
      </c>
      <c r="BN367">
        <v>-0.19563353061676025</v>
      </c>
      <c r="BO367">
        <v>-0.24205194413661957</v>
      </c>
      <c r="BP367">
        <v>-0.25385531783103943</v>
      </c>
      <c r="BQ367">
        <v>1.0799726247787476</v>
      </c>
      <c r="BR367">
        <v>0.91232788562774658</v>
      </c>
      <c r="BS367">
        <v>0.79135388135910034</v>
      </c>
      <c r="BT367">
        <v>0.69979572296142578</v>
      </c>
      <c r="BU367">
        <v>-0.26530584692955017</v>
      </c>
      <c r="BV367">
        <v>-0.42825767397880554</v>
      </c>
      <c r="BW367">
        <v>-0.33966988325119019</v>
      </c>
      <c r="BX367">
        <v>-0.3401070237159729</v>
      </c>
      <c r="BY367">
        <v>-0.28547284007072449</v>
      </c>
      <c r="BZ367">
        <v>0.16126661002635956</v>
      </c>
      <c r="CA367">
        <v>4.6266023069620132E-2</v>
      </c>
      <c r="CB367">
        <v>-2.4393647909164429E-2</v>
      </c>
      <c r="CC367">
        <v>-1.1049292981624603E-2</v>
      </c>
      <c r="CD367">
        <v>6.2186796218156815E-2</v>
      </c>
      <c r="CE367">
        <v>-0.18328292667865753</v>
      </c>
      <c r="CF367">
        <v>-0.20976778864860535</v>
      </c>
      <c r="CG367">
        <v>-1.661964226514101E-3</v>
      </c>
      <c r="CH367">
        <v>4.7861900180578232E-2</v>
      </c>
      <c r="CI367">
        <v>1.653757318854332E-2</v>
      </c>
      <c r="CJ367">
        <v>-6.5256066620349884E-2</v>
      </c>
      <c r="CK367">
        <v>-8.1969015300273895E-2</v>
      </c>
      <c r="CL367">
        <v>-4.6686094254255295E-2</v>
      </c>
      <c r="CM367">
        <v>-8.9703470468521118E-2</v>
      </c>
      <c r="CN367">
        <v>-0.10258986055850983</v>
      </c>
      <c r="CO367">
        <v>1.2275521755218506</v>
      </c>
      <c r="CP367">
        <v>1.0589423179626465</v>
      </c>
      <c r="CQ367">
        <v>0.94000929594039917</v>
      </c>
      <c r="CR367">
        <v>0.84751313924789429</v>
      </c>
      <c r="CS367">
        <v>-0.11692609637975693</v>
      </c>
      <c r="CT367">
        <v>-0.29074424505233765</v>
      </c>
      <c r="CU367">
        <v>-0.19791507720947266</v>
      </c>
      <c r="CV367">
        <v>-0.18257163465023041</v>
      </c>
      <c r="CW367">
        <v>-0.12736834585666656</v>
      </c>
      <c r="CX367">
        <v>0.30803754925727844</v>
      </c>
      <c r="CY367">
        <v>0.20501135289669037</v>
      </c>
      <c r="CZ367">
        <v>0.13740214705467224</v>
      </c>
      <c r="DA367">
        <v>0.1460026353597641</v>
      </c>
      <c r="DB367">
        <v>0.22604595124721527</v>
      </c>
      <c r="DC367">
        <v>-3.8804192095994949E-2</v>
      </c>
      <c r="DD367">
        <v>-4.0799379348754883E-2</v>
      </c>
      <c r="DE367">
        <v>0.13496649265289307</v>
      </c>
      <c r="DF367">
        <v>0.17915152013301849</v>
      </c>
      <c r="DG367">
        <v>0.14837081730365753</v>
      </c>
      <c r="DH367">
        <v>7.3981106281280518E-2</v>
      </c>
      <c r="DI367">
        <v>6.1490952968597412E-2</v>
      </c>
      <c r="DJ367">
        <v>0.10226134955883026</v>
      </c>
      <c r="DK367">
        <v>6.2644995748996735E-2</v>
      </c>
      <c r="DL367">
        <v>4.8675592988729477E-2</v>
      </c>
      <c r="DM367">
        <v>1.3751317262649536</v>
      </c>
      <c r="DN367">
        <v>1.2055567502975464</v>
      </c>
      <c r="DO367">
        <v>1.0886647701263428</v>
      </c>
      <c r="DP367">
        <v>0.99523055553436279</v>
      </c>
      <c r="DQ367">
        <v>3.1453646719455719E-2</v>
      </c>
      <c r="DR367">
        <v>-0.15323080122470856</v>
      </c>
      <c r="DS367">
        <v>-5.6160256266593933E-2</v>
      </c>
      <c r="DT367">
        <v>-2.5036239996552467E-2</v>
      </c>
      <c r="DU367">
        <v>3.0736139044165611E-2</v>
      </c>
      <c r="DV367">
        <v>0.5199514627456665</v>
      </c>
      <c r="DW367">
        <v>0.43421438336372375</v>
      </c>
      <c r="DX367">
        <v>0.37100955843925476</v>
      </c>
      <c r="DY367">
        <v>0.37276068329811096</v>
      </c>
      <c r="DZ367">
        <v>0.46263253688812256</v>
      </c>
      <c r="EA367">
        <v>0.16980014741420746</v>
      </c>
      <c r="EB367">
        <v>0.20316416025161743</v>
      </c>
      <c r="EC367">
        <v>0.33223628997802734</v>
      </c>
      <c r="ED367">
        <v>0.36871287226676941</v>
      </c>
      <c r="EE367">
        <v>0.33871707320213318</v>
      </c>
      <c r="EF367">
        <v>0.27501747012138367</v>
      </c>
      <c r="EG367">
        <v>0.26862436532974243</v>
      </c>
      <c r="EH367">
        <v>0.31731778383255005</v>
      </c>
      <c r="EI367">
        <v>0.28261199593544006</v>
      </c>
      <c r="EJ367">
        <v>0.26707887649536133</v>
      </c>
      <c r="EK367">
        <v>1.588213324546814</v>
      </c>
      <c r="EL367">
        <v>1.4172446727752686</v>
      </c>
      <c r="EM367">
        <v>1.3032995462417603</v>
      </c>
      <c r="EN367">
        <v>1.2085109949111938</v>
      </c>
      <c r="EO367">
        <v>0.24569042026996613</v>
      </c>
      <c r="EP367">
        <v>4.5316766947507858E-2</v>
      </c>
      <c r="EQ367">
        <v>0.14851118624210358</v>
      </c>
      <c r="ER367">
        <v>0.20241984724998474</v>
      </c>
      <c r="ES367">
        <v>0.25901389122009277</v>
      </c>
      <c r="ET367">
        <v>77.43560791015625</v>
      </c>
      <c r="EU367">
        <v>75.463356018066406</v>
      </c>
      <c r="EV367">
        <v>73.862899780273438</v>
      </c>
      <c r="EW367">
        <v>73.263900756835938</v>
      </c>
      <c r="EX367">
        <v>73.153511047363281</v>
      </c>
      <c r="EY367">
        <v>72.05096435546875</v>
      </c>
      <c r="EZ367">
        <v>74.539588928222656</v>
      </c>
      <c r="FA367">
        <v>79.304534912109375</v>
      </c>
      <c r="FB367">
        <v>84.872718811035156</v>
      </c>
      <c r="FC367">
        <v>90.247039794921875</v>
      </c>
      <c r="FD367">
        <v>94.837364196777344</v>
      </c>
      <c r="FE367">
        <v>97.511054992675781</v>
      </c>
      <c r="FF367">
        <v>98.682403564453125</v>
      </c>
      <c r="FG367">
        <v>98.833541870117188</v>
      </c>
      <c r="FH367">
        <v>98.751289367675781</v>
      </c>
      <c r="FI367">
        <v>98.237014770507813</v>
      </c>
      <c r="FJ367">
        <v>96.936332702636719</v>
      </c>
      <c r="FK367">
        <v>94.725761413574219</v>
      </c>
      <c r="FL367">
        <v>90.975830078125</v>
      </c>
      <c r="FM367">
        <v>87.729217529296875</v>
      </c>
      <c r="FN367">
        <v>86.136322021484375</v>
      </c>
      <c r="FO367">
        <v>84.225914001464844</v>
      </c>
      <c r="FP367">
        <v>82.563774108886719</v>
      </c>
      <c r="FQ367">
        <v>81.306060791015625</v>
      </c>
      <c r="FR367">
        <v>17</v>
      </c>
      <c r="FS367">
        <v>8.3203829824924469E-2</v>
      </c>
      <c r="FT367">
        <v>1</v>
      </c>
    </row>
    <row r="368" spans="1:176" x14ac:dyDescent="0.2">
      <c r="A368" t="s">
        <v>232</v>
      </c>
      <c r="B368" t="s">
        <v>228</v>
      </c>
      <c r="C368" t="s">
        <v>253</v>
      </c>
      <c r="D368">
        <v>17</v>
      </c>
      <c r="E368">
        <v>17</v>
      </c>
      <c r="F368">
        <v>3.0895566940307617</v>
      </c>
      <c r="G368">
        <v>2.8916482925415039</v>
      </c>
      <c r="H368">
        <v>2.7881231307983398</v>
      </c>
      <c r="I368">
        <v>2.9016163349151611</v>
      </c>
      <c r="J368">
        <v>3.1699516773223877</v>
      </c>
      <c r="K368">
        <v>3.39212965965271</v>
      </c>
      <c r="L368">
        <v>4.0705552101135254</v>
      </c>
      <c r="M368">
        <v>4.0219612121582031</v>
      </c>
      <c r="N368">
        <v>4.0813741683959961</v>
      </c>
      <c r="O368">
        <v>4.4012389183044434</v>
      </c>
      <c r="P368">
        <v>4.6580219268798828</v>
      </c>
      <c r="Q368">
        <v>4.8354425430297852</v>
      </c>
      <c r="R368">
        <v>4.9464364051818848</v>
      </c>
      <c r="S368">
        <v>5.0696868896484375</v>
      </c>
      <c r="T368">
        <v>5.1490979194641113</v>
      </c>
      <c r="U368">
        <v>5.233922004699707</v>
      </c>
      <c r="V368">
        <v>5.2558622360229492</v>
      </c>
      <c r="W368">
        <v>5.2174100875854492</v>
      </c>
      <c r="X368">
        <v>5.0115747451782227</v>
      </c>
      <c r="Y368">
        <v>4.9796972274780273</v>
      </c>
      <c r="Z368">
        <v>5.0977778434753418</v>
      </c>
      <c r="AA368">
        <v>4.8478565216064453</v>
      </c>
      <c r="AB368">
        <v>3.9035308361053467</v>
      </c>
      <c r="AC368">
        <v>3.4178805351257324</v>
      </c>
      <c r="AD368">
        <v>-0.42058929800987244</v>
      </c>
      <c r="AE368">
        <v>-0.51171576976776123</v>
      </c>
      <c r="AF368">
        <v>-0.53028362989425659</v>
      </c>
      <c r="AG368">
        <v>-0.45765864849090576</v>
      </c>
      <c r="AH368">
        <v>-0.37025889754295349</v>
      </c>
      <c r="AI368">
        <v>-0.33480960130691528</v>
      </c>
      <c r="AJ368">
        <v>-0.57402265071868896</v>
      </c>
      <c r="AK368">
        <v>-0.3040497899055481</v>
      </c>
      <c r="AL368">
        <v>-0.26675119996070862</v>
      </c>
      <c r="AM368">
        <v>-0.22679746150970459</v>
      </c>
      <c r="AN368">
        <v>-0.33894488215446472</v>
      </c>
      <c r="AO368">
        <v>-0.32281562685966492</v>
      </c>
      <c r="AP368">
        <v>-0.37124475836753845</v>
      </c>
      <c r="AQ368">
        <v>-0.39044028520584106</v>
      </c>
      <c r="AR368">
        <v>0.92248469591140747</v>
      </c>
      <c r="AS368">
        <v>0.6892436146736145</v>
      </c>
      <c r="AT368">
        <v>0.58331531286239624</v>
      </c>
      <c r="AU368">
        <v>0.55192607641220093</v>
      </c>
      <c r="AV368">
        <v>0.35857725143432617</v>
      </c>
      <c r="AW368">
        <v>-0.41961053013801575</v>
      </c>
      <c r="AX368">
        <v>-0.6277192234992981</v>
      </c>
      <c r="AY368">
        <v>-0.50047117471694946</v>
      </c>
      <c r="AZ368">
        <v>-0.52249932289123535</v>
      </c>
      <c r="BA368">
        <v>-0.60177791118621826</v>
      </c>
      <c r="BB368">
        <v>-0.21029350161552429</v>
      </c>
      <c r="BC368">
        <v>-0.2868753969669342</v>
      </c>
      <c r="BD368">
        <v>-0.30657607316970825</v>
      </c>
      <c r="BE368">
        <v>-0.24865734577178955</v>
      </c>
      <c r="BF368">
        <v>-0.15077929198741913</v>
      </c>
      <c r="BG368">
        <v>-0.14233653247356415</v>
      </c>
      <c r="BH368">
        <v>-0.34915059804916382</v>
      </c>
      <c r="BI368">
        <v>-0.12042015790939331</v>
      </c>
      <c r="BJ368">
        <v>-9.2884980142116547E-2</v>
      </c>
      <c r="BK368">
        <v>-4.9628011882305145E-2</v>
      </c>
      <c r="BL368">
        <v>-0.14976418018341064</v>
      </c>
      <c r="BM368">
        <v>-0.12972885370254517</v>
      </c>
      <c r="BN368">
        <v>-0.1752847284078598</v>
      </c>
      <c r="BO368">
        <v>-0.18575641512870789</v>
      </c>
      <c r="BP368">
        <v>1.1277157068252563</v>
      </c>
      <c r="BQ368">
        <v>0.8948674201965332</v>
      </c>
      <c r="BR368">
        <v>0.79358792304992676</v>
      </c>
      <c r="BS368">
        <v>0.76915687322616577</v>
      </c>
      <c r="BT368">
        <v>0.57041597366333008</v>
      </c>
      <c r="BU368">
        <v>-0.21590709686279297</v>
      </c>
      <c r="BV368">
        <v>-0.4446294903755188</v>
      </c>
      <c r="BW368">
        <v>-0.30604341626167297</v>
      </c>
      <c r="BX368">
        <v>-0.29402780532836914</v>
      </c>
      <c r="BY368">
        <v>-0.37255707383155823</v>
      </c>
      <c r="BZ368">
        <v>-6.4643263816833496E-2</v>
      </c>
      <c r="CA368">
        <v>-0.13115164637565613</v>
      </c>
      <c r="CB368">
        <v>-0.15163686871528625</v>
      </c>
      <c r="CC368">
        <v>-0.10390367358922958</v>
      </c>
      <c r="CD368">
        <v>1.2315975036472082E-3</v>
      </c>
      <c r="CE368">
        <v>-9.0302526950836182E-3</v>
      </c>
      <c r="CF368">
        <v>-0.1934049129486084</v>
      </c>
      <c r="CG368">
        <v>6.7611639387905598E-3</v>
      </c>
      <c r="CH368">
        <v>2.7534240856766701E-2</v>
      </c>
      <c r="CI368">
        <v>7.3079012334346771E-2</v>
      </c>
      <c r="CJ368">
        <v>-1.8738197162747383E-2</v>
      </c>
      <c r="CK368">
        <v>4.0024449117481709E-3</v>
      </c>
      <c r="CL368">
        <v>-3.9563406258821487E-2</v>
      </c>
      <c r="CM368">
        <v>-4.3992999941110611E-2</v>
      </c>
      <c r="CN368">
        <v>1.2698581218719482</v>
      </c>
      <c r="CO368">
        <v>1.03728187084198</v>
      </c>
      <c r="CP368">
        <v>0.93922203779220581</v>
      </c>
      <c r="CQ368">
        <v>0.91961032152175903</v>
      </c>
      <c r="CR368">
        <v>0.71713483333587646</v>
      </c>
      <c r="CS368">
        <v>-7.4822738766670227E-2</v>
      </c>
      <c r="CT368">
        <v>-0.31782209873199463</v>
      </c>
      <c r="CU368">
        <v>-0.17138335108757019</v>
      </c>
      <c r="CV368">
        <v>-0.13578915596008301</v>
      </c>
      <c r="CW368">
        <v>-0.21379943192005157</v>
      </c>
      <c r="CX368">
        <v>8.10069739818573E-2</v>
      </c>
      <c r="CY368">
        <v>2.4572107940912247E-2</v>
      </c>
      <c r="CZ368">
        <v>3.3023273572325706E-3</v>
      </c>
      <c r="DA368">
        <v>4.0849994868040085E-2</v>
      </c>
      <c r="DB368">
        <v>0.15324249863624573</v>
      </c>
      <c r="DC368">
        <v>0.12427601963281631</v>
      </c>
      <c r="DD368">
        <v>-3.7659231573343277E-2</v>
      </c>
      <c r="DE368">
        <v>0.13394248485565186</v>
      </c>
      <c r="DF368">
        <v>0.14795346558094025</v>
      </c>
      <c r="DG368">
        <v>0.19578602910041809</v>
      </c>
      <c r="DH368">
        <v>0.11228778213262558</v>
      </c>
      <c r="DI368">
        <v>0.13773374259471893</v>
      </c>
      <c r="DJ368">
        <v>9.6157915890216827E-2</v>
      </c>
      <c r="DK368">
        <v>9.7770415246486664E-2</v>
      </c>
      <c r="DL368">
        <v>1.4120005369186401</v>
      </c>
      <c r="DM368">
        <v>1.1796963214874268</v>
      </c>
      <c r="DN368">
        <v>1.0848561525344849</v>
      </c>
      <c r="DO368">
        <v>1.0700637102127075</v>
      </c>
      <c r="DP368">
        <v>0.86385369300842285</v>
      </c>
      <c r="DQ368">
        <v>6.6261626780033112E-2</v>
      </c>
      <c r="DR368">
        <v>-0.19101470708847046</v>
      </c>
      <c r="DS368">
        <v>-3.6723285913467407E-2</v>
      </c>
      <c r="DT368">
        <v>2.2449497133493423E-2</v>
      </c>
      <c r="DU368">
        <v>-5.5041790008544922E-2</v>
      </c>
      <c r="DV368">
        <v>0.29130277037620544</v>
      </c>
      <c r="DW368">
        <v>0.24941247701644897</v>
      </c>
      <c r="DX368">
        <v>0.22700992226600647</v>
      </c>
      <c r="DY368">
        <v>0.24985130131244659</v>
      </c>
      <c r="DZ368">
        <v>0.3727220892906189</v>
      </c>
      <c r="EA368">
        <v>0.31674909591674805</v>
      </c>
      <c r="EB368">
        <v>0.18721279501914978</v>
      </c>
      <c r="EC368">
        <v>0.31757211685180664</v>
      </c>
      <c r="ED368">
        <v>0.32181969285011292</v>
      </c>
      <c r="EE368">
        <v>0.37295550107955933</v>
      </c>
      <c r="EF368">
        <v>0.30146849155426025</v>
      </c>
      <c r="EG368">
        <v>0.33082050085067749</v>
      </c>
      <c r="EH368">
        <v>0.29211795330047607</v>
      </c>
      <c r="EI368">
        <v>0.30245426297187805</v>
      </c>
      <c r="EJ368">
        <v>1.6172314882278442</v>
      </c>
      <c r="EK368">
        <v>1.3853200674057007</v>
      </c>
      <c r="EL368">
        <v>1.2951287031173706</v>
      </c>
      <c r="EM368">
        <v>1.2872946262359619</v>
      </c>
      <c r="EN368">
        <v>1.0756924152374268</v>
      </c>
      <c r="EO368">
        <v>0.26996505260467529</v>
      </c>
      <c r="EP368">
        <v>-7.9249851405620575E-3</v>
      </c>
      <c r="EQ368">
        <v>0.15770445764064789</v>
      </c>
      <c r="ER368">
        <v>0.25092098116874695</v>
      </c>
      <c r="ES368">
        <v>0.17417903244495392</v>
      </c>
      <c r="ET368">
        <v>79.084037780761719</v>
      </c>
      <c r="EU368">
        <v>77.872222900390625</v>
      </c>
      <c r="EV368">
        <v>76.496749877929688</v>
      </c>
      <c r="EW368">
        <v>75.069007873535156</v>
      </c>
      <c r="EX368">
        <v>73.978057861328125</v>
      </c>
      <c r="EY368">
        <v>72.95294189453125</v>
      </c>
      <c r="EZ368">
        <v>75.138755798339844</v>
      </c>
      <c r="FA368">
        <v>80.628677368164063</v>
      </c>
      <c r="FB368">
        <v>86.74847412109375</v>
      </c>
      <c r="FC368">
        <v>91.303855895996094</v>
      </c>
      <c r="FD368">
        <v>95.036109924316406</v>
      </c>
      <c r="FE368">
        <v>97.592414855957031</v>
      </c>
      <c r="FF368">
        <v>98.875900268554688</v>
      </c>
      <c r="FG368">
        <v>99.655166625976563</v>
      </c>
      <c r="FH368">
        <v>99.699378967285156</v>
      </c>
      <c r="FI368">
        <v>97.46685791015625</v>
      </c>
      <c r="FJ368">
        <v>95.655921936035156</v>
      </c>
      <c r="FK368">
        <v>93.556526184082031</v>
      </c>
      <c r="FL368">
        <v>89.266342163085938</v>
      </c>
      <c r="FM368">
        <v>88.064895629882813</v>
      </c>
      <c r="FN368">
        <v>86.932014465332031</v>
      </c>
      <c r="FO368">
        <v>85.798675537109375</v>
      </c>
      <c r="FP368">
        <v>81.761054992675781</v>
      </c>
      <c r="FQ368">
        <v>79.295814514160156</v>
      </c>
      <c r="FR368">
        <v>17</v>
      </c>
      <c r="FS368">
        <v>8.1265456974506378E-2</v>
      </c>
      <c r="FT368">
        <v>1</v>
      </c>
    </row>
    <row r="369" spans="1:176" x14ac:dyDescent="0.2">
      <c r="A369" t="s">
        <v>232</v>
      </c>
      <c r="B369" t="s">
        <v>228</v>
      </c>
      <c r="C369" t="s">
        <v>254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0</v>
      </c>
      <c r="BI369">
        <v>0</v>
      </c>
      <c r="BJ369">
        <v>0</v>
      </c>
      <c r="BK369">
        <v>0</v>
      </c>
      <c r="BL369">
        <v>0</v>
      </c>
      <c r="BM369">
        <v>0</v>
      </c>
      <c r="BN369">
        <v>0</v>
      </c>
      <c r="BO369">
        <v>0</v>
      </c>
      <c r="BP369">
        <v>0</v>
      </c>
      <c r="BQ369">
        <v>0</v>
      </c>
      <c r="BR369">
        <v>0</v>
      </c>
      <c r="BS369">
        <v>0</v>
      </c>
      <c r="BT369">
        <v>0</v>
      </c>
      <c r="BU369">
        <v>0</v>
      </c>
      <c r="BV369">
        <v>0</v>
      </c>
      <c r="BW369">
        <v>0</v>
      </c>
      <c r="BX369">
        <v>0</v>
      </c>
      <c r="BY369">
        <v>0</v>
      </c>
      <c r="BZ369">
        <v>0</v>
      </c>
      <c r="CA369">
        <v>0</v>
      </c>
      <c r="CB369">
        <v>0</v>
      </c>
      <c r="CC369">
        <v>0</v>
      </c>
      <c r="CD369">
        <v>0</v>
      </c>
      <c r="CE369">
        <v>0</v>
      </c>
      <c r="CF369">
        <v>0</v>
      </c>
      <c r="CG369">
        <v>0</v>
      </c>
      <c r="CH369">
        <v>0</v>
      </c>
      <c r="CI369">
        <v>0</v>
      </c>
      <c r="CJ369">
        <v>0</v>
      </c>
      <c r="CK369">
        <v>0</v>
      </c>
      <c r="CL369">
        <v>0</v>
      </c>
      <c r="CM369">
        <v>0</v>
      </c>
      <c r="CN369">
        <v>0</v>
      </c>
      <c r="CO369">
        <v>0</v>
      </c>
      <c r="CP369">
        <v>0</v>
      </c>
      <c r="CQ369">
        <v>0</v>
      </c>
      <c r="CR369">
        <v>0</v>
      </c>
      <c r="CS369">
        <v>0</v>
      </c>
      <c r="CT369">
        <v>0</v>
      </c>
      <c r="CU369">
        <v>0</v>
      </c>
      <c r="CV369">
        <v>0</v>
      </c>
      <c r="CW369">
        <v>0</v>
      </c>
      <c r="CX369">
        <v>0</v>
      </c>
      <c r="CY369">
        <v>0</v>
      </c>
      <c r="CZ369">
        <v>0</v>
      </c>
      <c r="DA369">
        <v>0</v>
      </c>
      <c r="DB369">
        <v>0</v>
      </c>
      <c r="DC369">
        <v>0</v>
      </c>
      <c r="DD369">
        <v>0</v>
      </c>
      <c r="DE369">
        <v>0</v>
      </c>
      <c r="DF369">
        <v>0</v>
      </c>
      <c r="DG369">
        <v>0</v>
      </c>
      <c r="DH369">
        <v>0</v>
      </c>
      <c r="DI369">
        <v>0</v>
      </c>
      <c r="DJ369">
        <v>0</v>
      </c>
      <c r="DK369">
        <v>0</v>
      </c>
      <c r="DL369">
        <v>0</v>
      </c>
      <c r="DM369">
        <v>0</v>
      </c>
      <c r="DN369">
        <v>0</v>
      </c>
      <c r="DO369">
        <v>0</v>
      </c>
      <c r="DP369">
        <v>0</v>
      </c>
      <c r="DQ369">
        <v>0</v>
      </c>
      <c r="DR369">
        <v>0</v>
      </c>
      <c r="DS369">
        <v>0</v>
      </c>
      <c r="DT369">
        <v>0</v>
      </c>
      <c r="DU369">
        <v>0</v>
      </c>
      <c r="DV369">
        <v>0</v>
      </c>
      <c r="DW369">
        <v>0</v>
      </c>
      <c r="DX369">
        <v>0</v>
      </c>
      <c r="DY369">
        <v>0</v>
      </c>
      <c r="DZ369">
        <v>0</v>
      </c>
      <c r="EA369">
        <v>0</v>
      </c>
      <c r="EB369">
        <v>0</v>
      </c>
      <c r="EC369">
        <v>0</v>
      </c>
      <c r="ED369">
        <v>0</v>
      </c>
      <c r="EE369">
        <v>0</v>
      </c>
      <c r="EF369">
        <v>0</v>
      </c>
      <c r="EG369">
        <v>0</v>
      </c>
      <c r="EH369">
        <v>0</v>
      </c>
      <c r="EI369">
        <v>0</v>
      </c>
      <c r="EJ369">
        <v>0</v>
      </c>
      <c r="EK369">
        <v>0</v>
      </c>
      <c r="EL369">
        <v>0</v>
      </c>
      <c r="EM369">
        <v>0</v>
      </c>
      <c r="EN369">
        <v>0</v>
      </c>
      <c r="EO369">
        <v>0</v>
      </c>
      <c r="EP369">
        <v>0</v>
      </c>
      <c r="EQ369">
        <v>0</v>
      </c>
      <c r="ER369">
        <v>0</v>
      </c>
      <c r="ES369">
        <v>0</v>
      </c>
      <c r="ET369">
        <v>0</v>
      </c>
      <c r="EU369">
        <v>0</v>
      </c>
      <c r="EV369">
        <v>0</v>
      </c>
      <c r="EW369">
        <v>0</v>
      </c>
      <c r="EX369">
        <v>0</v>
      </c>
      <c r="EY369">
        <v>0</v>
      </c>
      <c r="EZ369">
        <v>0</v>
      </c>
      <c r="FA369">
        <v>0</v>
      </c>
      <c r="FB369">
        <v>0</v>
      </c>
      <c r="FC369">
        <v>0</v>
      </c>
      <c r="FD369">
        <v>0</v>
      </c>
      <c r="FE369">
        <v>0</v>
      </c>
      <c r="FF369">
        <v>0</v>
      </c>
      <c r="FG369">
        <v>0</v>
      </c>
      <c r="FH369">
        <v>0</v>
      </c>
      <c r="FI369">
        <v>0</v>
      </c>
      <c r="FJ369">
        <v>0</v>
      </c>
      <c r="FK369">
        <v>0</v>
      </c>
      <c r="FL369">
        <v>0</v>
      </c>
      <c r="FM369">
        <v>0</v>
      </c>
      <c r="FN369">
        <v>0</v>
      </c>
      <c r="FO369">
        <v>0</v>
      </c>
      <c r="FP369">
        <v>0</v>
      </c>
      <c r="FQ369">
        <v>0</v>
      </c>
      <c r="FR369">
        <v>0</v>
      </c>
      <c r="FS369">
        <v>0</v>
      </c>
      <c r="FT369">
        <v>0</v>
      </c>
    </row>
    <row r="370" spans="1:176" x14ac:dyDescent="0.2">
      <c r="A370" t="s">
        <v>232</v>
      </c>
      <c r="B370" t="s">
        <v>228</v>
      </c>
      <c r="C370" t="s">
        <v>255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0</v>
      </c>
      <c r="BI370">
        <v>0</v>
      </c>
      <c r="BJ370">
        <v>0</v>
      </c>
      <c r="BK370">
        <v>0</v>
      </c>
      <c r="BL370">
        <v>0</v>
      </c>
      <c r="BM370">
        <v>0</v>
      </c>
      <c r="BN370">
        <v>0</v>
      </c>
      <c r="BO370">
        <v>0</v>
      </c>
      <c r="BP370">
        <v>0</v>
      </c>
      <c r="BQ370">
        <v>0</v>
      </c>
      <c r="BR370">
        <v>0</v>
      </c>
      <c r="BS370">
        <v>0</v>
      </c>
      <c r="BT370">
        <v>0</v>
      </c>
      <c r="BU370">
        <v>0</v>
      </c>
      <c r="BV370">
        <v>0</v>
      </c>
      <c r="BW370">
        <v>0</v>
      </c>
      <c r="BX370">
        <v>0</v>
      </c>
      <c r="BY370">
        <v>0</v>
      </c>
      <c r="BZ370">
        <v>0</v>
      </c>
      <c r="CA370">
        <v>0</v>
      </c>
      <c r="CB370">
        <v>0</v>
      </c>
      <c r="CC370">
        <v>0</v>
      </c>
      <c r="CD370">
        <v>0</v>
      </c>
      <c r="CE370">
        <v>0</v>
      </c>
      <c r="CF370">
        <v>0</v>
      </c>
      <c r="CG370">
        <v>0</v>
      </c>
      <c r="CH370">
        <v>0</v>
      </c>
      <c r="CI370">
        <v>0</v>
      </c>
      <c r="CJ370">
        <v>0</v>
      </c>
      <c r="CK370">
        <v>0</v>
      </c>
      <c r="CL370">
        <v>0</v>
      </c>
      <c r="CM370">
        <v>0</v>
      </c>
      <c r="CN370">
        <v>0</v>
      </c>
      <c r="CO370">
        <v>0</v>
      </c>
      <c r="CP370">
        <v>0</v>
      </c>
      <c r="CQ370">
        <v>0</v>
      </c>
      <c r="CR370">
        <v>0</v>
      </c>
      <c r="CS370">
        <v>0</v>
      </c>
      <c r="CT370">
        <v>0</v>
      </c>
      <c r="CU370">
        <v>0</v>
      </c>
      <c r="CV370">
        <v>0</v>
      </c>
      <c r="CW370">
        <v>0</v>
      </c>
      <c r="CX370">
        <v>0</v>
      </c>
      <c r="CY370">
        <v>0</v>
      </c>
      <c r="CZ370">
        <v>0</v>
      </c>
      <c r="DA370">
        <v>0</v>
      </c>
      <c r="DB370">
        <v>0</v>
      </c>
      <c r="DC370">
        <v>0</v>
      </c>
      <c r="DD370">
        <v>0</v>
      </c>
      <c r="DE370">
        <v>0</v>
      </c>
      <c r="DF370">
        <v>0</v>
      </c>
      <c r="DG370">
        <v>0</v>
      </c>
      <c r="DH370">
        <v>0</v>
      </c>
      <c r="DI370">
        <v>0</v>
      </c>
      <c r="DJ370">
        <v>0</v>
      </c>
      <c r="DK370">
        <v>0</v>
      </c>
      <c r="DL370">
        <v>0</v>
      </c>
      <c r="DM370">
        <v>0</v>
      </c>
      <c r="DN370">
        <v>0</v>
      </c>
      <c r="DO370">
        <v>0</v>
      </c>
      <c r="DP370">
        <v>0</v>
      </c>
      <c r="DQ370">
        <v>0</v>
      </c>
      <c r="DR370">
        <v>0</v>
      </c>
      <c r="DS370">
        <v>0</v>
      </c>
      <c r="DT370">
        <v>0</v>
      </c>
      <c r="DU370">
        <v>0</v>
      </c>
      <c r="DV370">
        <v>0</v>
      </c>
      <c r="DW370">
        <v>0</v>
      </c>
      <c r="DX370">
        <v>0</v>
      </c>
      <c r="DY370">
        <v>0</v>
      </c>
      <c r="DZ370">
        <v>0</v>
      </c>
      <c r="EA370">
        <v>0</v>
      </c>
      <c r="EB370">
        <v>0</v>
      </c>
      <c r="EC370">
        <v>0</v>
      </c>
      <c r="ED370">
        <v>0</v>
      </c>
      <c r="EE370">
        <v>0</v>
      </c>
      <c r="EF370">
        <v>0</v>
      </c>
      <c r="EG370">
        <v>0</v>
      </c>
      <c r="EH370">
        <v>0</v>
      </c>
      <c r="EI370">
        <v>0</v>
      </c>
      <c r="EJ370">
        <v>0</v>
      </c>
      <c r="EK370">
        <v>0</v>
      </c>
      <c r="EL370">
        <v>0</v>
      </c>
      <c r="EM370">
        <v>0</v>
      </c>
      <c r="EN370">
        <v>0</v>
      </c>
      <c r="EO370">
        <v>0</v>
      </c>
      <c r="EP370">
        <v>0</v>
      </c>
      <c r="EQ370">
        <v>0</v>
      </c>
      <c r="ER370">
        <v>0</v>
      </c>
      <c r="ES370">
        <v>0</v>
      </c>
      <c r="ET370">
        <v>0</v>
      </c>
      <c r="EU370">
        <v>0</v>
      </c>
      <c r="EV370">
        <v>0</v>
      </c>
      <c r="EW370">
        <v>0</v>
      </c>
      <c r="EX370">
        <v>0</v>
      </c>
      <c r="EY370">
        <v>0</v>
      </c>
      <c r="EZ370">
        <v>0</v>
      </c>
      <c r="FA370">
        <v>0</v>
      </c>
      <c r="FB370">
        <v>0</v>
      </c>
      <c r="FC370">
        <v>0</v>
      </c>
      <c r="FD370">
        <v>0</v>
      </c>
      <c r="FE370">
        <v>0</v>
      </c>
      <c r="FF370">
        <v>0</v>
      </c>
      <c r="FG370">
        <v>0</v>
      </c>
      <c r="FH370">
        <v>0</v>
      </c>
      <c r="FI370">
        <v>0</v>
      </c>
      <c r="FJ370">
        <v>0</v>
      </c>
      <c r="FK370">
        <v>0</v>
      </c>
      <c r="FL370">
        <v>0</v>
      </c>
      <c r="FM370">
        <v>0</v>
      </c>
      <c r="FN370">
        <v>0</v>
      </c>
      <c r="FO370">
        <v>0</v>
      </c>
      <c r="FP370">
        <v>0</v>
      </c>
      <c r="FQ370">
        <v>0</v>
      </c>
      <c r="FR370">
        <v>0</v>
      </c>
      <c r="FS370">
        <v>0</v>
      </c>
      <c r="FT370">
        <v>0</v>
      </c>
    </row>
    <row r="371" spans="1:176" x14ac:dyDescent="0.2">
      <c r="A371" t="s">
        <v>232</v>
      </c>
      <c r="B371" t="s">
        <v>228</v>
      </c>
      <c r="C371" t="s">
        <v>256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0</v>
      </c>
      <c r="BI371">
        <v>0</v>
      </c>
      <c r="BJ371">
        <v>0</v>
      </c>
      <c r="BK371">
        <v>0</v>
      </c>
      <c r="BL371">
        <v>0</v>
      </c>
      <c r="BM371">
        <v>0</v>
      </c>
      <c r="BN371">
        <v>0</v>
      </c>
      <c r="BO371">
        <v>0</v>
      </c>
      <c r="BP371">
        <v>0</v>
      </c>
      <c r="BQ371">
        <v>0</v>
      </c>
      <c r="BR371">
        <v>0</v>
      </c>
      <c r="BS371">
        <v>0</v>
      </c>
      <c r="BT371">
        <v>0</v>
      </c>
      <c r="BU371">
        <v>0</v>
      </c>
      <c r="BV371">
        <v>0</v>
      </c>
      <c r="BW371">
        <v>0</v>
      </c>
      <c r="BX371">
        <v>0</v>
      </c>
      <c r="BY371">
        <v>0</v>
      </c>
      <c r="BZ371">
        <v>0</v>
      </c>
      <c r="CA371">
        <v>0</v>
      </c>
      <c r="CB371">
        <v>0</v>
      </c>
      <c r="CC371">
        <v>0</v>
      </c>
      <c r="CD371">
        <v>0</v>
      </c>
      <c r="CE371">
        <v>0</v>
      </c>
      <c r="CF371">
        <v>0</v>
      </c>
      <c r="CG371">
        <v>0</v>
      </c>
      <c r="CH371">
        <v>0</v>
      </c>
      <c r="CI371">
        <v>0</v>
      </c>
      <c r="CJ371">
        <v>0</v>
      </c>
      <c r="CK371">
        <v>0</v>
      </c>
      <c r="CL371">
        <v>0</v>
      </c>
      <c r="CM371">
        <v>0</v>
      </c>
      <c r="CN371">
        <v>0</v>
      </c>
      <c r="CO371">
        <v>0</v>
      </c>
      <c r="CP371">
        <v>0</v>
      </c>
      <c r="CQ371">
        <v>0</v>
      </c>
      <c r="CR371">
        <v>0</v>
      </c>
      <c r="CS371">
        <v>0</v>
      </c>
      <c r="CT371">
        <v>0</v>
      </c>
      <c r="CU371">
        <v>0</v>
      </c>
      <c r="CV371">
        <v>0</v>
      </c>
      <c r="CW371">
        <v>0</v>
      </c>
      <c r="CX371">
        <v>0</v>
      </c>
      <c r="CY371">
        <v>0</v>
      </c>
      <c r="CZ371">
        <v>0</v>
      </c>
      <c r="DA371">
        <v>0</v>
      </c>
      <c r="DB371">
        <v>0</v>
      </c>
      <c r="DC371">
        <v>0</v>
      </c>
      <c r="DD371">
        <v>0</v>
      </c>
      <c r="DE371">
        <v>0</v>
      </c>
      <c r="DF371">
        <v>0</v>
      </c>
      <c r="DG371">
        <v>0</v>
      </c>
      <c r="DH371">
        <v>0</v>
      </c>
      <c r="DI371">
        <v>0</v>
      </c>
      <c r="DJ371">
        <v>0</v>
      </c>
      <c r="DK371">
        <v>0</v>
      </c>
      <c r="DL371">
        <v>0</v>
      </c>
      <c r="DM371">
        <v>0</v>
      </c>
      <c r="DN371">
        <v>0</v>
      </c>
      <c r="DO371">
        <v>0</v>
      </c>
      <c r="DP371">
        <v>0</v>
      </c>
      <c r="DQ371">
        <v>0</v>
      </c>
      <c r="DR371">
        <v>0</v>
      </c>
      <c r="DS371">
        <v>0</v>
      </c>
      <c r="DT371">
        <v>0</v>
      </c>
      <c r="DU371">
        <v>0</v>
      </c>
      <c r="DV371">
        <v>0</v>
      </c>
      <c r="DW371">
        <v>0</v>
      </c>
      <c r="DX371">
        <v>0</v>
      </c>
      <c r="DY371">
        <v>0</v>
      </c>
      <c r="DZ371">
        <v>0</v>
      </c>
      <c r="EA371">
        <v>0</v>
      </c>
      <c r="EB371">
        <v>0</v>
      </c>
      <c r="EC371">
        <v>0</v>
      </c>
      <c r="ED371">
        <v>0</v>
      </c>
      <c r="EE371">
        <v>0</v>
      </c>
      <c r="EF371">
        <v>0</v>
      </c>
      <c r="EG371">
        <v>0</v>
      </c>
      <c r="EH371">
        <v>0</v>
      </c>
      <c r="EI371">
        <v>0</v>
      </c>
      <c r="EJ371">
        <v>0</v>
      </c>
      <c r="EK371">
        <v>0</v>
      </c>
      <c r="EL371">
        <v>0</v>
      </c>
      <c r="EM371">
        <v>0</v>
      </c>
      <c r="EN371">
        <v>0</v>
      </c>
      <c r="EO371">
        <v>0</v>
      </c>
      <c r="EP371">
        <v>0</v>
      </c>
      <c r="EQ371">
        <v>0</v>
      </c>
      <c r="ER371">
        <v>0</v>
      </c>
      <c r="ES371">
        <v>0</v>
      </c>
      <c r="ET371">
        <v>0</v>
      </c>
      <c r="EU371">
        <v>0</v>
      </c>
      <c r="EV371">
        <v>0</v>
      </c>
      <c r="EW371">
        <v>0</v>
      </c>
      <c r="EX371">
        <v>0</v>
      </c>
      <c r="EY371">
        <v>0</v>
      </c>
      <c r="EZ371">
        <v>0</v>
      </c>
      <c r="FA371">
        <v>0</v>
      </c>
      <c r="FB371">
        <v>0</v>
      </c>
      <c r="FC371">
        <v>0</v>
      </c>
      <c r="FD371">
        <v>0</v>
      </c>
      <c r="FE371">
        <v>0</v>
      </c>
      <c r="FF371">
        <v>0</v>
      </c>
      <c r="FG371">
        <v>0</v>
      </c>
      <c r="FH371">
        <v>0</v>
      </c>
      <c r="FI371">
        <v>0</v>
      </c>
      <c r="FJ371">
        <v>0</v>
      </c>
      <c r="FK371">
        <v>0</v>
      </c>
      <c r="FL371">
        <v>0</v>
      </c>
      <c r="FM371">
        <v>0</v>
      </c>
      <c r="FN371">
        <v>0</v>
      </c>
      <c r="FO371">
        <v>0</v>
      </c>
      <c r="FP371">
        <v>0</v>
      </c>
      <c r="FQ371">
        <v>0</v>
      </c>
      <c r="FR371">
        <v>8</v>
      </c>
      <c r="FS371">
        <v>0.15075226128101349</v>
      </c>
      <c r="FT371">
        <v>0</v>
      </c>
    </row>
    <row r="372" spans="1:176" x14ac:dyDescent="0.2">
      <c r="A372" t="s">
        <v>232</v>
      </c>
      <c r="B372" t="s">
        <v>228</v>
      </c>
      <c r="C372" t="s">
        <v>257</v>
      </c>
      <c r="D372">
        <v>0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0</v>
      </c>
      <c r="BI372">
        <v>0</v>
      </c>
      <c r="BJ372">
        <v>0</v>
      </c>
      <c r="BK372">
        <v>0</v>
      </c>
      <c r="BL372">
        <v>0</v>
      </c>
      <c r="BM372">
        <v>0</v>
      </c>
      <c r="BN372">
        <v>0</v>
      </c>
      <c r="BO372">
        <v>0</v>
      </c>
      <c r="BP372">
        <v>0</v>
      </c>
      <c r="BQ372">
        <v>0</v>
      </c>
      <c r="BR372">
        <v>0</v>
      </c>
      <c r="BS372">
        <v>0</v>
      </c>
      <c r="BT372">
        <v>0</v>
      </c>
      <c r="BU372">
        <v>0</v>
      </c>
      <c r="BV372">
        <v>0</v>
      </c>
      <c r="BW372">
        <v>0</v>
      </c>
      <c r="BX372">
        <v>0</v>
      </c>
      <c r="BY372">
        <v>0</v>
      </c>
      <c r="BZ372">
        <v>0</v>
      </c>
      <c r="CA372">
        <v>0</v>
      </c>
      <c r="CB372">
        <v>0</v>
      </c>
      <c r="CC372">
        <v>0</v>
      </c>
      <c r="CD372">
        <v>0</v>
      </c>
      <c r="CE372">
        <v>0</v>
      </c>
      <c r="CF372">
        <v>0</v>
      </c>
      <c r="CG372">
        <v>0</v>
      </c>
      <c r="CH372">
        <v>0</v>
      </c>
      <c r="CI372">
        <v>0</v>
      </c>
      <c r="CJ372">
        <v>0</v>
      </c>
      <c r="CK372">
        <v>0</v>
      </c>
      <c r="CL372">
        <v>0</v>
      </c>
      <c r="CM372">
        <v>0</v>
      </c>
      <c r="CN372">
        <v>0</v>
      </c>
      <c r="CO372">
        <v>0</v>
      </c>
      <c r="CP372">
        <v>0</v>
      </c>
      <c r="CQ372">
        <v>0</v>
      </c>
      <c r="CR372">
        <v>0</v>
      </c>
      <c r="CS372">
        <v>0</v>
      </c>
      <c r="CT372">
        <v>0</v>
      </c>
      <c r="CU372">
        <v>0</v>
      </c>
      <c r="CV372">
        <v>0</v>
      </c>
      <c r="CW372">
        <v>0</v>
      </c>
      <c r="CX372">
        <v>0</v>
      </c>
      <c r="CY372">
        <v>0</v>
      </c>
      <c r="CZ372">
        <v>0</v>
      </c>
      <c r="DA372">
        <v>0</v>
      </c>
      <c r="DB372">
        <v>0</v>
      </c>
      <c r="DC372">
        <v>0</v>
      </c>
      <c r="DD372">
        <v>0</v>
      </c>
      <c r="DE372">
        <v>0</v>
      </c>
      <c r="DF372">
        <v>0</v>
      </c>
      <c r="DG372">
        <v>0</v>
      </c>
      <c r="DH372">
        <v>0</v>
      </c>
      <c r="DI372">
        <v>0</v>
      </c>
      <c r="DJ372">
        <v>0</v>
      </c>
      <c r="DK372">
        <v>0</v>
      </c>
      <c r="DL372">
        <v>0</v>
      </c>
      <c r="DM372">
        <v>0</v>
      </c>
      <c r="DN372">
        <v>0</v>
      </c>
      <c r="DO372">
        <v>0</v>
      </c>
      <c r="DP372">
        <v>0</v>
      </c>
      <c r="DQ372">
        <v>0</v>
      </c>
      <c r="DR372">
        <v>0</v>
      </c>
      <c r="DS372">
        <v>0</v>
      </c>
      <c r="DT372">
        <v>0</v>
      </c>
      <c r="DU372">
        <v>0</v>
      </c>
      <c r="DV372">
        <v>0</v>
      </c>
      <c r="DW372">
        <v>0</v>
      </c>
      <c r="DX372">
        <v>0</v>
      </c>
      <c r="DY372">
        <v>0</v>
      </c>
      <c r="DZ372">
        <v>0</v>
      </c>
      <c r="EA372">
        <v>0</v>
      </c>
      <c r="EB372">
        <v>0</v>
      </c>
      <c r="EC372">
        <v>0</v>
      </c>
      <c r="ED372">
        <v>0</v>
      </c>
      <c r="EE372">
        <v>0</v>
      </c>
      <c r="EF372">
        <v>0</v>
      </c>
      <c r="EG372">
        <v>0</v>
      </c>
      <c r="EH372">
        <v>0</v>
      </c>
      <c r="EI372">
        <v>0</v>
      </c>
      <c r="EJ372">
        <v>0</v>
      </c>
      <c r="EK372">
        <v>0</v>
      </c>
      <c r="EL372">
        <v>0</v>
      </c>
      <c r="EM372">
        <v>0</v>
      </c>
      <c r="EN372">
        <v>0</v>
      </c>
      <c r="EO372">
        <v>0</v>
      </c>
      <c r="EP372">
        <v>0</v>
      </c>
      <c r="EQ372">
        <v>0</v>
      </c>
      <c r="ER372">
        <v>0</v>
      </c>
      <c r="ES372">
        <v>0</v>
      </c>
      <c r="ET372">
        <v>0</v>
      </c>
      <c r="EU372">
        <v>0</v>
      </c>
      <c r="EV372">
        <v>0</v>
      </c>
      <c r="EW372">
        <v>0</v>
      </c>
      <c r="EX372">
        <v>0</v>
      </c>
      <c r="EY372">
        <v>0</v>
      </c>
      <c r="EZ372">
        <v>0</v>
      </c>
      <c r="FA372">
        <v>0</v>
      </c>
      <c r="FB372">
        <v>0</v>
      </c>
      <c r="FC372">
        <v>0</v>
      </c>
      <c r="FD372">
        <v>0</v>
      </c>
      <c r="FE372">
        <v>0</v>
      </c>
      <c r="FF372">
        <v>0</v>
      </c>
      <c r="FG372">
        <v>0</v>
      </c>
      <c r="FH372">
        <v>0</v>
      </c>
      <c r="FI372">
        <v>0</v>
      </c>
      <c r="FJ372">
        <v>0</v>
      </c>
      <c r="FK372">
        <v>0</v>
      </c>
      <c r="FL372">
        <v>0</v>
      </c>
      <c r="FM372">
        <v>0</v>
      </c>
      <c r="FN372">
        <v>0</v>
      </c>
      <c r="FO372">
        <v>0</v>
      </c>
      <c r="FP372">
        <v>0</v>
      </c>
      <c r="FQ372">
        <v>0</v>
      </c>
      <c r="FR372">
        <v>8</v>
      </c>
      <c r="FS372">
        <v>0.1552446186542511</v>
      </c>
      <c r="FT372">
        <v>0</v>
      </c>
    </row>
    <row r="373" spans="1:176" x14ac:dyDescent="0.2">
      <c r="A373" t="s">
        <v>232</v>
      </c>
      <c r="B373" t="s">
        <v>228</v>
      </c>
      <c r="C373" t="s">
        <v>258</v>
      </c>
      <c r="D373">
        <v>0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0</v>
      </c>
      <c r="BI373">
        <v>0</v>
      </c>
      <c r="BJ373">
        <v>0</v>
      </c>
      <c r="BK373">
        <v>0</v>
      </c>
      <c r="BL373">
        <v>0</v>
      </c>
      <c r="BM373">
        <v>0</v>
      </c>
      <c r="BN373">
        <v>0</v>
      </c>
      <c r="BO373">
        <v>0</v>
      </c>
      <c r="BP373">
        <v>0</v>
      </c>
      <c r="BQ373">
        <v>0</v>
      </c>
      <c r="BR373">
        <v>0</v>
      </c>
      <c r="BS373">
        <v>0</v>
      </c>
      <c r="BT373">
        <v>0</v>
      </c>
      <c r="BU373">
        <v>0</v>
      </c>
      <c r="BV373">
        <v>0</v>
      </c>
      <c r="BW373">
        <v>0</v>
      </c>
      <c r="BX373">
        <v>0</v>
      </c>
      <c r="BY373">
        <v>0</v>
      </c>
      <c r="BZ373">
        <v>0</v>
      </c>
      <c r="CA373">
        <v>0</v>
      </c>
      <c r="CB373">
        <v>0</v>
      </c>
      <c r="CC373">
        <v>0</v>
      </c>
      <c r="CD373">
        <v>0</v>
      </c>
      <c r="CE373">
        <v>0</v>
      </c>
      <c r="CF373">
        <v>0</v>
      </c>
      <c r="CG373">
        <v>0</v>
      </c>
      <c r="CH373">
        <v>0</v>
      </c>
      <c r="CI373">
        <v>0</v>
      </c>
      <c r="CJ373">
        <v>0</v>
      </c>
      <c r="CK373">
        <v>0</v>
      </c>
      <c r="CL373">
        <v>0</v>
      </c>
      <c r="CM373">
        <v>0</v>
      </c>
      <c r="CN373">
        <v>0</v>
      </c>
      <c r="CO373">
        <v>0</v>
      </c>
      <c r="CP373">
        <v>0</v>
      </c>
      <c r="CQ373">
        <v>0</v>
      </c>
      <c r="CR373">
        <v>0</v>
      </c>
      <c r="CS373">
        <v>0</v>
      </c>
      <c r="CT373">
        <v>0</v>
      </c>
      <c r="CU373">
        <v>0</v>
      </c>
      <c r="CV373">
        <v>0</v>
      </c>
      <c r="CW373">
        <v>0</v>
      </c>
      <c r="CX373">
        <v>0</v>
      </c>
      <c r="CY373">
        <v>0</v>
      </c>
      <c r="CZ373">
        <v>0</v>
      </c>
      <c r="DA373">
        <v>0</v>
      </c>
      <c r="DB373">
        <v>0</v>
      </c>
      <c r="DC373">
        <v>0</v>
      </c>
      <c r="DD373">
        <v>0</v>
      </c>
      <c r="DE373">
        <v>0</v>
      </c>
      <c r="DF373">
        <v>0</v>
      </c>
      <c r="DG373">
        <v>0</v>
      </c>
      <c r="DH373">
        <v>0</v>
      </c>
      <c r="DI373">
        <v>0</v>
      </c>
      <c r="DJ373">
        <v>0</v>
      </c>
      <c r="DK373">
        <v>0</v>
      </c>
      <c r="DL373">
        <v>0</v>
      </c>
      <c r="DM373">
        <v>0</v>
      </c>
      <c r="DN373">
        <v>0</v>
      </c>
      <c r="DO373">
        <v>0</v>
      </c>
      <c r="DP373">
        <v>0</v>
      </c>
      <c r="DQ373">
        <v>0</v>
      </c>
      <c r="DR373">
        <v>0</v>
      </c>
      <c r="DS373">
        <v>0</v>
      </c>
      <c r="DT373">
        <v>0</v>
      </c>
      <c r="DU373">
        <v>0</v>
      </c>
      <c r="DV373">
        <v>0</v>
      </c>
      <c r="DW373">
        <v>0</v>
      </c>
      <c r="DX373">
        <v>0</v>
      </c>
      <c r="DY373">
        <v>0</v>
      </c>
      <c r="DZ373">
        <v>0</v>
      </c>
      <c r="EA373">
        <v>0</v>
      </c>
      <c r="EB373">
        <v>0</v>
      </c>
      <c r="EC373">
        <v>0</v>
      </c>
      <c r="ED373">
        <v>0</v>
      </c>
      <c r="EE373">
        <v>0</v>
      </c>
      <c r="EF373">
        <v>0</v>
      </c>
      <c r="EG373">
        <v>0</v>
      </c>
      <c r="EH373">
        <v>0</v>
      </c>
      <c r="EI373">
        <v>0</v>
      </c>
      <c r="EJ373">
        <v>0</v>
      </c>
      <c r="EK373">
        <v>0</v>
      </c>
      <c r="EL373">
        <v>0</v>
      </c>
      <c r="EM373">
        <v>0</v>
      </c>
      <c r="EN373">
        <v>0</v>
      </c>
      <c r="EO373">
        <v>0</v>
      </c>
      <c r="EP373">
        <v>0</v>
      </c>
      <c r="EQ373">
        <v>0</v>
      </c>
      <c r="ER373">
        <v>0</v>
      </c>
      <c r="ES373">
        <v>0</v>
      </c>
      <c r="ET373">
        <v>0</v>
      </c>
      <c r="EU373">
        <v>0</v>
      </c>
      <c r="EV373">
        <v>0</v>
      </c>
      <c r="EW373">
        <v>0</v>
      </c>
      <c r="EX373">
        <v>0</v>
      </c>
      <c r="EY373">
        <v>0</v>
      </c>
      <c r="EZ373">
        <v>0</v>
      </c>
      <c r="FA373">
        <v>0</v>
      </c>
      <c r="FB373">
        <v>0</v>
      </c>
      <c r="FC373">
        <v>0</v>
      </c>
      <c r="FD373">
        <v>0</v>
      </c>
      <c r="FE373">
        <v>0</v>
      </c>
      <c r="FF373">
        <v>0</v>
      </c>
      <c r="FG373">
        <v>0</v>
      </c>
      <c r="FH373">
        <v>0</v>
      </c>
      <c r="FI373">
        <v>0</v>
      </c>
      <c r="FJ373">
        <v>0</v>
      </c>
      <c r="FK373">
        <v>0</v>
      </c>
      <c r="FL373">
        <v>0</v>
      </c>
      <c r="FM373">
        <v>0</v>
      </c>
      <c r="FN373">
        <v>0</v>
      </c>
      <c r="FO373">
        <v>0</v>
      </c>
      <c r="FP373">
        <v>0</v>
      </c>
      <c r="FQ373">
        <v>0</v>
      </c>
      <c r="FR373">
        <v>0</v>
      </c>
      <c r="FS373">
        <v>0</v>
      </c>
      <c r="FT373">
        <v>0</v>
      </c>
    </row>
    <row r="374" spans="1:176" x14ac:dyDescent="0.2">
      <c r="A374" t="s">
        <v>232</v>
      </c>
      <c r="B374" t="s">
        <v>228</v>
      </c>
      <c r="C374" t="s">
        <v>259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0</v>
      </c>
      <c r="BI374">
        <v>0</v>
      </c>
      <c r="BJ374">
        <v>0</v>
      </c>
      <c r="BK374">
        <v>0</v>
      </c>
      <c r="BL374">
        <v>0</v>
      </c>
      <c r="BM374">
        <v>0</v>
      </c>
      <c r="BN374">
        <v>0</v>
      </c>
      <c r="BO374">
        <v>0</v>
      </c>
      <c r="BP374">
        <v>0</v>
      </c>
      <c r="BQ374">
        <v>0</v>
      </c>
      <c r="BR374">
        <v>0</v>
      </c>
      <c r="BS374">
        <v>0</v>
      </c>
      <c r="BT374">
        <v>0</v>
      </c>
      <c r="BU374">
        <v>0</v>
      </c>
      <c r="BV374">
        <v>0</v>
      </c>
      <c r="BW374">
        <v>0</v>
      </c>
      <c r="BX374">
        <v>0</v>
      </c>
      <c r="BY374">
        <v>0</v>
      </c>
      <c r="BZ374">
        <v>0</v>
      </c>
      <c r="CA374">
        <v>0</v>
      </c>
      <c r="CB374">
        <v>0</v>
      </c>
      <c r="CC374">
        <v>0</v>
      </c>
      <c r="CD374">
        <v>0</v>
      </c>
      <c r="CE374">
        <v>0</v>
      </c>
      <c r="CF374">
        <v>0</v>
      </c>
      <c r="CG374">
        <v>0</v>
      </c>
      <c r="CH374">
        <v>0</v>
      </c>
      <c r="CI374">
        <v>0</v>
      </c>
      <c r="CJ374">
        <v>0</v>
      </c>
      <c r="CK374">
        <v>0</v>
      </c>
      <c r="CL374">
        <v>0</v>
      </c>
      <c r="CM374">
        <v>0</v>
      </c>
      <c r="CN374">
        <v>0</v>
      </c>
      <c r="CO374">
        <v>0</v>
      </c>
      <c r="CP374">
        <v>0</v>
      </c>
      <c r="CQ374">
        <v>0</v>
      </c>
      <c r="CR374">
        <v>0</v>
      </c>
      <c r="CS374">
        <v>0</v>
      </c>
      <c r="CT374">
        <v>0</v>
      </c>
      <c r="CU374">
        <v>0</v>
      </c>
      <c r="CV374">
        <v>0</v>
      </c>
      <c r="CW374">
        <v>0</v>
      </c>
      <c r="CX374">
        <v>0</v>
      </c>
      <c r="CY374">
        <v>0</v>
      </c>
      <c r="CZ374">
        <v>0</v>
      </c>
      <c r="DA374">
        <v>0</v>
      </c>
      <c r="DB374">
        <v>0</v>
      </c>
      <c r="DC374">
        <v>0</v>
      </c>
      <c r="DD374">
        <v>0</v>
      </c>
      <c r="DE374">
        <v>0</v>
      </c>
      <c r="DF374">
        <v>0</v>
      </c>
      <c r="DG374">
        <v>0</v>
      </c>
      <c r="DH374">
        <v>0</v>
      </c>
      <c r="DI374">
        <v>0</v>
      </c>
      <c r="DJ374">
        <v>0</v>
      </c>
      <c r="DK374">
        <v>0</v>
      </c>
      <c r="DL374">
        <v>0</v>
      </c>
      <c r="DM374">
        <v>0</v>
      </c>
      <c r="DN374">
        <v>0</v>
      </c>
      <c r="DO374">
        <v>0</v>
      </c>
      <c r="DP374">
        <v>0</v>
      </c>
      <c r="DQ374">
        <v>0</v>
      </c>
      <c r="DR374">
        <v>0</v>
      </c>
      <c r="DS374">
        <v>0</v>
      </c>
      <c r="DT374">
        <v>0</v>
      </c>
      <c r="DU374">
        <v>0</v>
      </c>
      <c r="DV374">
        <v>0</v>
      </c>
      <c r="DW374">
        <v>0</v>
      </c>
      <c r="DX374">
        <v>0</v>
      </c>
      <c r="DY374">
        <v>0</v>
      </c>
      <c r="DZ374">
        <v>0</v>
      </c>
      <c r="EA374">
        <v>0</v>
      </c>
      <c r="EB374">
        <v>0</v>
      </c>
      <c r="EC374">
        <v>0</v>
      </c>
      <c r="ED374">
        <v>0</v>
      </c>
      <c r="EE374">
        <v>0</v>
      </c>
      <c r="EF374">
        <v>0</v>
      </c>
      <c r="EG374">
        <v>0</v>
      </c>
      <c r="EH374">
        <v>0</v>
      </c>
      <c r="EI374">
        <v>0</v>
      </c>
      <c r="EJ374">
        <v>0</v>
      </c>
      <c r="EK374">
        <v>0</v>
      </c>
      <c r="EL374">
        <v>0</v>
      </c>
      <c r="EM374">
        <v>0</v>
      </c>
      <c r="EN374">
        <v>0</v>
      </c>
      <c r="EO374">
        <v>0</v>
      </c>
      <c r="EP374">
        <v>0</v>
      </c>
      <c r="EQ374">
        <v>0</v>
      </c>
      <c r="ER374">
        <v>0</v>
      </c>
      <c r="ES374">
        <v>0</v>
      </c>
      <c r="ET374">
        <v>0</v>
      </c>
      <c r="EU374">
        <v>0</v>
      </c>
      <c r="EV374">
        <v>0</v>
      </c>
      <c r="EW374">
        <v>0</v>
      </c>
      <c r="EX374">
        <v>0</v>
      </c>
      <c r="EY374">
        <v>0</v>
      </c>
      <c r="EZ374">
        <v>0</v>
      </c>
      <c r="FA374">
        <v>0</v>
      </c>
      <c r="FB374">
        <v>0</v>
      </c>
      <c r="FC374">
        <v>0</v>
      </c>
      <c r="FD374">
        <v>0</v>
      </c>
      <c r="FE374">
        <v>0</v>
      </c>
      <c r="FF374">
        <v>0</v>
      </c>
      <c r="FG374">
        <v>0</v>
      </c>
      <c r="FH374">
        <v>0</v>
      </c>
      <c r="FI374">
        <v>0</v>
      </c>
      <c r="FJ374">
        <v>0</v>
      </c>
      <c r="FK374">
        <v>0</v>
      </c>
      <c r="FL374">
        <v>0</v>
      </c>
      <c r="FM374">
        <v>0</v>
      </c>
      <c r="FN374">
        <v>0</v>
      </c>
      <c r="FO374">
        <v>0</v>
      </c>
      <c r="FP374">
        <v>0</v>
      </c>
      <c r="FQ374">
        <v>0</v>
      </c>
      <c r="FR374">
        <v>0</v>
      </c>
      <c r="FS374">
        <v>0</v>
      </c>
      <c r="FT374">
        <v>0</v>
      </c>
    </row>
    <row r="375" spans="1:176" x14ac:dyDescent="0.2">
      <c r="A375" t="s">
        <v>232</v>
      </c>
      <c r="B375" t="s">
        <v>228</v>
      </c>
      <c r="C375" t="s">
        <v>260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0</v>
      </c>
      <c r="BI375">
        <v>0</v>
      </c>
      <c r="BJ375">
        <v>0</v>
      </c>
      <c r="BK375">
        <v>0</v>
      </c>
      <c r="BL375">
        <v>0</v>
      </c>
      <c r="BM375">
        <v>0</v>
      </c>
      <c r="BN375">
        <v>0</v>
      </c>
      <c r="BO375">
        <v>0</v>
      </c>
      <c r="BP375">
        <v>0</v>
      </c>
      <c r="BQ375">
        <v>0</v>
      </c>
      <c r="BR375">
        <v>0</v>
      </c>
      <c r="BS375">
        <v>0</v>
      </c>
      <c r="BT375">
        <v>0</v>
      </c>
      <c r="BU375">
        <v>0</v>
      </c>
      <c r="BV375">
        <v>0</v>
      </c>
      <c r="BW375">
        <v>0</v>
      </c>
      <c r="BX375">
        <v>0</v>
      </c>
      <c r="BY375">
        <v>0</v>
      </c>
      <c r="BZ375">
        <v>0</v>
      </c>
      <c r="CA375">
        <v>0</v>
      </c>
      <c r="CB375">
        <v>0</v>
      </c>
      <c r="CC375">
        <v>0</v>
      </c>
      <c r="CD375">
        <v>0</v>
      </c>
      <c r="CE375">
        <v>0</v>
      </c>
      <c r="CF375">
        <v>0</v>
      </c>
      <c r="CG375">
        <v>0</v>
      </c>
      <c r="CH375">
        <v>0</v>
      </c>
      <c r="CI375">
        <v>0</v>
      </c>
      <c r="CJ375">
        <v>0</v>
      </c>
      <c r="CK375">
        <v>0</v>
      </c>
      <c r="CL375">
        <v>0</v>
      </c>
      <c r="CM375">
        <v>0</v>
      </c>
      <c r="CN375">
        <v>0</v>
      </c>
      <c r="CO375">
        <v>0</v>
      </c>
      <c r="CP375">
        <v>0</v>
      </c>
      <c r="CQ375">
        <v>0</v>
      </c>
      <c r="CR375">
        <v>0</v>
      </c>
      <c r="CS375">
        <v>0</v>
      </c>
      <c r="CT375">
        <v>0</v>
      </c>
      <c r="CU375">
        <v>0</v>
      </c>
      <c r="CV375">
        <v>0</v>
      </c>
      <c r="CW375">
        <v>0</v>
      </c>
      <c r="CX375">
        <v>0</v>
      </c>
      <c r="CY375">
        <v>0</v>
      </c>
      <c r="CZ375">
        <v>0</v>
      </c>
      <c r="DA375">
        <v>0</v>
      </c>
      <c r="DB375">
        <v>0</v>
      </c>
      <c r="DC375">
        <v>0</v>
      </c>
      <c r="DD375">
        <v>0</v>
      </c>
      <c r="DE375">
        <v>0</v>
      </c>
      <c r="DF375">
        <v>0</v>
      </c>
      <c r="DG375">
        <v>0</v>
      </c>
      <c r="DH375">
        <v>0</v>
      </c>
      <c r="DI375">
        <v>0</v>
      </c>
      <c r="DJ375">
        <v>0</v>
      </c>
      <c r="DK375">
        <v>0</v>
      </c>
      <c r="DL375">
        <v>0</v>
      </c>
      <c r="DM375">
        <v>0</v>
      </c>
      <c r="DN375">
        <v>0</v>
      </c>
      <c r="DO375">
        <v>0</v>
      </c>
      <c r="DP375">
        <v>0</v>
      </c>
      <c r="DQ375">
        <v>0</v>
      </c>
      <c r="DR375">
        <v>0</v>
      </c>
      <c r="DS375">
        <v>0</v>
      </c>
      <c r="DT375">
        <v>0</v>
      </c>
      <c r="DU375">
        <v>0</v>
      </c>
      <c r="DV375">
        <v>0</v>
      </c>
      <c r="DW375">
        <v>0</v>
      </c>
      <c r="DX375">
        <v>0</v>
      </c>
      <c r="DY375">
        <v>0</v>
      </c>
      <c r="DZ375">
        <v>0</v>
      </c>
      <c r="EA375">
        <v>0</v>
      </c>
      <c r="EB375">
        <v>0</v>
      </c>
      <c r="EC375">
        <v>0</v>
      </c>
      <c r="ED375">
        <v>0</v>
      </c>
      <c r="EE375">
        <v>0</v>
      </c>
      <c r="EF375">
        <v>0</v>
      </c>
      <c r="EG375">
        <v>0</v>
      </c>
      <c r="EH375">
        <v>0</v>
      </c>
      <c r="EI375">
        <v>0</v>
      </c>
      <c r="EJ375">
        <v>0</v>
      </c>
      <c r="EK375">
        <v>0</v>
      </c>
      <c r="EL375">
        <v>0</v>
      </c>
      <c r="EM375">
        <v>0</v>
      </c>
      <c r="EN375">
        <v>0</v>
      </c>
      <c r="EO375">
        <v>0</v>
      </c>
      <c r="EP375">
        <v>0</v>
      </c>
      <c r="EQ375">
        <v>0</v>
      </c>
      <c r="ER375">
        <v>0</v>
      </c>
      <c r="ES375">
        <v>0</v>
      </c>
      <c r="ET375">
        <v>0</v>
      </c>
      <c r="EU375">
        <v>0</v>
      </c>
      <c r="EV375">
        <v>0</v>
      </c>
      <c r="EW375">
        <v>0</v>
      </c>
      <c r="EX375">
        <v>0</v>
      </c>
      <c r="EY375">
        <v>0</v>
      </c>
      <c r="EZ375">
        <v>0</v>
      </c>
      <c r="FA375">
        <v>0</v>
      </c>
      <c r="FB375">
        <v>0</v>
      </c>
      <c r="FC375">
        <v>0</v>
      </c>
      <c r="FD375">
        <v>0</v>
      </c>
      <c r="FE375">
        <v>0</v>
      </c>
      <c r="FF375">
        <v>0</v>
      </c>
      <c r="FG375">
        <v>0</v>
      </c>
      <c r="FH375">
        <v>0</v>
      </c>
      <c r="FI375">
        <v>0</v>
      </c>
      <c r="FJ375">
        <v>0</v>
      </c>
      <c r="FK375">
        <v>0</v>
      </c>
      <c r="FL375">
        <v>0</v>
      </c>
      <c r="FM375">
        <v>0</v>
      </c>
      <c r="FN375">
        <v>0</v>
      </c>
      <c r="FO375">
        <v>0</v>
      </c>
      <c r="FP375">
        <v>0</v>
      </c>
      <c r="FQ375">
        <v>0</v>
      </c>
      <c r="FR375">
        <v>0</v>
      </c>
      <c r="FS375">
        <v>0</v>
      </c>
      <c r="FT375">
        <v>0</v>
      </c>
    </row>
    <row r="376" spans="1:176" x14ac:dyDescent="0.2">
      <c r="A376" t="s">
        <v>232</v>
      </c>
      <c r="B376" t="s">
        <v>228</v>
      </c>
      <c r="C376" t="s">
        <v>2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0</v>
      </c>
      <c r="BI376">
        <v>0</v>
      </c>
      <c r="BJ376">
        <v>0</v>
      </c>
      <c r="BK376">
        <v>0</v>
      </c>
      <c r="BL376">
        <v>0</v>
      </c>
      <c r="BM376">
        <v>0</v>
      </c>
      <c r="BN376">
        <v>0</v>
      </c>
      <c r="BO376">
        <v>0</v>
      </c>
      <c r="BP376">
        <v>0</v>
      </c>
      <c r="BQ376">
        <v>0</v>
      </c>
      <c r="BR376">
        <v>0</v>
      </c>
      <c r="BS376">
        <v>0</v>
      </c>
      <c r="BT376">
        <v>0</v>
      </c>
      <c r="BU376">
        <v>0</v>
      </c>
      <c r="BV376">
        <v>0</v>
      </c>
      <c r="BW376">
        <v>0</v>
      </c>
      <c r="BX376">
        <v>0</v>
      </c>
      <c r="BY376">
        <v>0</v>
      </c>
      <c r="BZ376">
        <v>0</v>
      </c>
      <c r="CA376">
        <v>0</v>
      </c>
      <c r="CB376">
        <v>0</v>
      </c>
      <c r="CC376">
        <v>0</v>
      </c>
      <c r="CD376">
        <v>0</v>
      </c>
      <c r="CE376">
        <v>0</v>
      </c>
      <c r="CF376">
        <v>0</v>
      </c>
      <c r="CG376">
        <v>0</v>
      </c>
      <c r="CH376">
        <v>0</v>
      </c>
      <c r="CI376">
        <v>0</v>
      </c>
      <c r="CJ376">
        <v>0</v>
      </c>
      <c r="CK376">
        <v>0</v>
      </c>
      <c r="CL376">
        <v>0</v>
      </c>
      <c r="CM376">
        <v>0</v>
      </c>
      <c r="CN376">
        <v>0</v>
      </c>
      <c r="CO376">
        <v>0</v>
      </c>
      <c r="CP376">
        <v>0</v>
      </c>
      <c r="CQ376">
        <v>0</v>
      </c>
      <c r="CR376">
        <v>0</v>
      </c>
      <c r="CS376">
        <v>0</v>
      </c>
      <c r="CT376">
        <v>0</v>
      </c>
      <c r="CU376">
        <v>0</v>
      </c>
      <c r="CV376">
        <v>0</v>
      </c>
      <c r="CW376">
        <v>0</v>
      </c>
      <c r="CX376">
        <v>0</v>
      </c>
      <c r="CY376">
        <v>0</v>
      </c>
      <c r="CZ376">
        <v>0</v>
      </c>
      <c r="DA376">
        <v>0</v>
      </c>
      <c r="DB376">
        <v>0</v>
      </c>
      <c r="DC376">
        <v>0</v>
      </c>
      <c r="DD376">
        <v>0</v>
      </c>
      <c r="DE376">
        <v>0</v>
      </c>
      <c r="DF376">
        <v>0</v>
      </c>
      <c r="DG376">
        <v>0</v>
      </c>
      <c r="DH376">
        <v>0</v>
      </c>
      <c r="DI376">
        <v>0</v>
      </c>
      <c r="DJ376">
        <v>0</v>
      </c>
      <c r="DK376">
        <v>0</v>
      </c>
      <c r="DL376">
        <v>0</v>
      </c>
      <c r="DM376">
        <v>0</v>
      </c>
      <c r="DN376">
        <v>0</v>
      </c>
      <c r="DO376">
        <v>0</v>
      </c>
      <c r="DP376">
        <v>0</v>
      </c>
      <c r="DQ376">
        <v>0</v>
      </c>
      <c r="DR376">
        <v>0</v>
      </c>
      <c r="DS376">
        <v>0</v>
      </c>
      <c r="DT376">
        <v>0</v>
      </c>
      <c r="DU376">
        <v>0</v>
      </c>
      <c r="DV376">
        <v>0</v>
      </c>
      <c r="DW376">
        <v>0</v>
      </c>
      <c r="DX376">
        <v>0</v>
      </c>
      <c r="DY376">
        <v>0</v>
      </c>
      <c r="DZ376">
        <v>0</v>
      </c>
      <c r="EA376">
        <v>0</v>
      </c>
      <c r="EB376">
        <v>0</v>
      </c>
      <c r="EC376">
        <v>0</v>
      </c>
      <c r="ED376">
        <v>0</v>
      </c>
      <c r="EE376">
        <v>0</v>
      </c>
      <c r="EF376">
        <v>0</v>
      </c>
      <c r="EG376">
        <v>0</v>
      </c>
      <c r="EH376">
        <v>0</v>
      </c>
      <c r="EI376">
        <v>0</v>
      </c>
      <c r="EJ376">
        <v>0</v>
      </c>
      <c r="EK376">
        <v>0</v>
      </c>
      <c r="EL376">
        <v>0</v>
      </c>
      <c r="EM376">
        <v>0</v>
      </c>
      <c r="EN376">
        <v>0</v>
      </c>
      <c r="EO376">
        <v>0</v>
      </c>
      <c r="EP376">
        <v>0</v>
      </c>
      <c r="EQ376">
        <v>0</v>
      </c>
      <c r="ER376">
        <v>0</v>
      </c>
      <c r="ES376">
        <v>0</v>
      </c>
      <c r="ET376">
        <v>0</v>
      </c>
      <c r="EU376">
        <v>0</v>
      </c>
      <c r="EV376">
        <v>0</v>
      </c>
      <c r="EW376">
        <v>0</v>
      </c>
      <c r="EX376">
        <v>0</v>
      </c>
      <c r="EY376">
        <v>0</v>
      </c>
      <c r="EZ376">
        <v>0</v>
      </c>
      <c r="FA376">
        <v>0</v>
      </c>
      <c r="FB376">
        <v>0</v>
      </c>
      <c r="FC376">
        <v>0</v>
      </c>
      <c r="FD376">
        <v>0</v>
      </c>
      <c r="FE376">
        <v>0</v>
      </c>
      <c r="FF376">
        <v>0</v>
      </c>
      <c r="FG376">
        <v>0</v>
      </c>
      <c r="FH376">
        <v>0</v>
      </c>
      <c r="FI376">
        <v>0</v>
      </c>
      <c r="FJ376">
        <v>0</v>
      </c>
      <c r="FK376">
        <v>0</v>
      </c>
      <c r="FL376">
        <v>0</v>
      </c>
      <c r="FM376">
        <v>0</v>
      </c>
      <c r="FN376">
        <v>0</v>
      </c>
      <c r="FO376">
        <v>0</v>
      </c>
      <c r="FP376">
        <v>0</v>
      </c>
      <c r="FQ376">
        <v>0</v>
      </c>
      <c r="FR376">
        <v>14.166666666666666</v>
      </c>
      <c r="FS376">
        <v>6.9392383098602295E-2</v>
      </c>
      <c r="FT376">
        <v>0</v>
      </c>
    </row>
    <row r="377" spans="1:176" x14ac:dyDescent="0.2">
      <c r="A377" t="s">
        <v>233</v>
      </c>
      <c r="B377" t="s">
        <v>226</v>
      </c>
      <c r="C377" t="s">
        <v>237</v>
      </c>
      <c r="D377">
        <v>0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0</v>
      </c>
      <c r="BI377">
        <v>0</v>
      </c>
      <c r="BJ377">
        <v>0</v>
      </c>
      <c r="BK377">
        <v>0</v>
      </c>
      <c r="BL377">
        <v>0</v>
      </c>
      <c r="BM377">
        <v>0</v>
      </c>
      <c r="BN377">
        <v>0</v>
      </c>
      <c r="BO377">
        <v>0</v>
      </c>
      <c r="BP377">
        <v>0</v>
      </c>
      <c r="BQ377">
        <v>0</v>
      </c>
      <c r="BR377">
        <v>0</v>
      </c>
      <c r="BS377">
        <v>0</v>
      </c>
      <c r="BT377">
        <v>0</v>
      </c>
      <c r="BU377">
        <v>0</v>
      </c>
      <c r="BV377">
        <v>0</v>
      </c>
      <c r="BW377">
        <v>0</v>
      </c>
      <c r="BX377">
        <v>0</v>
      </c>
      <c r="BY377">
        <v>0</v>
      </c>
      <c r="BZ377">
        <v>0</v>
      </c>
      <c r="CA377">
        <v>0</v>
      </c>
      <c r="CB377">
        <v>0</v>
      </c>
      <c r="CC377">
        <v>0</v>
      </c>
      <c r="CD377">
        <v>0</v>
      </c>
      <c r="CE377">
        <v>0</v>
      </c>
      <c r="CF377">
        <v>0</v>
      </c>
      <c r="CG377">
        <v>0</v>
      </c>
      <c r="CH377">
        <v>0</v>
      </c>
      <c r="CI377">
        <v>0</v>
      </c>
      <c r="CJ377">
        <v>0</v>
      </c>
      <c r="CK377">
        <v>0</v>
      </c>
      <c r="CL377">
        <v>0</v>
      </c>
      <c r="CM377">
        <v>0</v>
      </c>
      <c r="CN377">
        <v>0</v>
      </c>
      <c r="CO377">
        <v>0</v>
      </c>
      <c r="CP377">
        <v>0</v>
      </c>
      <c r="CQ377">
        <v>0</v>
      </c>
      <c r="CR377">
        <v>0</v>
      </c>
      <c r="CS377">
        <v>0</v>
      </c>
      <c r="CT377">
        <v>0</v>
      </c>
      <c r="CU377">
        <v>0</v>
      </c>
      <c r="CV377">
        <v>0</v>
      </c>
      <c r="CW377">
        <v>0</v>
      </c>
      <c r="CX377">
        <v>0</v>
      </c>
      <c r="CY377">
        <v>0</v>
      </c>
      <c r="CZ377">
        <v>0</v>
      </c>
      <c r="DA377">
        <v>0</v>
      </c>
      <c r="DB377">
        <v>0</v>
      </c>
      <c r="DC377">
        <v>0</v>
      </c>
      <c r="DD377">
        <v>0</v>
      </c>
      <c r="DE377">
        <v>0</v>
      </c>
      <c r="DF377">
        <v>0</v>
      </c>
      <c r="DG377">
        <v>0</v>
      </c>
      <c r="DH377">
        <v>0</v>
      </c>
      <c r="DI377">
        <v>0</v>
      </c>
      <c r="DJ377">
        <v>0</v>
      </c>
      <c r="DK377">
        <v>0</v>
      </c>
      <c r="DL377">
        <v>0</v>
      </c>
      <c r="DM377">
        <v>0</v>
      </c>
      <c r="DN377">
        <v>0</v>
      </c>
      <c r="DO377">
        <v>0</v>
      </c>
      <c r="DP377">
        <v>0</v>
      </c>
      <c r="DQ377">
        <v>0</v>
      </c>
      <c r="DR377">
        <v>0</v>
      </c>
      <c r="DS377">
        <v>0</v>
      </c>
      <c r="DT377">
        <v>0</v>
      </c>
      <c r="DU377">
        <v>0</v>
      </c>
      <c r="DV377">
        <v>0</v>
      </c>
      <c r="DW377">
        <v>0</v>
      </c>
      <c r="DX377">
        <v>0</v>
      </c>
      <c r="DY377">
        <v>0</v>
      </c>
      <c r="DZ377">
        <v>0</v>
      </c>
      <c r="EA377">
        <v>0</v>
      </c>
      <c r="EB377">
        <v>0</v>
      </c>
      <c r="EC377">
        <v>0</v>
      </c>
      <c r="ED377">
        <v>0</v>
      </c>
      <c r="EE377">
        <v>0</v>
      </c>
      <c r="EF377">
        <v>0</v>
      </c>
      <c r="EG377">
        <v>0</v>
      </c>
      <c r="EH377">
        <v>0</v>
      </c>
      <c r="EI377">
        <v>0</v>
      </c>
      <c r="EJ377">
        <v>0</v>
      </c>
      <c r="EK377">
        <v>0</v>
      </c>
      <c r="EL377">
        <v>0</v>
      </c>
      <c r="EM377">
        <v>0</v>
      </c>
      <c r="EN377">
        <v>0</v>
      </c>
      <c r="EO377">
        <v>0</v>
      </c>
      <c r="EP377">
        <v>0</v>
      </c>
      <c r="EQ377">
        <v>0</v>
      </c>
      <c r="ER377">
        <v>0</v>
      </c>
      <c r="ES377">
        <v>0</v>
      </c>
      <c r="ET377">
        <v>0</v>
      </c>
      <c r="EU377">
        <v>0</v>
      </c>
      <c r="EV377">
        <v>0</v>
      </c>
      <c r="EW377">
        <v>0</v>
      </c>
      <c r="EX377">
        <v>0</v>
      </c>
      <c r="EY377">
        <v>0</v>
      </c>
      <c r="EZ377">
        <v>0</v>
      </c>
      <c r="FA377">
        <v>0</v>
      </c>
      <c r="FB377">
        <v>0</v>
      </c>
      <c r="FC377">
        <v>0</v>
      </c>
      <c r="FD377">
        <v>0</v>
      </c>
      <c r="FE377">
        <v>0</v>
      </c>
      <c r="FF377">
        <v>0</v>
      </c>
      <c r="FG377">
        <v>0</v>
      </c>
      <c r="FH377">
        <v>0</v>
      </c>
      <c r="FI377">
        <v>0</v>
      </c>
      <c r="FJ377">
        <v>0</v>
      </c>
      <c r="FK377">
        <v>0</v>
      </c>
      <c r="FL377">
        <v>0</v>
      </c>
      <c r="FM377">
        <v>0</v>
      </c>
      <c r="FN377">
        <v>0</v>
      </c>
      <c r="FO377">
        <v>0</v>
      </c>
      <c r="FP377">
        <v>0</v>
      </c>
      <c r="FQ377">
        <v>0</v>
      </c>
      <c r="FR377">
        <v>42</v>
      </c>
      <c r="FS377">
        <v>0.46119123697280884</v>
      </c>
      <c r="FT377">
        <v>0</v>
      </c>
    </row>
    <row r="378" spans="1:176" x14ac:dyDescent="0.2">
      <c r="A378" t="s">
        <v>233</v>
      </c>
      <c r="B378" t="s">
        <v>226</v>
      </c>
      <c r="C378" t="s">
        <v>238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0</v>
      </c>
      <c r="BI378">
        <v>0</v>
      </c>
      <c r="BJ378">
        <v>0</v>
      </c>
      <c r="BK378">
        <v>0</v>
      </c>
      <c r="BL378">
        <v>0</v>
      </c>
      <c r="BM378">
        <v>0</v>
      </c>
      <c r="BN378">
        <v>0</v>
      </c>
      <c r="BO378">
        <v>0</v>
      </c>
      <c r="BP378">
        <v>0</v>
      </c>
      <c r="BQ378">
        <v>0</v>
      </c>
      <c r="BR378">
        <v>0</v>
      </c>
      <c r="BS378">
        <v>0</v>
      </c>
      <c r="BT378">
        <v>0</v>
      </c>
      <c r="BU378">
        <v>0</v>
      </c>
      <c r="BV378">
        <v>0</v>
      </c>
      <c r="BW378">
        <v>0</v>
      </c>
      <c r="BX378">
        <v>0</v>
      </c>
      <c r="BY378">
        <v>0</v>
      </c>
      <c r="BZ378">
        <v>0</v>
      </c>
      <c r="CA378">
        <v>0</v>
      </c>
      <c r="CB378">
        <v>0</v>
      </c>
      <c r="CC378">
        <v>0</v>
      </c>
      <c r="CD378">
        <v>0</v>
      </c>
      <c r="CE378">
        <v>0</v>
      </c>
      <c r="CF378">
        <v>0</v>
      </c>
      <c r="CG378">
        <v>0</v>
      </c>
      <c r="CH378">
        <v>0</v>
      </c>
      <c r="CI378">
        <v>0</v>
      </c>
      <c r="CJ378">
        <v>0</v>
      </c>
      <c r="CK378">
        <v>0</v>
      </c>
      <c r="CL378">
        <v>0</v>
      </c>
      <c r="CM378">
        <v>0</v>
      </c>
      <c r="CN378">
        <v>0</v>
      </c>
      <c r="CO378">
        <v>0</v>
      </c>
      <c r="CP378">
        <v>0</v>
      </c>
      <c r="CQ378">
        <v>0</v>
      </c>
      <c r="CR378">
        <v>0</v>
      </c>
      <c r="CS378">
        <v>0</v>
      </c>
      <c r="CT378">
        <v>0</v>
      </c>
      <c r="CU378">
        <v>0</v>
      </c>
      <c r="CV378">
        <v>0</v>
      </c>
      <c r="CW378">
        <v>0</v>
      </c>
      <c r="CX378">
        <v>0</v>
      </c>
      <c r="CY378">
        <v>0</v>
      </c>
      <c r="CZ378">
        <v>0</v>
      </c>
      <c r="DA378">
        <v>0</v>
      </c>
      <c r="DB378">
        <v>0</v>
      </c>
      <c r="DC378">
        <v>0</v>
      </c>
      <c r="DD378">
        <v>0</v>
      </c>
      <c r="DE378">
        <v>0</v>
      </c>
      <c r="DF378">
        <v>0</v>
      </c>
      <c r="DG378">
        <v>0</v>
      </c>
      <c r="DH378">
        <v>0</v>
      </c>
      <c r="DI378">
        <v>0</v>
      </c>
      <c r="DJ378">
        <v>0</v>
      </c>
      <c r="DK378">
        <v>0</v>
      </c>
      <c r="DL378">
        <v>0</v>
      </c>
      <c r="DM378">
        <v>0</v>
      </c>
      <c r="DN378">
        <v>0</v>
      </c>
      <c r="DO378">
        <v>0</v>
      </c>
      <c r="DP378">
        <v>0</v>
      </c>
      <c r="DQ378">
        <v>0</v>
      </c>
      <c r="DR378">
        <v>0</v>
      </c>
      <c r="DS378">
        <v>0</v>
      </c>
      <c r="DT378">
        <v>0</v>
      </c>
      <c r="DU378">
        <v>0</v>
      </c>
      <c r="DV378">
        <v>0</v>
      </c>
      <c r="DW378">
        <v>0</v>
      </c>
      <c r="DX378">
        <v>0</v>
      </c>
      <c r="DY378">
        <v>0</v>
      </c>
      <c r="DZ378">
        <v>0</v>
      </c>
      <c r="EA378">
        <v>0</v>
      </c>
      <c r="EB378">
        <v>0</v>
      </c>
      <c r="EC378">
        <v>0</v>
      </c>
      <c r="ED378">
        <v>0</v>
      </c>
      <c r="EE378">
        <v>0</v>
      </c>
      <c r="EF378">
        <v>0</v>
      </c>
      <c r="EG378">
        <v>0</v>
      </c>
      <c r="EH378">
        <v>0</v>
      </c>
      <c r="EI378">
        <v>0</v>
      </c>
      <c r="EJ378">
        <v>0</v>
      </c>
      <c r="EK378">
        <v>0</v>
      </c>
      <c r="EL378">
        <v>0</v>
      </c>
      <c r="EM378">
        <v>0</v>
      </c>
      <c r="EN378">
        <v>0</v>
      </c>
      <c r="EO378">
        <v>0</v>
      </c>
      <c r="EP378">
        <v>0</v>
      </c>
      <c r="EQ378">
        <v>0</v>
      </c>
      <c r="ER378">
        <v>0</v>
      </c>
      <c r="ES378">
        <v>0</v>
      </c>
      <c r="ET378">
        <v>0</v>
      </c>
      <c r="EU378">
        <v>0</v>
      </c>
      <c r="EV378">
        <v>0</v>
      </c>
      <c r="EW378">
        <v>0</v>
      </c>
      <c r="EX378">
        <v>0</v>
      </c>
      <c r="EY378">
        <v>0</v>
      </c>
      <c r="EZ378">
        <v>0</v>
      </c>
      <c r="FA378">
        <v>0</v>
      </c>
      <c r="FB378">
        <v>0</v>
      </c>
      <c r="FC378">
        <v>0</v>
      </c>
      <c r="FD378">
        <v>0</v>
      </c>
      <c r="FE378">
        <v>0</v>
      </c>
      <c r="FF378">
        <v>0</v>
      </c>
      <c r="FG378">
        <v>0</v>
      </c>
      <c r="FH378">
        <v>0</v>
      </c>
      <c r="FI378">
        <v>0</v>
      </c>
      <c r="FJ378">
        <v>0</v>
      </c>
      <c r="FK378">
        <v>0</v>
      </c>
      <c r="FL378">
        <v>0</v>
      </c>
      <c r="FM378">
        <v>0</v>
      </c>
      <c r="FN378">
        <v>0</v>
      </c>
      <c r="FO378">
        <v>0</v>
      </c>
      <c r="FP378">
        <v>0</v>
      </c>
      <c r="FQ378">
        <v>0</v>
      </c>
      <c r="FR378">
        <v>41</v>
      </c>
      <c r="FS378">
        <v>0.39479294419288635</v>
      </c>
      <c r="FT378">
        <v>0</v>
      </c>
    </row>
    <row r="379" spans="1:176" x14ac:dyDescent="0.2">
      <c r="A379" t="s">
        <v>233</v>
      </c>
      <c r="B379" t="s">
        <v>226</v>
      </c>
      <c r="C379" t="s">
        <v>239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0</v>
      </c>
      <c r="BI379">
        <v>0</v>
      </c>
      <c r="BJ379">
        <v>0</v>
      </c>
      <c r="BK379">
        <v>0</v>
      </c>
      <c r="BL379">
        <v>0</v>
      </c>
      <c r="BM379">
        <v>0</v>
      </c>
      <c r="BN379">
        <v>0</v>
      </c>
      <c r="BO379">
        <v>0</v>
      </c>
      <c r="BP379">
        <v>0</v>
      </c>
      <c r="BQ379">
        <v>0</v>
      </c>
      <c r="BR379">
        <v>0</v>
      </c>
      <c r="BS379">
        <v>0</v>
      </c>
      <c r="BT379">
        <v>0</v>
      </c>
      <c r="BU379">
        <v>0</v>
      </c>
      <c r="BV379">
        <v>0</v>
      </c>
      <c r="BW379">
        <v>0</v>
      </c>
      <c r="BX379">
        <v>0</v>
      </c>
      <c r="BY379">
        <v>0</v>
      </c>
      <c r="BZ379">
        <v>0</v>
      </c>
      <c r="CA379">
        <v>0</v>
      </c>
      <c r="CB379">
        <v>0</v>
      </c>
      <c r="CC379">
        <v>0</v>
      </c>
      <c r="CD379">
        <v>0</v>
      </c>
      <c r="CE379">
        <v>0</v>
      </c>
      <c r="CF379">
        <v>0</v>
      </c>
      <c r="CG379">
        <v>0</v>
      </c>
      <c r="CH379">
        <v>0</v>
      </c>
      <c r="CI379">
        <v>0</v>
      </c>
      <c r="CJ379">
        <v>0</v>
      </c>
      <c r="CK379">
        <v>0</v>
      </c>
      <c r="CL379">
        <v>0</v>
      </c>
      <c r="CM379">
        <v>0</v>
      </c>
      <c r="CN379">
        <v>0</v>
      </c>
      <c r="CO379">
        <v>0</v>
      </c>
      <c r="CP379">
        <v>0</v>
      </c>
      <c r="CQ379">
        <v>0</v>
      </c>
      <c r="CR379">
        <v>0</v>
      </c>
      <c r="CS379">
        <v>0</v>
      </c>
      <c r="CT379">
        <v>0</v>
      </c>
      <c r="CU379">
        <v>0</v>
      </c>
      <c r="CV379">
        <v>0</v>
      </c>
      <c r="CW379">
        <v>0</v>
      </c>
      <c r="CX379">
        <v>0</v>
      </c>
      <c r="CY379">
        <v>0</v>
      </c>
      <c r="CZ379">
        <v>0</v>
      </c>
      <c r="DA379">
        <v>0</v>
      </c>
      <c r="DB379">
        <v>0</v>
      </c>
      <c r="DC379">
        <v>0</v>
      </c>
      <c r="DD379">
        <v>0</v>
      </c>
      <c r="DE379">
        <v>0</v>
      </c>
      <c r="DF379">
        <v>0</v>
      </c>
      <c r="DG379">
        <v>0</v>
      </c>
      <c r="DH379">
        <v>0</v>
      </c>
      <c r="DI379">
        <v>0</v>
      </c>
      <c r="DJ379">
        <v>0</v>
      </c>
      <c r="DK379">
        <v>0</v>
      </c>
      <c r="DL379">
        <v>0</v>
      </c>
      <c r="DM379">
        <v>0</v>
      </c>
      <c r="DN379">
        <v>0</v>
      </c>
      <c r="DO379">
        <v>0</v>
      </c>
      <c r="DP379">
        <v>0</v>
      </c>
      <c r="DQ379">
        <v>0</v>
      </c>
      <c r="DR379">
        <v>0</v>
      </c>
      <c r="DS379">
        <v>0</v>
      </c>
      <c r="DT379">
        <v>0</v>
      </c>
      <c r="DU379">
        <v>0</v>
      </c>
      <c r="DV379">
        <v>0</v>
      </c>
      <c r="DW379">
        <v>0</v>
      </c>
      <c r="DX379">
        <v>0</v>
      </c>
      <c r="DY379">
        <v>0</v>
      </c>
      <c r="DZ379">
        <v>0</v>
      </c>
      <c r="EA379">
        <v>0</v>
      </c>
      <c r="EB379">
        <v>0</v>
      </c>
      <c r="EC379">
        <v>0</v>
      </c>
      <c r="ED379">
        <v>0</v>
      </c>
      <c r="EE379">
        <v>0</v>
      </c>
      <c r="EF379">
        <v>0</v>
      </c>
      <c r="EG379">
        <v>0</v>
      </c>
      <c r="EH379">
        <v>0</v>
      </c>
      <c r="EI379">
        <v>0</v>
      </c>
      <c r="EJ379">
        <v>0</v>
      </c>
      <c r="EK379">
        <v>0</v>
      </c>
      <c r="EL379">
        <v>0</v>
      </c>
      <c r="EM379">
        <v>0</v>
      </c>
      <c r="EN379">
        <v>0</v>
      </c>
      <c r="EO379">
        <v>0</v>
      </c>
      <c r="EP379">
        <v>0</v>
      </c>
      <c r="EQ379">
        <v>0</v>
      </c>
      <c r="ER379">
        <v>0</v>
      </c>
      <c r="ES379">
        <v>0</v>
      </c>
      <c r="ET379">
        <v>0</v>
      </c>
      <c r="EU379">
        <v>0</v>
      </c>
      <c r="EV379">
        <v>0</v>
      </c>
      <c r="EW379">
        <v>0</v>
      </c>
      <c r="EX379">
        <v>0</v>
      </c>
      <c r="EY379">
        <v>0</v>
      </c>
      <c r="EZ379">
        <v>0</v>
      </c>
      <c r="FA379">
        <v>0</v>
      </c>
      <c r="FB379">
        <v>0</v>
      </c>
      <c r="FC379">
        <v>0</v>
      </c>
      <c r="FD379">
        <v>0</v>
      </c>
      <c r="FE379">
        <v>0</v>
      </c>
      <c r="FF379">
        <v>0</v>
      </c>
      <c r="FG379">
        <v>0</v>
      </c>
      <c r="FH379">
        <v>0</v>
      </c>
      <c r="FI379">
        <v>0</v>
      </c>
      <c r="FJ379">
        <v>0</v>
      </c>
      <c r="FK379">
        <v>0</v>
      </c>
      <c r="FL379">
        <v>0</v>
      </c>
      <c r="FM379">
        <v>0</v>
      </c>
      <c r="FN379">
        <v>0</v>
      </c>
      <c r="FO379">
        <v>0</v>
      </c>
      <c r="FP379">
        <v>0</v>
      </c>
      <c r="FQ379">
        <v>0</v>
      </c>
      <c r="FR379">
        <v>0</v>
      </c>
      <c r="FS379">
        <v>0</v>
      </c>
      <c r="FT379">
        <v>0</v>
      </c>
    </row>
    <row r="380" spans="1:176" x14ac:dyDescent="0.2">
      <c r="A380" t="s">
        <v>233</v>
      </c>
      <c r="B380" t="s">
        <v>226</v>
      </c>
      <c r="C380" t="s">
        <v>240</v>
      </c>
      <c r="D380">
        <v>0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0</v>
      </c>
      <c r="BI380">
        <v>0</v>
      </c>
      <c r="BJ380">
        <v>0</v>
      </c>
      <c r="BK380">
        <v>0</v>
      </c>
      <c r="BL380">
        <v>0</v>
      </c>
      <c r="BM380">
        <v>0</v>
      </c>
      <c r="BN380">
        <v>0</v>
      </c>
      <c r="BO380">
        <v>0</v>
      </c>
      <c r="BP380">
        <v>0</v>
      </c>
      <c r="BQ380">
        <v>0</v>
      </c>
      <c r="BR380">
        <v>0</v>
      </c>
      <c r="BS380">
        <v>0</v>
      </c>
      <c r="BT380">
        <v>0</v>
      </c>
      <c r="BU380">
        <v>0</v>
      </c>
      <c r="BV380">
        <v>0</v>
      </c>
      <c r="BW380">
        <v>0</v>
      </c>
      <c r="BX380">
        <v>0</v>
      </c>
      <c r="BY380">
        <v>0</v>
      </c>
      <c r="BZ380">
        <v>0</v>
      </c>
      <c r="CA380">
        <v>0</v>
      </c>
      <c r="CB380">
        <v>0</v>
      </c>
      <c r="CC380">
        <v>0</v>
      </c>
      <c r="CD380">
        <v>0</v>
      </c>
      <c r="CE380">
        <v>0</v>
      </c>
      <c r="CF380">
        <v>0</v>
      </c>
      <c r="CG380">
        <v>0</v>
      </c>
      <c r="CH380">
        <v>0</v>
      </c>
      <c r="CI380">
        <v>0</v>
      </c>
      <c r="CJ380">
        <v>0</v>
      </c>
      <c r="CK380">
        <v>0</v>
      </c>
      <c r="CL380">
        <v>0</v>
      </c>
      <c r="CM380">
        <v>0</v>
      </c>
      <c r="CN380">
        <v>0</v>
      </c>
      <c r="CO380">
        <v>0</v>
      </c>
      <c r="CP380">
        <v>0</v>
      </c>
      <c r="CQ380">
        <v>0</v>
      </c>
      <c r="CR380">
        <v>0</v>
      </c>
      <c r="CS380">
        <v>0</v>
      </c>
      <c r="CT380">
        <v>0</v>
      </c>
      <c r="CU380">
        <v>0</v>
      </c>
      <c r="CV380">
        <v>0</v>
      </c>
      <c r="CW380">
        <v>0</v>
      </c>
      <c r="CX380">
        <v>0</v>
      </c>
      <c r="CY380">
        <v>0</v>
      </c>
      <c r="CZ380">
        <v>0</v>
      </c>
      <c r="DA380">
        <v>0</v>
      </c>
      <c r="DB380">
        <v>0</v>
      </c>
      <c r="DC380">
        <v>0</v>
      </c>
      <c r="DD380">
        <v>0</v>
      </c>
      <c r="DE380">
        <v>0</v>
      </c>
      <c r="DF380">
        <v>0</v>
      </c>
      <c r="DG380">
        <v>0</v>
      </c>
      <c r="DH380">
        <v>0</v>
      </c>
      <c r="DI380">
        <v>0</v>
      </c>
      <c r="DJ380">
        <v>0</v>
      </c>
      <c r="DK380">
        <v>0</v>
      </c>
      <c r="DL380">
        <v>0</v>
      </c>
      <c r="DM380">
        <v>0</v>
      </c>
      <c r="DN380">
        <v>0</v>
      </c>
      <c r="DO380">
        <v>0</v>
      </c>
      <c r="DP380">
        <v>0</v>
      </c>
      <c r="DQ380">
        <v>0</v>
      </c>
      <c r="DR380">
        <v>0</v>
      </c>
      <c r="DS380">
        <v>0</v>
      </c>
      <c r="DT380">
        <v>0</v>
      </c>
      <c r="DU380">
        <v>0</v>
      </c>
      <c r="DV380">
        <v>0</v>
      </c>
      <c r="DW380">
        <v>0</v>
      </c>
      <c r="DX380">
        <v>0</v>
      </c>
      <c r="DY380">
        <v>0</v>
      </c>
      <c r="DZ380">
        <v>0</v>
      </c>
      <c r="EA380">
        <v>0</v>
      </c>
      <c r="EB380">
        <v>0</v>
      </c>
      <c r="EC380">
        <v>0</v>
      </c>
      <c r="ED380">
        <v>0</v>
      </c>
      <c r="EE380">
        <v>0</v>
      </c>
      <c r="EF380">
        <v>0</v>
      </c>
      <c r="EG380">
        <v>0</v>
      </c>
      <c r="EH380">
        <v>0</v>
      </c>
      <c r="EI380">
        <v>0</v>
      </c>
      <c r="EJ380">
        <v>0</v>
      </c>
      <c r="EK380">
        <v>0</v>
      </c>
      <c r="EL380">
        <v>0</v>
      </c>
      <c r="EM380">
        <v>0</v>
      </c>
      <c r="EN380">
        <v>0</v>
      </c>
      <c r="EO380">
        <v>0</v>
      </c>
      <c r="EP380">
        <v>0</v>
      </c>
      <c r="EQ380">
        <v>0</v>
      </c>
      <c r="ER380">
        <v>0</v>
      </c>
      <c r="ES380">
        <v>0</v>
      </c>
      <c r="ET380">
        <v>0</v>
      </c>
      <c r="EU380">
        <v>0</v>
      </c>
      <c r="EV380">
        <v>0</v>
      </c>
      <c r="EW380">
        <v>0</v>
      </c>
      <c r="EX380">
        <v>0</v>
      </c>
      <c r="EY380">
        <v>0</v>
      </c>
      <c r="EZ380">
        <v>0</v>
      </c>
      <c r="FA380">
        <v>0</v>
      </c>
      <c r="FB380">
        <v>0</v>
      </c>
      <c r="FC380">
        <v>0</v>
      </c>
      <c r="FD380">
        <v>0</v>
      </c>
      <c r="FE380">
        <v>0</v>
      </c>
      <c r="FF380">
        <v>0</v>
      </c>
      <c r="FG380">
        <v>0</v>
      </c>
      <c r="FH380">
        <v>0</v>
      </c>
      <c r="FI380">
        <v>0</v>
      </c>
      <c r="FJ380">
        <v>0</v>
      </c>
      <c r="FK380">
        <v>0</v>
      </c>
      <c r="FL380">
        <v>0</v>
      </c>
      <c r="FM380">
        <v>0</v>
      </c>
      <c r="FN380">
        <v>0</v>
      </c>
      <c r="FO380">
        <v>0</v>
      </c>
      <c r="FP380">
        <v>0</v>
      </c>
      <c r="FQ380">
        <v>0</v>
      </c>
      <c r="FR380">
        <v>54</v>
      </c>
      <c r="FS380">
        <v>0.40063947439193726</v>
      </c>
      <c r="FT380">
        <v>0</v>
      </c>
    </row>
    <row r="381" spans="1:176" x14ac:dyDescent="0.2">
      <c r="A381" t="s">
        <v>233</v>
      </c>
      <c r="B381" t="s">
        <v>226</v>
      </c>
      <c r="C381" t="s">
        <v>241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0</v>
      </c>
      <c r="BI381">
        <v>0</v>
      </c>
      <c r="BJ381">
        <v>0</v>
      </c>
      <c r="BK381">
        <v>0</v>
      </c>
      <c r="BL381">
        <v>0</v>
      </c>
      <c r="BM381">
        <v>0</v>
      </c>
      <c r="BN381">
        <v>0</v>
      </c>
      <c r="BO381">
        <v>0</v>
      </c>
      <c r="BP381">
        <v>0</v>
      </c>
      <c r="BQ381">
        <v>0</v>
      </c>
      <c r="BR381">
        <v>0</v>
      </c>
      <c r="BS381">
        <v>0</v>
      </c>
      <c r="BT381">
        <v>0</v>
      </c>
      <c r="BU381">
        <v>0</v>
      </c>
      <c r="BV381">
        <v>0</v>
      </c>
      <c r="BW381">
        <v>0</v>
      </c>
      <c r="BX381">
        <v>0</v>
      </c>
      <c r="BY381">
        <v>0</v>
      </c>
      <c r="BZ381">
        <v>0</v>
      </c>
      <c r="CA381">
        <v>0</v>
      </c>
      <c r="CB381">
        <v>0</v>
      </c>
      <c r="CC381">
        <v>0</v>
      </c>
      <c r="CD381">
        <v>0</v>
      </c>
      <c r="CE381">
        <v>0</v>
      </c>
      <c r="CF381">
        <v>0</v>
      </c>
      <c r="CG381">
        <v>0</v>
      </c>
      <c r="CH381">
        <v>0</v>
      </c>
      <c r="CI381">
        <v>0</v>
      </c>
      <c r="CJ381">
        <v>0</v>
      </c>
      <c r="CK381">
        <v>0</v>
      </c>
      <c r="CL381">
        <v>0</v>
      </c>
      <c r="CM381">
        <v>0</v>
      </c>
      <c r="CN381">
        <v>0</v>
      </c>
      <c r="CO381">
        <v>0</v>
      </c>
      <c r="CP381">
        <v>0</v>
      </c>
      <c r="CQ381">
        <v>0</v>
      </c>
      <c r="CR381">
        <v>0</v>
      </c>
      <c r="CS381">
        <v>0</v>
      </c>
      <c r="CT381">
        <v>0</v>
      </c>
      <c r="CU381">
        <v>0</v>
      </c>
      <c r="CV381">
        <v>0</v>
      </c>
      <c r="CW381">
        <v>0</v>
      </c>
      <c r="CX381">
        <v>0</v>
      </c>
      <c r="CY381">
        <v>0</v>
      </c>
      <c r="CZ381">
        <v>0</v>
      </c>
      <c r="DA381">
        <v>0</v>
      </c>
      <c r="DB381">
        <v>0</v>
      </c>
      <c r="DC381">
        <v>0</v>
      </c>
      <c r="DD381">
        <v>0</v>
      </c>
      <c r="DE381">
        <v>0</v>
      </c>
      <c r="DF381">
        <v>0</v>
      </c>
      <c r="DG381">
        <v>0</v>
      </c>
      <c r="DH381">
        <v>0</v>
      </c>
      <c r="DI381">
        <v>0</v>
      </c>
      <c r="DJ381">
        <v>0</v>
      </c>
      <c r="DK381">
        <v>0</v>
      </c>
      <c r="DL381">
        <v>0</v>
      </c>
      <c r="DM381">
        <v>0</v>
      </c>
      <c r="DN381">
        <v>0</v>
      </c>
      <c r="DO381">
        <v>0</v>
      </c>
      <c r="DP381">
        <v>0</v>
      </c>
      <c r="DQ381">
        <v>0</v>
      </c>
      <c r="DR381">
        <v>0</v>
      </c>
      <c r="DS381">
        <v>0</v>
      </c>
      <c r="DT381">
        <v>0</v>
      </c>
      <c r="DU381">
        <v>0</v>
      </c>
      <c r="DV381">
        <v>0</v>
      </c>
      <c r="DW381">
        <v>0</v>
      </c>
      <c r="DX381">
        <v>0</v>
      </c>
      <c r="DY381">
        <v>0</v>
      </c>
      <c r="DZ381">
        <v>0</v>
      </c>
      <c r="EA381">
        <v>0</v>
      </c>
      <c r="EB381">
        <v>0</v>
      </c>
      <c r="EC381">
        <v>0</v>
      </c>
      <c r="ED381">
        <v>0</v>
      </c>
      <c r="EE381">
        <v>0</v>
      </c>
      <c r="EF381">
        <v>0</v>
      </c>
      <c r="EG381">
        <v>0</v>
      </c>
      <c r="EH381">
        <v>0</v>
      </c>
      <c r="EI381">
        <v>0</v>
      </c>
      <c r="EJ381">
        <v>0</v>
      </c>
      <c r="EK381">
        <v>0</v>
      </c>
      <c r="EL381">
        <v>0</v>
      </c>
      <c r="EM381">
        <v>0</v>
      </c>
      <c r="EN381">
        <v>0</v>
      </c>
      <c r="EO381">
        <v>0</v>
      </c>
      <c r="EP381">
        <v>0</v>
      </c>
      <c r="EQ381">
        <v>0</v>
      </c>
      <c r="ER381">
        <v>0</v>
      </c>
      <c r="ES381">
        <v>0</v>
      </c>
      <c r="ET381">
        <v>0</v>
      </c>
      <c r="EU381">
        <v>0</v>
      </c>
      <c r="EV381">
        <v>0</v>
      </c>
      <c r="EW381">
        <v>0</v>
      </c>
      <c r="EX381">
        <v>0</v>
      </c>
      <c r="EY381">
        <v>0</v>
      </c>
      <c r="EZ381">
        <v>0</v>
      </c>
      <c r="FA381">
        <v>0</v>
      </c>
      <c r="FB381">
        <v>0</v>
      </c>
      <c r="FC381">
        <v>0</v>
      </c>
      <c r="FD381">
        <v>0</v>
      </c>
      <c r="FE381">
        <v>0</v>
      </c>
      <c r="FF381">
        <v>0</v>
      </c>
      <c r="FG381">
        <v>0</v>
      </c>
      <c r="FH381">
        <v>0</v>
      </c>
      <c r="FI381">
        <v>0</v>
      </c>
      <c r="FJ381">
        <v>0</v>
      </c>
      <c r="FK381">
        <v>0</v>
      </c>
      <c r="FL381">
        <v>0</v>
      </c>
      <c r="FM381">
        <v>0</v>
      </c>
      <c r="FN381">
        <v>0</v>
      </c>
      <c r="FO381">
        <v>0</v>
      </c>
      <c r="FP381">
        <v>0</v>
      </c>
      <c r="FQ381">
        <v>0</v>
      </c>
      <c r="FR381">
        <v>54</v>
      </c>
      <c r="FS381">
        <v>0.38495618104934692</v>
      </c>
      <c r="FT381">
        <v>0</v>
      </c>
    </row>
    <row r="382" spans="1:176" x14ac:dyDescent="0.2">
      <c r="A382" t="s">
        <v>233</v>
      </c>
      <c r="B382" t="s">
        <v>226</v>
      </c>
      <c r="C382" t="s">
        <v>242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0</v>
      </c>
      <c r="BI382">
        <v>0</v>
      </c>
      <c r="BJ382">
        <v>0</v>
      </c>
      <c r="BK382">
        <v>0</v>
      </c>
      <c r="BL382">
        <v>0</v>
      </c>
      <c r="BM382">
        <v>0</v>
      </c>
      <c r="BN382">
        <v>0</v>
      </c>
      <c r="BO382">
        <v>0</v>
      </c>
      <c r="BP382">
        <v>0</v>
      </c>
      <c r="BQ382">
        <v>0</v>
      </c>
      <c r="BR382">
        <v>0</v>
      </c>
      <c r="BS382">
        <v>0</v>
      </c>
      <c r="BT382">
        <v>0</v>
      </c>
      <c r="BU382">
        <v>0</v>
      </c>
      <c r="BV382">
        <v>0</v>
      </c>
      <c r="BW382">
        <v>0</v>
      </c>
      <c r="BX382">
        <v>0</v>
      </c>
      <c r="BY382">
        <v>0</v>
      </c>
      <c r="BZ382">
        <v>0</v>
      </c>
      <c r="CA382">
        <v>0</v>
      </c>
      <c r="CB382">
        <v>0</v>
      </c>
      <c r="CC382">
        <v>0</v>
      </c>
      <c r="CD382">
        <v>0</v>
      </c>
      <c r="CE382">
        <v>0</v>
      </c>
      <c r="CF382">
        <v>0</v>
      </c>
      <c r="CG382">
        <v>0</v>
      </c>
      <c r="CH382">
        <v>0</v>
      </c>
      <c r="CI382">
        <v>0</v>
      </c>
      <c r="CJ382">
        <v>0</v>
      </c>
      <c r="CK382">
        <v>0</v>
      </c>
      <c r="CL382">
        <v>0</v>
      </c>
      <c r="CM382">
        <v>0</v>
      </c>
      <c r="CN382">
        <v>0</v>
      </c>
      <c r="CO382">
        <v>0</v>
      </c>
      <c r="CP382">
        <v>0</v>
      </c>
      <c r="CQ382">
        <v>0</v>
      </c>
      <c r="CR382">
        <v>0</v>
      </c>
      <c r="CS382">
        <v>0</v>
      </c>
      <c r="CT382">
        <v>0</v>
      </c>
      <c r="CU382">
        <v>0</v>
      </c>
      <c r="CV382">
        <v>0</v>
      </c>
      <c r="CW382">
        <v>0</v>
      </c>
      <c r="CX382">
        <v>0</v>
      </c>
      <c r="CY382">
        <v>0</v>
      </c>
      <c r="CZ382">
        <v>0</v>
      </c>
      <c r="DA382">
        <v>0</v>
      </c>
      <c r="DB382">
        <v>0</v>
      </c>
      <c r="DC382">
        <v>0</v>
      </c>
      <c r="DD382">
        <v>0</v>
      </c>
      <c r="DE382">
        <v>0</v>
      </c>
      <c r="DF382">
        <v>0</v>
      </c>
      <c r="DG382">
        <v>0</v>
      </c>
      <c r="DH382">
        <v>0</v>
      </c>
      <c r="DI382">
        <v>0</v>
      </c>
      <c r="DJ382">
        <v>0</v>
      </c>
      <c r="DK382">
        <v>0</v>
      </c>
      <c r="DL382">
        <v>0</v>
      </c>
      <c r="DM382">
        <v>0</v>
      </c>
      <c r="DN382">
        <v>0</v>
      </c>
      <c r="DO382">
        <v>0</v>
      </c>
      <c r="DP382">
        <v>0</v>
      </c>
      <c r="DQ382">
        <v>0</v>
      </c>
      <c r="DR382">
        <v>0</v>
      </c>
      <c r="DS382">
        <v>0</v>
      </c>
      <c r="DT382">
        <v>0</v>
      </c>
      <c r="DU382">
        <v>0</v>
      </c>
      <c r="DV382">
        <v>0</v>
      </c>
      <c r="DW382">
        <v>0</v>
      </c>
      <c r="DX382">
        <v>0</v>
      </c>
      <c r="DY382">
        <v>0</v>
      </c>
      <c r="DZ382">
        <v>0</v>
      </c>
      <c r="EA382">
        <v>0</v>
      </c>
      <c r="EB382">
        <v>0</v>
      </c>
      <c r="EC382">
        <v>0</v>
      </c>
      <c r="ED382">
        <v>0</v>
      </c>
      <c r="EE382">
        <v>0</v>
      </c>
      <c r="EF382">
        <v>0</v>
      </c>
      <c r="EG382">
        <v>0</v>
      </c>
      <c r="EH382">
        <v>0</v>
      </c>
      <c r="EI382">
        <v>0</v>
      </c>
      <c r="EJ382">
        <v>0</v>
      </c>
      <c r="EK382">
        <v>0</v>
      </c>
      <c r="EL382">
        <v>0</v>
      </c>
      <c r="EM382">
        <v>0</v>
      </c>
      <c r="EN382">
        <v>0</v>
      </c>
      <c r="EO382">
        <v>0</v>
      </c>
      <c r="EP382">
        <v>0</v>
      </c>
      <c r="EQ382">
        <v>0</v>
      </c>
      <c r="ER382">
        <v>0</v>
      </c>
      <c r="ES382">
        <v>0</v>
      </c>
      <c r="ET382">
        <v>0</v>
      </c>
      <c r="EU382">
        <v>0</v>
      </c>
      <c r="EV382">
        <v>0</v>
      </c>
      <c r="EW382">
        <v>0</v>
      </c>
      <c r="EX382">
        <v>0</v>
      </c>
      <c r="EY382">
        <v>0</v>
      </c>
      <c r="EZ382">
        <v>0</v>
      </c>
      <c r="FA382">
        <v>0</v>
      </c>
      <c r="FB382">
        <v>0</v>
      </c>
      <c r="FC382">
        <v>0</v>
      </c>
      <c r="FD382">
        <v>0</v>
      </c>
      <c r="FE382">
        <v>0</v>
      </c>
      <c r="FF382">
        <v>0</v>
      </c>
      <c r="FG382">
        <v>0</v>
      </c>
      <c r="FH382">
        <v>0</v>
      </c>
      <c r="FI382">
        <v>0</v>
      </c>
      <c r="FJ382">
        <v>0</v>
      </c>
      <c r="FK382">
        <v>0</v>
      </c>
      <c r="FL382">
        <v>0</v>
      </c>
      <c r="FM382">
        <v>0</v>
      </c>
      <c r="FN382">
        <v>0</v>
      </c>
      <c r="FO382">
        <v>0</v>
      </c>
      <c r="FP382">
        <v>0</v>
      </c>
      <c r="FQ382">
        <v>0</v>
      </c>
      <c r="FR382">
        <v>54</v>
      </c>
      <c r="FS382">
        <v>0.39772152900695801</v>
      </c>
      <c r="FT382">
        <v>0</v>
      </c>
    </row>
    <row r="383" spans="1:176" x14ac:dyDescent="0.2">
      <c r="A383" t="s">
        <v>233</v>
      </c>
      <c r="B383" t="s">
        <v>226</v>
      </c>
      <c r="C383" t="s">
        <v>243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0</v>
      </c>
      <c r="BI383">
        <v>0</v>
      </c>
      <c r="BJ383">
        <v>0</v>
      </c>
      <c r="BK383">
        <v>0</v>
      </c>
      <c r="BL383">
        <v>0</v>
      </c>
      <c r="BM383">
        <v>0</v>
      </c>
      <c r="BN383">
        <v>0</v>
      </c>
      <c r="BO383">
        <v>0</v>
      </c>
      <c r="BP383">
        <v>0</v>
      </c>
      <c r="BQ383">
        <v>0</v>
      </c>
      <c r="BR383">
        <v>0</v>
      </c>
      <c r="BS383">
        <v>0</v>
      </c>
      <c r="BT383">
        <v>0</v>
      </c>
      <c r="BU383">
        <v>0</v>
      </c>
      <c r="BV383">
        <v>0</v>
      </c>
      <c r="BW383">
        <v>0</v>
      </c>
      <c r="BX383">
        <v>0</v>
      </c>
      <c r="BY383">
        <v>0</v>
      </c>
      <c r="BZ383">
        <v>0</v>
      </c>
      <c r="CA383">
        <v>0</v>
      </c>
      <c r="CB383">
        <v>0</v>
      </c>
      <c r="CC383">
        <v>0</v>
      </c>
      <c r="CD383">
        <v>0</v>
      </c>
      <c r="CE383">
        <v>0</v>
      </c>
      <c r="CF383">
        <v>0</v>
      </c>
      <c r="CG383">
        <v>0</v>
      </c>
      <c r="CH383">
        <v>0</v>
      </c>
      <c r="CI383">
        <v>0</v>
      </c>
      <c r="CJ383">
        <v>0</v>
      </c>
      <c r="CK383">
        <v>0</v>
      </c>
      <c r="CL383">
        <v>0</v>
      </c>
      <c r="CM383">
        <v>0</v>
      </c>
      <c r="CN383">
        <v>0</v>
      </c>
      <c r="CO383">
        <v>0</v>
      </c>
      <c r="CP383">
        <v>0</v>
      </c>
      <c r="CQ383">
        <v>0</v>
      </c>
      <c r="CR383">
        <v>0</v>
      </c>
      <c r="CS383">
        <v>0</v>
      </c>
      <c r="CT383">
        <v>0</v>
      </c>
      <c r="CU383">
        <v>0</v>
      </c>
      <c r="CV383">
        <v>0</v>
      </c>
      <c r="CW383">
        <v>0</v>
      </c>
      <c r="CX383">
        <v>0</v>
      </c>
      <c r="CY383">
        <v>0</v>
      </c>
      <c r="CZ383">
        <v>0</v>
      </c>
      <c r="DA383">
        <v>0</v>
      </c>
      <c r="DB383">
        <v>0</v>
      </c>
      <c r="DC383">
        <v>0</v>
      </c>
      <c r="DD383">
        <v>0</v>
      </c>
      <c r="DE383">
        <v>0</v>
      </c>
      <c r="DF383">
        <v>0</v>
      </c>
      <c r="DG383">
        <v>0</v>
      </c>
      <c r="DH383">
        <v>0</v>
      </c>
      <c r="DI383">
        <v>0</v>
      </c>
      <c r="DJ383">
        <v>0</v>
      </c>
      <c r="DK383">
        <v>0</v>
      </c>
      <c r="DL383">
        <v>0</v>
      </c>
      <c r="DM383">
        <v>0</v>
      </c>
      <c r="DN383">
        <v>0</v>
      </c>
      <c r="DO383">
        <v>0</v>
      </c>
      <c r="DP383">
        <v>0</v>
      </c>
      <c r="DQ383">
        <v>0</v>
      </c>
      <c r="DR383">
        <v>0</v>
      </c>
      <c r="DS383">
        <v>0</v>
      </c>
      <c r="DT383">
        <v>0</v>
      </c>
      <c r="DU383">
        <v>0</v>
      </c>
      <c r="DV383">
        <v>0</v>
      </c>
      <c r="DW383">
        <v>0</v>
      </c>
      <c r="DX383">
        <v>0</v>
      </c>
      <c r="DY383">
        <v>0</v>
      </c>
      <c r="DZ383">
        <v>0</v>
      </c>
      <c r="EA383">
        <v>0</v>
      </c>
      <c r="EB383">
        <v>0</v>
      </c>
      <c r="EC383">
        <v>0</v>
      </c>
      <c r="ED383">
        <v>0</v>
      </c>
      <c r="EE383">
        <v>0</v>
      </c>
      <c r="EF383">
        <v>0</v>
      </c>
      <c r="EG383">
        <v>0</v>
      </c>
      <c r="EH383">
        <v>0</v>
      </c>
      <c r="EI383">
        <v>0</v>
      </c>
      <c r="EJ383">
        <v>0</v>
      </c>
      <c r="EK383">
        <v>0</v>
      </c>
      <c r="EL383">
        <v>0</v>
      </c>
      <c r="EM383">
        <v>0</v>
      </c>
      <c r="EN383">
        <v>0</v>
      </c>
      <c r="EO383">
        <v>0</v>
      </c>
      <c r="EP383">
        <v>0</v>
      </c>
      <c r="EQ383">
        <v>0</v>
      </c>
      <c r="ER383">
        <v>0</v>
      </c>
      <c r="ES383">
        <v>0</v>
      </c>
      <c r="ET383">
        <v>0</v>
      </c>
      <c r="EU383">
        <v>0</v>
      </c>
      <c r="EV383">
        <v>0</v>
      </c>
      <c r="EW383">
        <v>0</v>
      </c>
      <c r="EX383">
        <v>0</v>
      </c>
      <c r="EY383">
        <v>0</v>
      </c>
      <c r="EZ383">
        <v>0</v>
      </c>
      <c r="FA383">
        <v>0</v>
      </c>
      <c r="FB383">
        <v>0</v>
      </c>
      <c r="FC383">
        <v>0</v>
      </c>
      <c r="FD383">
        <v>0</v>
      </c>
      <c r="FE383">
        <v>0</v>
      </c>
      <c r="FF383">
        <v>0</v>
      </c>
      <c r="FG383">
        <v>0</v>
      </c>
      <c r="FH383">
        <v>0</v>
      </c>
      <c r="FI383">
        <v>0</v>
      </c>
      <c r="FJ383">
        <v>0</v>
      </c>
      <c r="FK383">
        <v>0</v>
      </c>
      <c r="FL383">
        <v>0</v>
      </c>
      <c r="FM383">
        <v>0</v>
      </c>
      <c r="FN383">
        <v>0</v>
      </c>
      <c r="FO383">
        <v>0</v>
      </c>
      <c r="FP383">
        <v>0</v>
      </c>
      <c r="FQ383">
        <v>0</v>
      </c>
      <c r="FR383">
        <v>0</v>
      </c>
      <c r="FS383">
        <v>0</v>
      </c>
      <c r="FT383">
        <v>0</v>
      </c>
    </row>
    <row r="384" spans="1:176" x14ac:dyDescent="0.2">
      <c r="A384" t="s">
        <v>233</v>
      </c>
      <c r="B384" t="s">
        <v>226</v>
      </c>
      <c r="C384" t="s">
        <v>244</v>
      </c>
      <c r="D384">
        <v>0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0</v>
      </c>
      <c r="BI384">
        <v>0</v>
      </c>
      <c r="BJ384">
        <v>0</v>
      </c>
      <c r="BK384">
        <v>0</v>
      </c>
      <c r="BL384">
        <v>0</v>
      </c>
      <c r="BM384">
        <v>0</v>
      </c>
      <c r="BN384">
        <v>0</v>
      </c>
      <c r="BO384">
        <v>0</v>
      </c>
      <c r="BP384">
        <v>0</v>
      </c>
      <c r="BQ384">
        <v>0</v>
      </c>
      <c r="BR384">
        <v>0</v>
      </c>
      <c r="BS384">
        <v>0</v>
      </c>
      <c r="BT384">
        <v>0</v>
      </c>
      <c r="BU384">
        <v>0</v>
      </c>
      <c r="BV384">
        <v>0</v>
      </c>
      <c r="BW384">
        <v>0</v>
      </c>
      <c r="BX384">
        <v>0</v>
      </c>
      <c r="BY384">
        <v>0</v>
      </c>
      <c r="BZ384">
        <v>0</v>
      </c>
      <c r="CA384">
        <v>0</v>
      </c>
      <c r="CB384">
        <v>0</v>
      </c>
      <c r="CC384">
        <v>0</v>
      </c>
      <c r="CD384">
        <v>0</v>
      </c>
      <c r="CE384">
        <v>0</v>
      </c>
      <c r="CF384">
        <v>0</v>
      </c>
      <c r="CG384">
        <v>0</v>
      </c>
      <c r="CH384">
        <v>0</v>
      </c>
      <c r="CI384">
        <v>0</v>
      </c>
      <c r="CJ384">
        <v>0</v>
      </c>
      <c r="CK384">
        <v>0</v>
      </c>
      <c r="CL384">
        <v>0</v>
      </c>
      <c r="CM384">
        <v>0</v>
      </c>
      <c r="CN384">
        <v>0</v>
      </c>
      <c r="CO384">
        <v>0</v>
      </c>
      <c r="CP384">
        <v>0</v>
      </c>
      <c r="CQ384">
        <v>0</v>
      </c>
      <c r="CR384">
        <v>0</v>
      </c>
      <c r="CS384">
        <v>0</v>
      </c>
      <c r="CT384">
        <v>0</v>
      </c>
      <c r="CU384">
        <v>0</v>
      </c>
      <c r="CV384">
        <v>0</v>
      </c>
      <c r="CW384">
        <v>0</v>
      </c>
      <c r="CX384">
        <v>0</v>
      </c>
      <c r="CY384">
        <v>0</v>
      </c>
      <c r="CZ384">
        <v>0</v>
      </c>
      <c r="DA384">
        <v>0</v>
      </c>
      <c r="DB384">
        <v>0</v>
      </c>
      <c r="DC384">
        <v>0</v>
      </c>
      <c r="DD384">
        <v>0</v>
      </c>
      <c r="DE384">
        <v>0</v>
      </c>
      <c r="DF384">
        <v>0</v>
      </c>
      <c r="DG384">
        <v>0</v>
      </c>
      <c r="DH384">
        <v>0</v>
      </c>
      <c r="DI384">
        <v>0</v>
      </c>
      <c r="DJ384">
        <v>0</v>
      </c>
      <c r="DK384">
        <v>0</v>
      </c>
      <c r="DL384">
        <v>0</v>
      </c>
      <c r="DM384">
        <v>0</v>
      </c>
      <c r="DN384">
        <v>0</v>
      </c>
      <c r="DO384">
        <v>0</v>
      </c>
      <c r="DP384">
        <v>0</v>
      </c>
      <c r="DQ384">
        <v>0</v>
      </c>
      <c r="DR384">
        <v>0</v>
      </c>
      <c r="DS384">
        <v>0</v>
      </c>
      <c r="DT384">
        <v>0</v>
      </c>
      <c r="DU384">
        <v>0</v>
      </c>
      <c r="DV384">
        <v>0</v>
      </c>
      <c r="DW384">
        <v>0</v>
      </c>
      <c r="DX384">
        <v>0</v>
      </c>
      <c r="DY384">
        <v>0</v>
      </c>
      <c r="DZ384">
        <v>0</v>
      </c>
      <c r="EA384">
        <v>0</v>
      </c>
      <c r="EB384">
        <v>0</v>
      </c>
      <c r="EC384">
        <v>0</v>
      </c>
      <c r="ED384">
        <v>0</v>
      </c>
      <c r="EE384">
        <v>0</v>
      </c>
      <c r="EF384">
        <v>0</v>
      </c>
      <c r="EG384">
        <v>0</v>
      </c>
      <c r="EH384">
        <v>0</v>
      </c>
      <c r="EI384">
        <v>0</v>
      </c>
      <c r="EJ384">
        <v>0</v>
      </c>
      <c r="EK384">
        <v>0</v>
      </c>
      <c r="EL384">
        <v>0</v>
      </c>
      <c r="EM384">
        <v>0</v>
      </c>
      <c r="EN384">
        <v>0</v>
      </c>
      <c r="EO384">
        <v>0</v>
      </c>
      <c r="EP384">
        <v>0</v>
      </c>
      <c r="EQ384">
        <v>0</v>
      </c>
      <c r="ER384">
        <v>0</v>
      </c>
      <c r="ES384">
        <v>0</v>
      </c>
      <c r="ET384">
        <v>0</v>
      </c>
      <c r="EU384">
        <v>0</v>
      </c>
      <c r="EV384">
        <v>0</v>
      </c>
      <c r="EW384">
        <v>0</v>
      </c>
      <c r="EX384">
        <v>0</v>
      </c>
      <c r="EY384">
        <v>0</v>
      </c>
      <c r="EZ384">
        <v>0</v>
      </c>
      <c r="FA384">
        <v>0</v>
      </c>
      <c r="FB384">
        <v>0</v>
      </c>
      <c r="FC384">
        <v>0</v>
      </c>
      <c r="FD384">
        <v>0</v>
      </c>
      <c r="FE384">
        <v>0</v>
      </c>
      <c r="FF384">
        <v>0</v>
      </c>
      <c r="FG384">
        <v>0</v>
      </c>
      <c r="FH384">
        <v>0</v>
      </c>
      <c r="FI384">
        <v>0</v>
      </c>
      <c r="FJ384">
        <v>0</v>
      </c>
      <c r="FK384">
        <v>0</v>
      </c>
      <c r="FL384">
        <v>0</v>
      </c>
      <c r="FM384">
        <v>0</v>
      </c>
      <c r="FN384">
        <v>0</v>
      </c>
      <c r="FO384">
        <v>0</v>
      </c>
      <c r="FP384">
        <v>0</v>
      </c>
      <c r="FQ384">
        <v>0</v>
      </c>
      <c r="FR384">
        <v>0</v>
      </c>
      <c r="FS384">
        <v>0</v>
      </c>
      <c r="FT384">
        <v>0</v>
      </c>
    </row>
    <row r="385" spans="1:176" x14ac:dyDescent="0.2">
      <c r="A385" t="s">
        <v>233</v>
      </c>
      <c r="B385" t="s">
        <v>226</v>
      </c>
      <c r="C385" t="s">
        <v>245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0</v>
      </c>
      <c r="BI385">
        <v>0</v>
      </c>
      <c r="BJ385">
        <v>0</v>
      </c>
      <c r="BK385">
        <v>0</v>
      </c>
      <c r="BL385">
        <v>0</v>
      </c>
      <c r="BM385">
        <v>0</v>
      </c>
      <c r="BN385">
        <v>0</v>
      </c>
      <c r="BO385">
        <v>0</v>
      </c>
      <c r="BP385">
        <v>0</v>
      </c>
      <c r="BQ385">
        <v>0</v>
      </c>
      <c r="BR385">
        <v>0</v>
      </c>
      <c r="BS385">
        <v>0</v>
      </c>
      <c r="BT385">
        <v>0</v>
      </c>
      <c r="BU385">
        <v>0</v>
      </c>
      <c r="BV385">
        <v>0</v>
      </c>
      <c r="BW385">
        <v>0</v>
      </c>
      <c r="BX385">
        <v>0</v>
      </c>
      <c r="BY385">
        <v>0</v>
      </c>
      <c r="BZ385">
        <v>0</v>
      </c>
      <c r="CA385">
        <v>0</v>
      </c>
      <c r="CB385">
        <v>0</v>
      </c>
      <c r="CC385">
        <v>0</v>
      </c>
      <c r="CD385">
        <v>0</v>
      </c>
      <c r="CE385">
        <v>0</v>
      </c>
      <c r="CF385">
        <v>0</v>
      </c>
      <c r="CG385">
        <v>0</v>
      </c>
      <c r="CH385">
        <v>0</v>
      </c>
      <c r="CI385">
        <v>0</v>
      </c>
      <c r="CJ385">
        <v>0</v>
      </c>
      <c r="CK385">
        <v>0</v>
      </c>
      <c r="CL385">
        <v>0</v>
      </c>
      <c r="CM385">
        <v>0</v>
      </c>
      <c r="CN385">
        <v>0</v>
      </c>
      <c r="CO385">
        <v>0</v>
      </c>
      <c r="CP385">
        <v>0</v>
      </c>
      <c r="CQ385">
        <v>0</v>
      </c>
      <c r="CR385">
        <v>0</v>
      </c>
      <c r="CS385">
        <v>0</v>
      </c>
      <c r="CT385">
        <v>0</v>
      </c>
      <c r="CU385">
        <v>0</v>
      </c>
      <c r="CV385">
        <v>0</v>
      </c>
      <c r="CW385">
        <v>0</v>
      </c>
      <c r="CX385">
        <v>0</v>
      </c>
      <c r="CY385">
        <v>0</v>
      </c>
      <c r="CZ385">
        <v>0</v>
      </c>
      <c r="DA385">
        <v>0</v>
      </c>
      <c r="DB385">
        <v>0</v>
      </c>
      <c r="DC385">
        <v>0</v>
      </c>
      <c r="DD385">
        <v>0</v>
      </c>
      <c r="DE385">
        <v>0</v>
      </c>
      <c r="DF385">
        <v>0</v>
      </c>
      <c r="DG385">
        <v>0</v>
      </c>
      <c r="DH385">
        <v>0</v>
      </c>
      <c r="DI385">
        <v>0</v>
      </c>
      <c r="DJ385">
        <v>0</v>
      </c>
      <c r="DK385">
        <v>0</v>
      </c>
      <c r="DL385">
        <v>0</v>
      </c>
      <c r="DM385">
        <v>0</v>
      </c>
      <c r="DN385">
        <v>0</v>
      </c>
      <c r="DO385">
        <v>0</v>
      </c>
      <c r="DP385">
        <v>0</v>
      </c>
      <c r="DQ385">
        <v>0</v>
      </c>
      <c r="DR385">
        <v>0</v>
      </c>
      <c r="DS385">
        <v>0</v>
      </c>
      <c r="DT385">
        <v>0</v>
      </c>
      <c r="DU385">
        <v>0</v>
      </c>
      <c r="DV385">
        <v>0</v>
      </c>
      <c r="DW385">
        <v>0</v>
      </c>
      <c r="DX385">
        <v>0</v>
      </c>
      <c r="DY385">
        <v>0</v>
      </c>
      <c r="DZ385">
        <v>0</v>
      </c>
      <c r="EA385">
        <v>0</v>
      </c>
      <c r="EB385">
        <v>0</v>
      </c>
      <c r="EC385">
        <v>0</v>
      </c>
      <c r="ED385">
        <v>0</v>
      </c>
      <c r="EE385">
        <v>0</v>
      </c>
      <c r="EF385">
        <v>0</v>
      </c>
      <c r="EG385">
        <v>0</v>
      </c>
      <c r="EH385">
        <v>0</v>
      </c>
      <c r="EI385">
        <v>0</v>
      </c>
      <c r="EJ385">
        <v>0</v>
      </c>
      <c r="EK385">
        <v>0</v>
      </c>
      <c r="EL385">
        <v>0</v>
      </c>
      <c r="EM385">
        <v>0</v>
      </c>
      <c r="EN385">
        <v>0</v>
      </c>
      <c r="EO385">
        <v>0</v>
      </c>
      <c r="EP385">
        <v>0</v>
      </c>
      <c r="EQ385">
        <v>0</v>
      </c>
      <c r="ER385">
        <v>0</v>
      </c>
      <c r="ES385">
        <v>0</v>
      </c>
      <c r="ET385">
        <v>0</v>
      </c>
      <c r="EU385">
        <v>0</v>
      </c>
      <c r="EV385">
        <v>0</v>
      </c>
      <c r="EW385">
        <v>0</v>
      </c>
      <c r="EX385">
        <v>0</v>
      </c>
      <c r="EY385">
        <v>0</v>
      </c>
      <c r="EZ385">
        <v>0</v>
      </c>
      <c r="FA385">
        <v>0</v>
      </c>
      <c r="FB385">
        <v>0</v>
      </c>
      <c r="FC385">
        <v>0</v>
      </c>
      <c r="FD385">
        <v>0</v>
      </c>
      <c r="FE385">
        <v>0</v>
      </c>
      <c r="FF385">
        <v>0</v>
      </c>
      <c r="FG385">
        <v>0</v>
      </c>
      <c r="FH385">
        <v>0</v>
      </c>
      <c r="FI385">
        <v>0</v>
      </c>
      <c r="FJ385">
        <v>0</v>
      </c>
      <c r="FK385">
        <v>0</v>
      </c>
      <c r="FL385">
        <v>0</v>
      </c>
      <c r="FM385">
        <v>0</v>
      </c>
      <c r="FN385">
        <v>0</v>
      </c>
      <c r="FO385">
        <v>0</v>
      </c>
      <c r="FP385">
        <v>0</v>
      </c>
      <c r="FQ385">
        <v>0</v>
      </c>
      <c r="FR385">
        <v>54</v>
      </c>
      <c r="FS385">
        <v>0.39413979649543762</v>
      </c>
      <c r="FT385">
        <v>0</v>
      </c>
    </row>
    <row r="386" spans="1:176" x14ac:dyDescent="0.2">
      <c r="A386" t="s">
        <v>233</v>
      </c>
      <c r="B386" t="s">
        <v>226</v>
      </c>
      <c r="C386" t="s">
        <v>246</v>
      </c>
      <c r="D386">
        <v>0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0</v>
      </c>
      <c r="BI386">
        <v>0</v>
      </c>
      <c r="BJ386">
        <v>0</v>
      </c>
      <c r="BK386">
        <v>0</v>
      </c>
      <c r="BL386">
        <v>0</v>
      </c>
      <c r="BM386">
        <v>0</v>
      </c>
      <c r="BN386">
        <v>0</v>
      </c>
      <c r="BO386">
        <v>0</v>
      </c>
      <c r="BP386">
        <v>0</v>
      </c>
      <c r="BQ386">
        <v>0</v>
      </c>
      <c r="BR386">
        <v>0</v>
      </c>
      <c r="BS386">
        <v>0</v>
      </c>
      <c r="BT386">
        <v>0</v>
      </c>
      <c r="BU386">
        <v>0</v>
      </c>
      <c r="BV386">
        <v>0</v>
      </c>
      <c r="BW386">
        <v>0</v>
      </c>
      <c r="BX386">
        <v>0</v>
      </c>
      <c r="BY386">
        <v>0</v>
      </c>
      <c r="BZ386">
        <v>0</v>
      </c>
      <c r="CA386">
        <v>0</v>
      </c>
      <c r="CB386">
        <v>0</v>
      </c>
      <c r="CC386">
        <v>0</v>
      </c>
      <c r="CD386">
        <v>0</v>
      </c>
      <c r="CE386">
        <v>0</v>
      </c>
      <c r="CF386">
        <v>0</v>
      </c>
      <c r="CG386">
        <v>0</v>
      </c>
      <c r="CH386">
        <v>0</v>
      </c>
      <c r="CI386">
        <v>0</v>
      </c>
      <c r="CJ386">
        <v>0</v>
      </c>
      <c r="CK386">
        <v>0</v>
      </c>
      <c r="CL386">
        <v>0</v>
      </c>
      <c r="CM386">
        <v>0</v>
      </c>
      <c r="CN386">
        <v>0</v>
      </c>
      <c r="CO386">
        <v>0</v>
      </c>
      <c r="CP386">
        <v>0</v>
      </c>
      <c r="CQ386">
        <v>0</v>
      </c>
      <c r="CR386">
        <v>0</v>
      </c>
      <c r="CS386">
        <v>0</v>
      </c>
      <c r="CT386">
        <v>0</v>
      </c>
      <c r="CU386">
        <v>0</v>
      </c>
      <c r="CV386">
        <v>0</v>
      </c>
      <c r="CW386">
        <v>0</v>
      </c>
      <c r="CX386">
        <v>0</v>
      </c>
      <c r="CY386">
        <v>0</v>
      </c>
      <c r="CZ386">
        <v>0</v>
      </c>
      <c r="DA386">
        <v>0</v>
      </c>
      <c r="DB386">
        <v>0</v>
      </c>
      <c r="DC386">
        <v>0</v>
      </c>
      <c r="DD386">
        <v>0</v>
      </c>
      <c r="DE386">
        <v>0</v>
      </c>
      <c r="DF386">
        <v>0</v>
      </c>
      <c r="DG386">
        <v>0</v>
      </c>
      <c r="DH386">
        <v>0</v>
      </c>
      <c r="DI386">
        <v>0</v>
      </c>
      <c r="DJ386">
        <v>0</v>
      </c>
      <c r="DK386">
        <v>0</v>
      </c>
      <c r="DL386">
        <v>0</v>
      </c>
      <c r="DM386">
        <v>0</v>
      </c>
      <c r="DN386">
        <v>0</v>
      </c>
      <c r="DO386">
        <v>0</v>
      </c>
      <c r="DP386">
        <v>0</v>
      </c>
      <c r="DQ386">
        <v>0</v>
      </c>
      <c r="DR386">
        <v>0</v>
      </c>
      <c r="DS386">
        <v>0</v>
      </c>
      <c r="DT386">
        <v>0</v>
      </c>
      <c r="DU386">
        <v>0</v>
      </c>
      <c r="DV386">
        <v>0</v>
      </c>
      <c r="DW386">
        <v>0</v>
      </c>
      <c r="DX386">
        <v>0</v>
      </c>
      <c r="DY386">
        <v>0</v>
      </c>
      <c r="DZ386">
        <v>0</v>
      </c>
      <c r="EA386">
        <v>0</v>
      </c>
      <c r="EB386">
        <v>0</v>
      </c>
      <c r="EC386">
        <v>0</v>
      </c>
      <c r="ED386">
        <v>0</v>
      </c>
      <c r="EE386">
        <v>0</v>
      </c>
      <c r="EF386">
        <v>0</v>
      </c>
      <c r="EG386">
        <v>0</v>
      </c>
      <c r="EH386">
        <v>0</v>
      </c>
      <c r="EI386">
        <v>0</v>
      </c>
      <c r="EJ386">
        <v>0</v>
      </c>
      <c r="EK386">
        <v>0</v>
      </c>
      <c r="EL386">
        <v>0</v>
      </c>
      <c r="EM386">
        <v>0</v>
      </c>
      <c r="EN386">
        <v>0</v>
      </c>
      <c r="EO386">
        <v>0</v>
      </c>
      <c r="EP386">
        <v>0</v>
      </c>
      <c r="EQ386">
        <v>0</v>
      </c>
      <c r="ER386">
        <v>0</v>
      </c>
      <c r="ES386">
        <v>0</v>
      </c>
      <c r="ET386">
        <v>0</v>
      </c>
      <c r="EU386">
        <v>0</v>
      </c>
      <c r="EV386">
        <v>0</v>
      </c>
      <c r="EW386">
        <v>0</v>
      </c>
      <c r="EX386">
        <v>0</v>
      </c>
      <c r="EY386">
        <v>0</v>
      </c>
      <c r="EZ386">
        <v>0</v>
      </c>
      <c r="FA386">
        <v>0</v>
      </c>
      <c r="FB386">
        <v>0</v>
      </c>
      <c r="FC386">
        <v>0</v>
      </c>
      <c r="FD386">
        <v>0</v>
      </c>
      <c r="FE386">
        <v>0</v>
      </c>
      <c r="FF386">
        <v>0</v>
      </c>
      <c r="FG386">
        <v>0</v>
      </c>
      <c r="FH386">
        <v>0</v>
      </c>
      <c r="FI386">
        <v>0</v>
      </c>
      <c r="FJ386">
        <v>0</v>
      </c>
      <c r="FK386">
        <v>0</v>
      </c>
      <c r="FL386">
        <v>0</v>
      </c>
      <c r="FM386">
        <v>0</v>
      </c>
      <c r="FN386">
        <v>0</v>
      </c>
      <c r="FO386">
        <v>0</v>
      </c>
      <c r="FP386">
        <v>0</v>
      </c>
      <c r="FQ386">
        <v>0</v>
      </c>
      <c r="FR386">
        <v>0</v>
      </c>
      <c r="FS386">
        <v>0</v>
      </c>
      <c r="FT386">
        <v>0</v>
      </c>
    </row>
    <row r="387" spans="1:176" x14ac:dyDescent="0.2">
      <c r="A387" t="s">
        <v>233</v>
      </c>
      <c r="B387" t="s">
        <v>226</v>
      </c>
      <c r="C387" t="s">
        <v>247</v>
      </c>
      <c r="D387">
        <v>0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0</v>
      </c>
      <c r="BI387">
        <v>0</v>
      </c>
      <c r="BJ387">
        <v>0</v>
      </c>
      <c r="BK387">
        <v>0</v>
      </c>
      <c r="BL387">
        <v>0</v>
      </c>
      <c r="BM387">
        <v>0</v>
      </c>
      <c r="BN387">
        <v>0</v>
      </c>
      <c r="BO387">
        <v>0</v>
      </c>
      <c r="BP387">
        <v>0</v>
      </c>
      <c r="BQ387">
        <v>0</v>
      </c>
      <c r="BR387">
        <v>0</v>
      </c>
      <c r="BS387">
        <v>0</v>
      </c>
      <c r="BT387">
        <v>0</v>
      </c>
      <c r="BU387">
        <v>0</v>
      </c>
      <c r="BV387">
        <v>0</v>
      </c>
      <c r="BW387">
        <v>0</v>
      </c>
      <c r="BX387">
        <v>0</v>
      </c>
      <c r="BY387">
        <v>0</v>
      </c>
      <c r="BZ387">
        <v>0</v>
      </c>
      <c r="CA387">
        <v>0</v>
      </c>
      <c r="CB387">
        <v>0</v>
      </c>
      <c r="CC387">
        <v>0</v>
      </c>
      <c r="CD387">
        <v>0</v>
      </c>
      <c r="CE387">
        <v>0</v>
      </c>
      <c r="CF387">
        <v>0</v>
      </c>
      <c r="CG387">
        <v>0</v>
      </c>
      <c r="CH387">
        <v>0</v>
      </c>
      <c r="CI387">
        <v>0</v>
      </c>
      <c r="CJ387">
        <v>0</v>
      </c>
      <c r="CK387">
        <v>0</v>
      </c>
      <c r="CL387">
        <v>0</v>
      </c>
      <c r="CM387">
        <v>0</v>
      </c>
      <c r="CN387">
        <v>0</v>
      </c>
      <c r="CO387">
        <v>0</v>
      </c>
      <c r="CP387">
        <v>0</v>
      </c>
      <c r="CQ387">
        <v>0</v>
      </c>
      <c r="CR387">
        <v>0</v>
      </c>
      <c r="CS387">
        <v>0</v>
      </c>
      <c r="CT387">
        <v>0</v>
      </c>
      <c r="CU387">
        <v>0</v>
      </c>
      <c r="CV387">
        <v>0</v>
      </c>
      <c r="CW387">
        <v>0</v>
      </c>
      <c r="CX387">
        <v>0</v>
      </c>
      <c r="CY387">
        <v>0</v>
      </c>
      <c r="CZ387">
        <v>0</v>
      </c>
      <c r="DA387">
        <v>0</v>
      </c>
      <c r="DB387">
        <v>0</v>
      </c>
      <c r="DC387">
        <v>0</v>
      </c>
      <c r="DD387">
        <v>0</v>
      </c>
      <c r="DE387">
        <v>0</v>
      </c>
      <c r="DF387">
        <v>0</v>
      </c>
      <c r="DG387">
        <v>0</v>
      </c>
      <c r="DH387">
        <v>0</v>
      </c>
      <c r="DI387">
        <v>0</v>
      </c>
      <c r="DJ387">
        <v>0</v>
      </c>
      <c r="DK387">
        <v>0</v>
      </c>
      <c r="DL387">
        <v>0</v>
      </c>
      <c r="DM387">
        <v>0</v>
      </c>
      <c r="DN387">
        <v>0</v>
      </c>
      <c r="DO387">
        <v>0</v>
      </c>
      <c r="DP387">
        <v>0</v>
      </c>
      <c r="DQ387">
        <v>0</v>
      </c>
      <c r="DR387">
        <v>0</v>
      </c>
      <c r="DS387">
        <v>0</v>
      </c>
      <c r="DT387">
        <v>0</v>
      </c>
      <c r="DU387">
        <v>0</v>
      </c>
      <c r="DV387">
        <v>0</v>
      </c>
      <c r="DW387">
        <v>0</v>
      </c>
      <c r="DX387">
        <v>0</v>
      </c>
      <c r="DY387">
        <v>0</v>
      </c>
      <c r="DZ387">
        <v>0</v>
      </c>
      <c r="EA387">
        <v>0</v>
      </c>
      <c r="EB387">
        <v>0</v>
      </c>
      <c r="EC387">
        <v>0</v>
      </c>
      <c r="ED387">
        <v>0</v>
      </c>
      <c r="EE387">
        <v>0</v>
      </c>
      <c r="EF387">
        <v>0</v>
      </c>
      <c r="EG387">
        <v>0</v>
      </c>
      <c r="EH387">
        <v>0</v>
      </c>
      <c r="EI387">
        <v>0</v>
      </c>
      <c r="EJ387">
        <v>0</v>
      </c>
      <c r="EK387">
        <v>0</v>
      </c>
      <c r="EL387">
        <v>0</v>
      </c>
      <c r="EM387">
        <v>0</v>
      </c>
      <c r="EN387">
        <v>0</v>
      </c>
      <c r="EO387">
        <v>0</v>
      </c>
      <c r="EP387">
        <v>0</v>
      </c>
      <c r="EQ387">
        <v>0</v>
      </c>
      <c r="ER387">
        <v>0</v>
      </c>
      <c r="ES387">
        <v>0</v>
      </c>
      <c r="ET387">
        <v>0</v>
      </c>
      <c r="EU387">
        <v>0</v>
      </c>
      <c r="EV387">
        <v>0</v>
      </c>
      <c r="EW387">
        <v>0</v>
      </c>
      <c r="EX387">
        <v>0</v>
      </c>
      <c r="EY387">
        <v>0</v>
      </c>
      <c r="EZ387">
        <v>0</v>
      </c>
      <c r="FA387">
        <v>0</v>
      </c>
      <c r="FB387">
        <v>0</v>
      </c>
      <c r="FC387">
        <v>0</v>
      </c>
      <c r="FD387">
        <v>0</v>
      </c>
      <c r="FE387">
        <v>0</v>
      </c>
      <c r="FF387">
        <v>0</v>
      </c>
      <c r="FG387">
        <v>0</v>
      </c>
      <c r="FH387">
        <v>0</v>
      </c>
      <c r="FI387">
        <v>0</v>
      </c>
      <c r="FJ387">
        <v>0</v>
      </c>
      <c r="FK387">
        <v>0</v>
      </c>
      <c r="FL387">
        <v>0</v>
      </c>
      <c r="FM387">
        <v>0</v>
      </c>
      <c r="FN387">
        <v>0</v>
      </c>
      <c r="FO387">
        <v>0</v>
      </c>
      <c r="FP387">
        <v>0</v>
      </c>
      <c r="FQ387">
        <v>0</v>
      </c>
      <c r="FR387">
        <v>0</v>
      </c>
      <c r="FS387">
        <v>0</v>
      </c>
      <c r="FT387">
        <v>0</v>
      </c>
    </row>
    <row r="388" spans="1:176" x14ac:dyDescent="0.2">
      <c r="A388" t="s">
        <v>233</v>
      </c>
      <c r="B388" t="s">
        <v>226</v>
      </c>
      <c r="C388" t="s">
        <v>248</v>
      </c>
      <c r="D388">
        <v>0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0</v>
      </c>
      <c r="BI388">
        <v>0</v>
      </c>
      <c r="BJ388">
        <v>0</v>
      </c>
      <c r="BK388">
        <v>0</v>
      </c>
      <c r="BL388">
        <v>0</v>
      </c>
      <c r="BM388">
        <v>0</v>
      </c>
      <c r="BN388">
        <v>0</v>
      </c>
      <c r="BO388">
        <v>0</v>
      </c>
      <c r="BP388">
        <v>0</v>
      </c>
      <c r="BQ388">
        <v>0</v>
      </c>
      <c r="BR388">
        <v>0</v>
      </c>
      <c r="BS388">
        <v>0</v>
      </c>
      <c r="BT388">
        <v>0</v>
      </c>
      <c r="BU388">
        <v>0</v>
      </c>
      <c r="BV388">
        <v>0</v>
      </c>
      <c r="BW388">
        <v>0</v>
      </c>
      <c r="BX388">
        <v>0</v>
      </c>
      <c r="BY388">
        <v>0</v>
      </c>
      <c r="BZ388">
        <v>0</v>
      </c>
      <c r="CA388">
        <v>0</v>
      </c>
      <c r="CB388">
        <v>0</v>
      </c>
      <c r="CC388">
        <v>0</v>
      </c>
      <c r="CD388">
        <v>0</v>
      </c>
      <c r="CE388">
        <v>0</v>
      </c>
      <c r="CF388">
        <v>0</v>
      </c>
      <c r="CG388">
        <v>0</v>
      </c>
      <c r="CH388">
        <v>0</v>
      </c>
      <c r="CI388">
        <v>0</v>
      </c>
      <c r="CJ388">
        <v>0</v>
      </c>
      <c r="CK388">
        <v>0</v>
      </c>
      <c r="CL388">
        <v>0</v>
      </c>
      <c r="CM388">
        <v>0</v>
      </c>
      <c r="CN388">
        <v>0</v>
      </c>
      <c r="CO388">
        <v>0</v>
      </c>
      <c r="CP388">
        <v>0</v>
      </c>
      <c r="CQ388">
        <v>0</v>
      </c>
      <c r="CR388">
        <v>0</v>
      </c>
      <c r="CS388">
        <v>0</v>
      </c>
      <c r="CT388">
        <v>0</v>
      </c>
      <c r="CU388">
        <v>0</v>
      </c>
      <c r="CV388">
        <v>0</v>
      </c>
      <c r="CW388">
        <v>0</v>
      </c>
      <c r="CX388">
        <v>0</v>
      </c>
      <c r="CY388">
        <v>0</v>
      </c>
      <c r="CZ388">
        <v>0</v>
      </c>
      <c r="DA388">
        <v>0</v>
      </c>
      <c r="DB388">
        <v>0</v>
      </c>
      <c r="DC388">
        <v>0</v>
      </c>
      <c r="DD388">
        <v>0</v>
      </c>
      <c r="DE388">
        <v>0</v>
      </c>
      <c r="DF388">
        <v>0</v>
      </c>
      <c r="DG388">
        <v>0</v>
      </c>
      <c r="DH388">
        <v>0</v>
      </c>
      <c r="DI388">
        <v>0</v>
      </c>
      <c r="DJ388">
        <v>0</v>
      </c>
      <c r="DK388">
        <v>0</v>
      </c>
      <c r="DL388">
        <v>0</v>
      </c>
      <c r="DM388">
        <v>0</v>
      </c>
      <c r="DN388">
        <v>0</v>
      </c>
      <c r="DO388">
        <v>0</v>
      </c>
      <c r="DP388">
        <v>0</v>
      </c>
      <c r="DQ388">
        <v>0</v>
      </c>
      <c r="DR388">
        <v>0</v>
      </c>
      <c r="DS388">
        <v>0</v>
      </c>
      <c r="DT388">
        <v>0</v>
      </c>
      <c r="DU388">
        <v>0</v>
      </c>
      <c r="DV388">
        <v>0</v>
      </c>
      <c r="DW388">
        <v>0</v>
      </c>
      <c r="DX388">
        <v>0</v>
      </c>
      <c r="DY388">
        <v>0</v>
      </c>
      <c r="DZ388">
        <v>0</v>
      </c>
      <c r="EA388">
        <v>0</v>
      </c>
      <c r="EB388">
        <v>0</v>
      </c>
      <c r="EC388">
        <v>0</v>
      </c>
      <c r="ED388">
        <v>0</v>
      </c>
      <c r="EE388">
        <v>0</v>
      </c>
      <c r="EF388">
        <v>0</v>
      </c>
      <c r="EG388">
        <v>0</v>
      </c>
      <c r="EH388">
        <v>0</v>
      </c>
      <c r="EI388">
        <v>0</v>
      </c>
      <c r="EJ388">
        <v>0</v>
      </c>
      <c r="EK388">
        <v>0</v>
      </c>
      <c r="EL388">
        <v>0</v>
      </c>
      <c r="EM388">
        <v>0</v>
      </c>
      <c r="EN388">
        <v>0</v>
      </c>
      <c r="EO388">
        <v>0</v>
      </c>
      <c r="EP388">
        <v>0</v>
      </c>
      <c r="EQ388">
        <v>0</v>
      </c>
      <c r="ER388">
        <v>0</v>
      </c>
      <c r="ES388">
        <v>0</v>
      </c>
      <c r="ET388">
        <v>0</v>
      </c>
      <c r="EU388">
        <v>0</v>
      </c>
      <c r="EV388">
        <v>0</v>
      </c>
      <c r="EW388">
        <v>0</v>
      </c>
      <c r="EX388">
        <v>0</v>
      </c>
      <c r="EY388">
        <v>0</v>
      </c>
      <c r="EZ388">
        <v>0</v>
      </c>
      <c r="FA388">
        <v>0</v>
      </c>
      <c r="FB388">
        <v>0</v>
      </c>
      <c r="FC388">
        <v>0</v>
      </c>
      <c r="FD388">
        <v>0</v>
      </c>
      <c r="FE388">
        <v>0</v>
      </c>
      <c r="FF388">
        <v>0</v>
      </c>
      <c r="FG388">
        <v>0</v>
      </c>
      <c r="FH388">
        <v>0</v>
      </c>
      <c r="FI388">
        <v>0</v>
      </c>
      <c r="FJ388">
        <v>0</v>
      </c>
      <c r="FK388">
        <v>0</v>
      </c>
      <c r="FL388">
        <v>0</v>
      </c>
      <c r="FM388">
        <v>0</v>
      </c>
      <c r="FN388">
        <v>0</v>
      </c>
      <c r="FO388">
        <v>0</v>
      </c>
      <c r="FP388">
        <v>0</v>
      </c>
      <c r="FQ388">
        <v>0</v>
      </c>
      <c r="FR388">
        <v>0</v>
      </c>
      <c r="FS388">
        <v>0</v>
      </c>
      <c r="FT388">
        <v>0</v>
      </c>
    </row>
    <row r="389" spans="1:176" x14ac:dyDescent="0.2">
      <c r="A389" t="s">
        <v>233</v>
      </c>
      <c r="B389" t="s">
        <v>226</v>
      </c>
      <c r="C389" t="s">
        <v>249</v>
      </c>
      <c r="D389">
        <v>0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0</v>
      </c>
      <c r="BI389">
        <v>0</v>
      </c>
      <c r="BJ389">
        <v>0</v>
      </c>
      <c r="BK389">
        <v>0</v>
      </c>
      <c r="BL389">
        <v>0</v>
      </c>
      <c r="BM389">
        <v>0</v>
      </c>
      <c r="BN389">
        <v>0</v>
      </c>
      <c r="BO389">
        <v>0</v>
      </c>
      <c r="BP389">
        <v>0</v>
      </c>
      <c r="BQ389">
        <v>0</v>
      </c>
      <c r="BR389">
        <v>0</v>
      </c>
      <c r="BS389">
        <v>0</v>
      </c>
      <c r="BT389">
        <v>0</v>
      </c>
      <c r="BU389">
        <v>0</v>
      </c>
      <c r="BV389">
        <v>0</v>
      </c>
      <c r="BW389">
        <v>0</v>
      </c>
      <c r="BX389">
        <v>0</v>
      </c>
      <c r="BY389">
        <v>0</v>
      </c>
      <c r="BZ389">
        <v>0</v>
      </c>
      <c r="CA389">
        <v>0</v>
      </c>
      <c r="CB389">
        <v>0</v>
      </c>
      <c r="CC389">
        <v>0</v>
      </c>
      <c r="CD389">
        <v>0</v>
      </c>
      <c r="CE389">
        <v>0</v>
      </c>
      <c r="CF389">
        <v>0</v>
      </c>
      <c r="CG389">
        <v>0</v>
      </c>
      <c r="CH389">
        <v>0</v>
      </c>
      <c r="CI389">
        <v>0</v>
      </c>
      <c r="CJ389">
        <v>0</v>
      </c>
      <c r="CK389">
        <v>0</v>
      </c>
      <c r="CL389">
        <v>0</v>
      </c>
      <c r="CM389">
        <v>0</v>
      </c>
      <c r="CN389">
        <v>0</v>
      </c>
      <c r="CO389">
        <v>0</v>
      </c>
      <c r="CP389">
        <v>0</v>
      </c>
      <c r="CQ389">
        <v>0</v>
      </c>
      <c r="CR389">
        <v>0</v>
      </c>
      <c r="CS389">
        <v>0</v>
      </c>
      <c r="CT389">
        <v>0</v>
      </c>
      <c r="CU389">
        <v>0</v>
      </c>
      <c r="CV389">
        <v>0</v>
      </c>
      <c r="CW389">
        <v>0</v>
      </c>
      <c r="CX389">
        <v>0</v>
      </c>
      <c r="CY389">
        <v>0</v>
      </c>
      <c r="CZ389">
        <v>0</v>
      </c>
      <c r="DA389">
        <v>0</v>
      </c>
      <c r="DB389">
        <v>0</v>
      </c>
      <c r="DC389">
        <v>0</v>
      </c>
      <c r="DD389">
        <v>0</v>
      </c>
      <c r="DE389">
        <v>0</v>
      </c>
      <c r="DF389">
        <v>0</v>
      </c>
      <c r="DG389">
        <v>0</v>
      </c>
      <c r="DH389">
        <v>0</v>
      </c>
      <c r="DI389">
        <v>0</v>
      </c>
      <c r="DJ389">
        <v>0</v>
      </c>
      <c r="DK389">
        <v>0</v>
      </c>
      <c r="DL389">
        <v>0</v>
      </c>
      <c r="DM389">
        <v>0</v>
      </c>
      <c r="DN389">
        <v>0</v>
      </c>
      <c r="DO389">
        <v>0</v>
      </c>
      <c r="DP389">
        <v>0</v>
      </c>
      <c r="DQ389">
        <v>0</v>
      </c>
      <c r="DR389">
        <v>0</v>
      </c>
      <c r="DS389">
        <v>0</v>
      </c>
      <c r="DT389">
        <v>0</v>
      </c>
      <c r="DU389">
        <v>0</v>
      </c>
      <c r="DV389">
        <v>0</v>
      </c>
      <c r="DW389">
        <v>0</v>
      </c>
      <c r="DX389">
        <v>0</v>
      </c>
      <c r="DY389">
        <v>0</v>
      </c>
      <c r="DZ389">
        <v>0</v>
      </c>
      <c r="EA389">
        <v>0</v>
      </c>
      <c r="EB389">
        <v>0</v>
      </c>
      <c r="EC389">
        <v>0</v>
      </c>
      <c r="ED389">
        <v>0</v>
      </c>
      <c r="EE389">
        <v>0</v>
      </c>
      <c r="EF389">
        <v>0</v>
      </c>
      <c r="EG389">
        <v>0</v>
      </c>
      <c r="EH389">
        <v>0</v>
      </c>
      <c r="EI389">
        <v>0</v>
      </c>
      <c r="EJ389">
        <v>0</v>
      </c>
      <c r="EK389">
        <v>0</v>
      </c>
      <c r="EL389">
        <v>0</v>
      </c>
      <c r="EM389">
        <v>0</v>
      </c>
      <c r="EN389">
        <v>0</v>
      </c>
      <c r="EO389">
        <v>0</v>
      </c>
      <c r="EP389">
        <v>0</v>
      </c>
      <c r="EQ389">
        <v>0</v>
      </c>
      <c r="ER389">
        <v>0</v>
      </c>
      <c r="ES389">
        <v>0</v>
      </c>
      <c r="ET389">
        <v>0</v>
      </c>
      <c r="EU389">
        <v>0</v>
      </c>
      <c r="EV389">
        <v>0</v>
      </c>
      <c r="EW389">
        <v>0</v>
      </c>
      <c r="EX389">
        <v>0</v>
      </c>
      <c r="EY389">
        <v>0</v>
      </c>
      <c r="EZ389">
        <v>0</v>
      </c>
      <c r="FA389">
        <v>0</v>
      </c>
      <c r="FB389">
        <v>0</v>
      </c>
      <c r="FC389">
        <v>0</v>
      </c>
      <c r="FD389">
        <v>0</v>
      </c>
      <c r="FE389">
        <v>0</v>
      </c>
      <c r="FF389">
        <v>0</v>
      </c>
      <c r="FG389">
        <v>0</v>
      </c>
      <c r="FH389">
        <v>0</v>
      </c>
      <c r="FI389">
        <v>0</v>
      </c>
      <c r="FJ389">
        <v>0</v>
      </c>
      <c r="FK389">
        <v>0</v>
      </c>
      <c r="FL389">
        <v>0</v>
      </c>
      <c r="FM389">
        <v>0</v>
      </c>
      <c r="FN389">
        <v>0</v>
      </c>
      <c r="FO389">
        <v>0</v>
      </c>
      <c r="FP389">
        <v>0</v>
      </c>
      <c r="FQ389">
        <v>0</v>
      </c>
      <c r="FR389">
        <v>0</v>
      </c>
      <c r="FS389">
        <v>0</v>
      </c>
      <c r="FT389">
        <v>0</v>
      </c>
    </row>
    <row r="390" spans="1:176" x14ac:dyDescent="0.2">
      <c r="A390" t="s">
        <v>233</v>
      </c>
      <c r="B390" t="s">
        <v>226</v>
      </c>
      <c r="C390" t="s">
        <v>250</v>
      </c>
      <c r="D390">
        <v>0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0</v>
      </c>
      <c r="BI390">
        <v>0</v>
      </c>
      <c r="BJ390">
        <v>0</v>
      </c>
      <c r="BK390">
        <v>0</v>
      </c>
      <c r="BL390">
        <v>0</v>
      </c>
      <c r="BM390">
        <v>0</v>
      </c>
      <c r="BN390">
        <v>0</v>
      </c>
      <c r="BO390">
        <v>0</v>
      </c>
      <c r="BP390">
        <v>0</v>
      </c>
      <c r="BQ390">
        <v>0</v>
      </c>
      <c r="BR390">
        <v>0</v>
      </c>
      <c r="BS390">
        <v>0</v>
      </c>
      <c r="BT390">
        <v>0</v>
      </c>
      <c r="BU390">
        <v>0</v>
      </c>
      <c r="BV390">
        <v>0</v>
      </c>
      <c r="BW390">
        <v>0</v>
      </c>
      <c r="BX390">
        <v>0</v>
      </c>
      <c r="BY390">
        <v>0</v>
      </c>
      <c r="BZ390">
        <v>0</v>
      </c>
      <c r="CA390">
        <v>0</v>
      </c>
      <c r="CB390">
        <v>0</v>
      </c>
      <c r="CC390">
        <v>0</v>
      </c>
      <c r="CD390">
        <v>0</v>
      </c>
      <c r="CE390">
        <v>0</v>
      </c>
      <c r="CF390">
        <v>0</v>
      </c>
      <c r="CG390">
        <v>0</v>
      </c>
      <c r="CH390">
        <v>0</v>
      </c>
      <c r="CI390">
        <v>0</v>
      </c>
      <c r="CJ390">
        <v>0</v>
      </c>
      <c r="CK390">
        <v>0</v>
      </c>
      <c r="CL390">
        <v>0</v>
      </c>
      <c r="CM390">
        <v>0</v>
      </c>
      <c r="CN390">
        <v>0</v>
      </c>
      <c r="CO390">
        <v>0</v>
      </c>
      <c r="CP390">
        <v>0</v>
      </c>
      <c r="CQ390">
        <v>0</v>
      </c>
      <c r="CR390">
        <v>0</v>
      </c>
      <c r="CS390">
        <v>0</v>
      </c>
      <c r="CT390">
        <v>0</v>
      </c>
      <c r="CU390">
        <v>0</v>
      </c>
      <c r="CV390">
        <v>0</v>
      </c>
      <c r="CW390">
        <v>0</v>
      </c>
      <c r="CX390">
        <v>0</v>
      </c>
      <c r="CY390">
        <v>0</v>
      </c>
      <c r="CZ390">
        <v>0</v>
      </c>
      <c r="DA390">
        <v>0</v>
      </c>
      <c r="DB390">
        <v>0</v>
      </c>
      <c r="DC390">
        <v>0</v>
      </c>
      <c r="DD390">
        <v>0</v>
      </c>
      <c r="DE390">
        <v>0</v>
      </c>
      <c r="DF390">
        <v>0</v>
      </c>
      <c r="DG390">
        <v>0</v>
      </c>
      <c r="DH390">
        <v>0</v>
      </c>
      <c r="DI390">
        <v>0</v>
      </c>
      <c r="DJ390">
        <v>0</v>
      </c>
      <c r="DK390">
        <v>0</v>
      </c>
      <c r="DL390">
        <v>0</v>
      </c>
      <c r="DM390">
        <v>0</v>
      </c>
      <c r="DN390">
        <v>0</v>
      </c>
      <c r="DO390">
        <v>0</v>
      </c>
      <c r="DP390">
        <v>0</v>
      </c>
      <c r="DQ390">
        <v>0</v>
      </c>
      <c r="DR390">
        <v>0</v>
      </c>
      <c r="DS390">
        <v>0</v>
      </c>
      <c r="DT390">
        <v>0</v>
      </c>
      <c r="DU390">
        <v>0</v>
      </c>
      <c r="DV390">
        <v>0</v>
      </c>
      <c r="DW390">
        <v>0</v>
      </c>
      <c r="DX390">
        <v>0</v>
      </c>
      <c r="DY390">
        <v>0</v>
      </c>
      <c r="DZ390">
        <v>0</v>
      </c>
      <c r="EA390">
        <v>0</v>
      </c>
      <c r="EB390">
        <v>0</v>
      </c>
      <c r="EC390">
        <v>0</v>
      </c>
      <c r="ED390">
        <v>0</v>
      </c>
      <c r="EE390">
        <v>0</v>
      </c>
      <c r="EF390">
        <v>0</v>
      </c>
      <c r="EG390">
        <v>0</v>
      </c>
      <c r="EH390">
        <v>0</v>
      </c>
      <c r="EI390">
        <v>0</v>
      </c>
      <c r="EJ390">
        <v>0</v>
      </c>
      <c r="EK390">
        <v>0</v>
      </c>
      <c r="EL390">
        <v>0</v>
      </c>
      <c r="EM390">
        <v>0</v>
      </c>
      <c r="EN390">
        <v>0</v>
      </c>
      <c r="EO390">
        <v>0</v>
      </c>
      <c r="EP390">
        <v>0</v>
      </c>
      <c r="EQ390">
        <v>0</v>
      </c>
      <c r="ER390">
        <v>0</v>
      </c>
      <c r="ES390">
        <v>0</v>
      </c>
      <c r="ET390">
        <v>0</v>
      </c>
      <c r="EU390">
        <v>0</v>
      </c>
      <c r="EV390">
        <v>0</v>
      </c>
      <c r="EW390">
        <v>0</v>
      </c>
      <c r="EX390">
        <v>0</v>
      </c>
      <c r="EY390">
        <v>0</v>
      </c>
      <c r="EZ390">
        <v>0</v>
      </c>
      <c r="FA390">
        <v>0</v>
      </c>
      <c r="FB390">
        <v>0</v>
      </c>
      <c r="FC390">
        <v>0</v>
      </c>
      <c r="FD390">
        <v>0</v>
      </c>
      <c r="FE390">
        <v>0</v>
      </c>
      <c r="FF390">
        <v>0</v>
      </c>
      <c r="FG390">
        <v>0</v>
      </c>
      <c r="FH390">
        <v>0</v>
      </c>
      <c r="FI390">
        <v>0</v>
      </c>
      <c r="FJ390">
        <v>0</v>
      </c>
      <c r="FK390">
        <v>0</v>
      </c>
      <c r="FL390">
        <v>0</v>
      </c>
      <c r="FM390">
        <v>0</v>
      </c>
      <c r="FN390">
        <v>0</v>
      </c>
      <c r="FO390">
        <v>0</v>
      </c>
      <c r="FP390">
        <v>0</v>
      </c>
      <c r="FQ390">
        <v>0</v>
      </c>
      <c r="FR390">
        <v>0</v>
      </c>
      <c r="FS390">
        <v>0</v>
      </c>
      <c r="FT390">
        <v>0</v>
      </c>
    </row>
    <row r="391" spans="1:176" x14ac:dyDescent="0.2">
      <c r="A391" t="s">
        <v>233</v>
      </c>
      <c r="B391" t="s">
        <v>226</v>
      </c>
      <c r="C391" t="s">
        <v>251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0</v>
      </c>
      <c r="BI391">
        <v>0</v>
      </c>
      <c r="BJ391">
        <v>0</v>
      </c>
      <c r="BK391">
        <v>0</v>
      </c>
      <c r="BL391">
        <v>0</v>
      </c>
      <c r="BM391">
        <v>0</v>
      </c>
      <c r="BN391">
        <v>0</v>
      </c>
      <c r="BO391">
        <v>0</v>
      </c>
      <c r="BP391">
        <v>0</v>
      </c>
      <c r="BQ391">
        <v>0</v>
      </c>
      <c r="BR391">
        <v>0</v>
      </c>
      <c r="BS391">
        <v>0</v>
      </c>
      <c r="BT391">
        <v>0</v>
      </c>
      <c r="BU391">
        <v>0</v>
      </c>
      <c r="BV391">
        <v>0</v>
      </c>
      <c r="BW391">
        <v>0</v>
      </c>
      <c r="BX391">
        <v>0</v>
      </c>
      <c r="BY391">
        <v>0</v>
      </c>
      <c r="BZ391">
        <v>0</v>
      </c>
      <c r="CA391">
        <v>0</v>
      </c>
      <c r="CB391">
        <v>0</v>
      </c>
      <c r="CC391">
        <v>0</v>
      </c>
      <c r="CD391">
        <v>0</v>
      </c>
      <c r="CE391">
        <v>0</v>
      </c>
      <c r="CF391">
        <v>0</v>
      </c>
      <c r="CG391">
        <v>0</v>
      </c>
      <c r="CH391">
        <v>0</v>
      </c>
      <c r="CI391">
        <v>0</v>
      </c>
      <c r="CJ391">
        <v>0</v>
      </c>
      <c r="CK391">
        <v>0</v>
      </c>
      <c r="CL391">
        <v>0</v>
      </c>
      <c r="CM391">
        <v>0</v>
      </c>
      <c r="CN391">
        <v>0</v>
      </c>
      <c r="CO391">
        <v>0</v>
      </c>
      <c r="CP391">
        <v>0</v>
      </c>
      <c r="CQ391">
        <v>0</v>
      </c>
      <c r="CR391">
        <v>0</v>
      </c>
      <c r="CS391">
        <v>0</v>
      </c>
      <c r="CT391">
        <v>0</v>
      </c>
      <c r="CU391">
        <v>0</v>
      </c>
      <c r="CV391">
        <v>0</v>
      </c>
      <c r="CW391">
        <v>0</v>
      </c>
      <c r="CX391">
        <v>0</v>
      </c>
      <c r="CY391">
        <v>0</v>
      </c>
      <c r="CZ391">
        <v>0</v>
      </c>
      <c r="DA391">
        <v>0</v>
      </c>
      <c r="DB391">
        <v>0</v>
      </c>
      <c r="DC391">
        <v>0</v>
      </c>
      <c r="DD391">
        <v>0</v>
      </c>
      <c r="DE391">
        <v>0</v>
      </c>
      <c r="DF391">
        <v>0</v>
      </c>
      <c r="DG391">
        <v>0</v>
      </c>
      <c r="DH391">
        <v>0</v>
      </c>
      <c r="DI391">
        <v>0</v>
      </c>
      <c r="DJ391">
        <v>0</v>
      </c>
      <c r="DK391">
        <v>0</v>
      </c>
      <c r="DL391">
        <v>0</v>
      </c>
      <c r="DM391">
        <v>0</v>
      </c>
      <c r="DN391">
        <v>0</v>
      </c>
      <c r="DO391">
        <v>0</v>
      </c>
      <c r="DP391">
        <v>0</v>
      </c>
      <c r="DQ391">
        <v>0</v>
      </c>
      <c r="DR391">
        <v>0</v>
      </c>
      <c r="DS391">
        <v>0</v>
      </c>
      <c r="DT391">
        <v>0</v>
      </c>
      <c r="DU391">
        <v>0</v>
      </c>
      <c r="DV391">
        <v>0</v>
      </c>
      <c r="DW391">
        <v>0</v>
      </c>
      <c r="DX391">
        <v>0</v>
      </c>
      <c r="DY391">
        <v>0</v>
      </c>
      <c r="DZ391">
        <v>0</v>
      </c>
      <c r="EA391">
        <v>0</v>
      </c>
      <c r="EB391">
        <v>0</v>
      </c>
      <c r="EC391">
        <v>0</v>
      </c>
      <c r="ED391">
        <v>0</v>
      </c>
      <c r="EE391">
        <v>0</v>
      </c>
      <c r="EF391">
        <v>0</v>
      </c>
      <c r="EG391">
        <v>0</v>
      </c>
      <c r="EH391">
        <v>0</v>
      </c>
      <c r="EI391">
        <v>0</v>
      </c>
      <c r="EJ391">
        <v>0</v>
      </c>
      <c r="EK391">
        <v>0</v>
      </c>
      <c r="EL391">
        <v>0</v>
      </c>
      <c r="EM391">
        <v>0</v>
      </c>
      <c r="EN391">
        <v>0</v>
      </c>
      <c r="EO391">
        <v>0</v>
      </c>
      <c r="EP391">
        <v>0</v>
      </c>
      <c r="EQ391">
        <v>0</v>
      </c>
      <c r="ER391">
        <v>0</v>
      </c>
      <c r="ES391">
        <v>0</v>
      </c>
      <c r="ET391">
        <v>0</v>
      </c>
      <c r="EU391">
        <v>0</v>
      </c>
      <c r="EV391">
        <v>0</v>
      </c>
      <c r="EW391">
        <v>0</v>
      </c>
      <c r="EX391">
        <v>0</v>
      </c>
      <c r="EY391">
        <v>0</v>
      </c>
      <c r="EZ391">
        <v>0</v>
      </c>
      <c r="FA391">
        <v>0</v>
      </c>
      <c r="FB391">
        <v>0</v>
      </c>
      <c r="FC391">
        <v>0</v>
      </c>
      <c r="FD391">
        <v>0</v>
      </c>
      <c r="FE391">
        <v>0</v>
      </c>
      <c r="FF391">
        <v>0</v>
      </c>
      <c r="FG391">
        <v>0</v>
      </c>
      <c r="FH391">
        <v>0</v>
      </c>
      <c r="FI391">
        <v>0</v>
      </c>
      <c r="FJ391">
        <v>0</v>
      </c>
      <c r="FK391">
        <v>0</v>
      </c>
      <c r="FL391">
        <v>0</v>
      </c>
      <c r="FM391">
        <v>0</v>
      </c>
      <c r="FN391">
        <v>0</v>
      </c>
      <c r="FO391">
        <v>0</v>
      </c>
      <c r="FP391">
        <v>0</v>
      </c>
      <c r="FQ391">
        <v>0</v>
      </c>
      <c r="FR391">
        <v>0</v>
      </c>
      <c r="FS391">
        <v>0</v>
      </c>
      <c r="FT391">
        <v>0</v>
      </c>
    </row>
    <row r="392" spans="1:176" x14ac:dyDescent="0.2">
      <c r="A392" t="s">
        <v>233</v>
      </c>
      <c r="B392" t="s">
        <v>226</v>
      </c>
      <c r="C392" t="s">
        <v>252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0</v>
      </c>
      <c r="BI392">
        <v>0</v>
      </c>
      <c r="BJ392">
        <v>0</v>
      </c>
      <c r="BK392">
        <v>0</v>
      </c>
      <c r="BL392">
        <v>0</v>
      </c>
      <c r="BM392">
        <v>0</v>
      </c>
      <c r="BN392">
        <v>0</v>
      </c>
      <c r="BO392">
        <v>0</v>
      </c>
      <c r="BP392">
        <v>0</v>
      </c>
      <c r="BQ392">
        <v>0</v>
      </c>
      <c r="BR392">
        <v>0</v>
      </c>
      <c r="BS392">
        <v>0</v>
      </c>
      <c r="BT392">
        <v>0</v>
      </c>
      <c r="BU392">
        <v>0</v>
      </c>
      <c r="BV392">
        <v>0</v>
      </c>
      <c r="BW392">
        <v>0</v>
      </c>
      <c r="BX392">
        <v>0</v>
      </c>
      <c r="BY392">
        <v>0</v>
      </c>
      <c r="BZ392">
        <v>0</v>
      </c>
      <c r="CA392">
        <v>0</v>
      </c>
      <c r="CB392">
        <v>0</v>
      </c>
      <c r="CC392">
        <v>0</v>
      </c>
      <c r="CD392">
        <v>0</v>
      </c>
      <c r="CE392">
        <v>0</v>
      </c>
      <c r="CF392">
        <v>0</v>
      </c>
      <c r="CG392">
        <v>0</v>
      </c>
      <c r="CH392">
        <v>0</v>
      </c>
      <c r="CI392">
        <v>0</v>
      </c>
      <c r="CJ392">
        <v>0</v>
      </c>
      <c r="CK392">
        <v>0</v>
      </c>
      <c r="CL392">
        <v>0</v>
      </c>
      <c r="CM392">
        <v>0</v>
      </c>
      <c r="CN392">
        <v>0</v>
      </c>
      <c r="CO392">
        <v>0</v>
      </c>
      <c r="CP392">
        <v>0</v>
      </c>
      <c r="CQ392">
        <v>0</v>
      </c>
      <c r="CR392">
        <v>0</v>
      </c>
      <c r="CS392">
        <v>0</v>
      </c>
      <c r="CT392">
        <v>0</v>
      </c>
      <c r="CU392">
        <v>0</v>
      </c>
      <c r="CV392">
        <v>0</v>
      </c>
      <c r="CW392">
        <v>0</v>
      </c>
      <c r="CX392">
        <v>0</v>
      </c>
      <c r="CY392">
        <v>0</v>
      </c>
      <c r="CZ392">
        <v>0</v>
      </c>
      <c r="DA392">
        <v>0</v>
      </c>
      <c r="DB392">
        <v>0</v>
      </c>
      <c r="DC392">
        <v>0</v>
      </c>
      <c r="DD392">
        <v>0</v>
      </c>
      <c r="DE392">
        <v>0</v>
      </c>
      <c r="DF392">
        <v>0</v>
      </c>
      <c r="DG392">
        <v>0</v>
      </c>
      <c r="DH392">
        <v>0</v>
      </c>
      <c r="DI392">
        <v>0</v>
      </c>
      <c r="DJ392">
        <v>0</v>
      </c>
      <c r="DK392">
        <v>0</v>
      </c>
      <c r="DL392">
        <v>0</v>
      </c>
      <c r="DM392">
        <v>0</v>
      </c>
      <c r="DN392">
        <v>0</v>
      </c>
      <c r="DO392">
        <v>0</v>
      </c>
      <c r="DP392">
        <v>0</v>
      </c>
      <c r="DQ392">
        <v>0</v>
      </c>
      <c r="DR392">
        <v>0</v>
      </c>
      <c r="DS392">
        <v>0</v>
      </c>
      <c r="DT392">
        <v>0</v>
      </c>
      <c r="DU392">
        <v>0</v>
      </c>
      <c r="DV392">
        <v>0</v>
      </c>
      <c r="DW392">
        <v>0</v>
      </c>
      <c r="DX392">
        <v>0</v>
      </c>
      <c r="DY392">
        <v>0</v>
      </c>
      <c r="DZ392">
        <v>0</v>
      </c>
      <c r="EA392">
        <v>0</v>
      </c>
      <c r="EB392">
        <v>0</v>
      </c>
      <c r="EC392">
        <v>0</v>
      </c>
      <c r="ED392">
        <v>0</v>
      </c>
      <c r="EE392">
        <v>0</v>
      </c>
      <c r="EF392">
        <v>0</v>
      </c>
      <c r="EG392">
        <v>0</v>
      </c>
      <c r="EH392">
        <v>0</v>
      </c>
      <c r="EI392">
        <v>0</v>
      </c>
      <c r="EJ392">
        <v>0</v>
      </c>
      <c r="EK392">
        <v>0</v>
      </c>
      <c r="EL392">
        <v>0</v>
      </c>
      <c r="EM392">
        <v>0</v>
      </c>
      <c r="EN392">
        <v>0</v>
      </c>
      <c r="EO392">
        <v>0</v>
      </c>
      <c r="EP392">
        <v>0</v>
      </c>
      <c r="EQ392">
        <v>0</v>
      </c>
      <c r="ER392">
        <v>0</v>
      </c>
      <c r="ES392">
        <v>0</v>
      </c>
      <c r="ET392">
        <v>0</v>
      </c>
      <c r="EU392">
        <v>0</v>
      </c>
      <c r="EV392">
        <v>0</v>
      </c>
      <c r="EW392">
        <v>0</v>
      </c>
      <c r="EX392">
        <v>0</v>
      </c>
      <c r="EY392">
        <v>0</v>
      </c>
      <c r="EZ392">
        <v>0</v>
      </c>
      <c r="FA392">
        <v>0</v>
      </c>
      <c r="FB392">
        <v>0</v>
      </c>
      <c r="FC392">
        <v>0</v>
      </c>
      <c r="FD392">
        <v>0</v>
      </c>
      <c r="FE392">
        <v>0</v>
      </c>
      <c r="FF392">
        <v>0</v>
      </c>
      <c r="FG392">
        <v>0</v>
      </c>
      <c r="FH392">
        <v>0</v>
      </c>
      <c r="FI392">
        <v>0</v>
      </c>
      <c r="FJ392">
        <v>0</v>
      </c>
      <c r="FK392">
        <v>0</v>
      </c>
      <c r="FL392">
        <v>0</v>
      </c>
      <c r="FM392">
        <v>0</v>
      </c>
      <c r="FN392">
        <v>0</v>
      </c>
      <c r="FO392">
        <v>0</v>
      </c>
      <c r="FP392">
        <v>0</v>
      </c>
      <c r="FQ392">
        <v>0</v>
      </c>
      <c r="FR392">
        <v>52</v>
      </c>
      <c r="FS392">
        <v>0.38793119788169861</v>
      </c>
      <c r="FT392">
        <v>0</v>
      </c>
    </row>
    <row r="393" spans="1:176" x14ac:dyDescent="0.2">
      <c r="A393" t="s">
        <v>233</v>
      </c>
      <c r="B393" t="s">
        <v>226</v>
      </c>
      <c r="C393" t="s">
        <v>253</v>
      </c>
      <c r="D393">
        <v>0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0</v>
      </c>
      <c r="BI393">
        <v>0</v>
      </c>
      <c r="BJ393">
        <v>0</v>
      </c>
      <c r="BK393">
        <v>0</v>
      </c>
      <c r="BL393">
        <v>0</v>
      </c>
      <c r="BM393">
        <v>0</v>
      </c>
      <c r="BN393">
        <v>0</v>
      </c>
      <c r="BO393">
        <v>0</v>
      </c>
      <c r="BP393">
        <v>0</v>
      </c>
      <c r="BQ393">
        <v>0</v>
      </c>
      <c r="BR393">
        <v>0</v>
      </c>
      <c r="BS393">
        <v>0</v>
      </c>
      <c r="BT393">
        <v>0</v>
      </c>
      <c r="BU393">
        <v>0</v>
      </c>
      <c r="BV393">
        <v>0</v>
      </c>
      <c r="BW393">
        <v>0</v>
      </c>
      <c r="BX393">
        <v>0</v>
      </c>
      <c r="BY393">
        <v>0</v>
      </c>
      <c r="BZ393">
        <v>0</v>
      </c>
      <c r="CA393">
        <v>0</v>
      </c>
      <c r="CB393">
        <v>0</v>
      </c>
      <c r="CC393">
        <v>0</v>
      </c>
      <c r="CD393">
        <v>0</v>
      </c>
      <c r="CE393">
        <v>0</v>
      </c>
      <c r="CF393">
        <v>0</v>
      </c>
      <c r="CG393">
        <v>0</v>
      </c>
      <c r="CH393">
        <v>0</v>
      </c>
      <c r="CI393">
        <v>0</v>
      </c>
      <c r="CJ393">
        <v>0</v>
      </c>
      <c r="CK393">
        <v>0</v>
      </c>
      <c r="CL393">
        <v>0</v>
      </c>
      <c r="CM393">
        <v>0</v>
      </c>
      <c r="CN393">
        <v>0</v>
      </c>
      <c r="CO393">
        <v>0</v>
      </c>
      <c r="CP393">
        <v>0</v>
      </c>
      <c r="CQ393">
        <v>0</v>
      </c>
      <c r="CR393">
        <v>0</v>
      </c>
      <c r="CS393">
        <v>0</v>
      </c>
      <c r="CT393">
        <v>0</v>
      </c>
      <c r="CU393">
        <v>0</v>
      </c>
      <c r="CV393">
        <v>0</v>
      </c>
      <c r="CW393">
        <v>0</v>
      </c>
      <c r="CX393">
        <v>0</v>
      </c>
      <c r="CY393">
        <v>0</v>
      </c>
      <c r="CZ393">
        <v>0</v>
      </c>
      <c r="DA393">
        <v>0</v>
      </c>
      <c r="DB393">
        <v>0</v>
      </c>
      <c r="DC393">
        <v>0</v>
      </c>
      <c r="DD393">
        <v>0</v>
      </c>
      <c r="DE393">
        <v>0</v>
      </c>
      <c r="DF393">
        <v>0</v>
      </c>
      <c r="DG393">
        <v>0</v>
      </c>
      <c r="DH393">
        <v>0</v>
      </c>
      <c r="DI393">
        <v>0</v>
      </c>
      <c r="DJ393">
        <v>0</v>
      </c>
      <c r="DK393">
        <v>0</v>
      </c>
      <c r="DL393">
        <v>0</v>
      </c>
      <c r="DM393">
        <v>0</v>
      </c>
      <c r="DN393">
        <v>0</v>
      </c>
      <c r="DO393">
        <v>0</v>
      </c>
      <c r="DP393">
        <v>0</v>
      </c>
      <c r="DQ393">
        <v>0</v>
      </c>
      <c r="DR393">
        <v>0</v>
      </c>
      <c r="DS393">
        <v>0</v>
      </c>
      <c r="DT393">
        <v>0</v>
      </c>
      <c r="DU393">
        <v>0</v>
      </c>
      <c r="DV393">
        <v>0</v>
      </c>
      <c r="DW393">
        <v>0</v>
      </c>
      <c r="DX393">
        <v>0</v>
      </c>
      <c r="DY393">
        <v>0</v>
      </c>
      <c r="DZ393">
        <v>0</v>
      </c>
      <c r="EA393">
        <v>0</v>
      </c>
      <c r="EB393">
        <v>0</v>
      </c>
      <c r="EC393">
        <v>0</v>
      </c>
      <c r="ED393">
        <v>0</v>
      </c>
      <c r="EE393">
        <v>0</v>
      </c>
      <c r="EF393">
        <v>0</v>
      </c>
      <c r="EG393">
        <v>0</v>
      </c>
      <c r="EH393">
        <v>0</v>
      </c>
      <c r="EI393">
        <v>0</v>
      </c>
      <c r="EJ393">
        <v>0</v>
      </c>
      <c r="EK393">
        <v>0</v>
      </c>
      <c r="EL393">
        <v>0</v>
      </c>
      <c r="EM393">
        <v>0</v>
      </c>
      <c r="EN393">
        <v>0</v>
      </c>
      <c r="EO393">
        <v>0</v>
      </c>
      <c r="EP393">
        <v>0</v>
      </c>
      <c r="EQ393">
        <v>0</v>
      </c>
      <c r="ER393">
        <v>0</v>
      </c>
      <c r="ES393">
        <v>0</v>
      </c>
      <c r="ET393">
        <v>0</v>
      </c>
      <c r="EU393">
        <v>0</v>
      </c>
      <c r="EV393">
        <v>0</v>
      </c>
      <c r="EW393">
        <v>0</v>
      </c>
      <c r="EX393">
        <v>0</v>
      </c>
      <c r="EY393">
        <v>0</v>
      </c>
      <c r="EZ393">
        <v>0</v>
      </c>
      <c r="FA393">
        <v>0</v>
      </c>
      <c r="FB393">
        <v>0</v>
      </c>
      <c r="FC393">
        <v>0</v>
      </c>
      <c r="FD393">
        <v>0</v>
      </c>
      <c r="FE393">
        <v>0</v>
      </c>
      <c r="FF393">
        <v>0</v>
      </c>
      <c r="FG393">
        <v>0</v>
      </c>
      <c r="FH393">
        <v>0</v>
      </c>
      <c r="FI393">
        <v>0</v>
      </c>
      <c r="FJ393">
        <v>0</v>
      </c>
      <c r="FK393">
        <v>0</v>
      </c>
      <c r="FL393">
        <v>0</v>
      </c>
      <c r="FM393">
        <v>0</v>
      </c>
      <c r="FN393">
        <v>0</v>
      </c>
      <c r="FO393">
        <v>0</v>
      </c>
      <c r="FP393">
        <v>0</v>
      </c>
      <c r="FQ393">
        <v>0</v>
      </c>
      <c r="FR393">
        <v>52</v>
      </c>
      <c r="FS393">
        <v>0.38517960906028748</v>
      </c>
      <c r="FT393">
        <v>0</v>
      </c>
    </row>
    <row r="394" spans="1:176" x14ac:dyDescent="0.2">
      <c r="A394" t="s">
        <v>233</v>
      </c>
      <c r="B394" t="s">
        <v>226</v>
      </c>
      <c r="C394" t="s">
        <v>254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0</v>
      </c>
      <c r="BI394">
        <v>0</v>
      </c>
      <c r="BJ394">
        <v>0</v>
      </c>
      <c r="BK394">
        <v>0</v>
      </c>
      <c r="BL394">
        <v>0</v>
      </c>
      <c r="BM394">
        <v>0</v>
      </c>
      <c r="BN394">
        <v>0</v>
      </c>
      <c r="BO394">
        <v>0</v>
      </c>
      <c r="BP394">
        <v>0</v>
      </c>
      <c r="BQ394">
        <v>0</v>
      </c>
      <c r="BR394">
        <v>0</v>
      </c>
      <c r="BS394">
        <v>0</v>
      </c>
      <c r="BT394">
        <v>0</v>
      </c>
      <c r="BU394">
        <v>0</v>
      </c>
      <c r="BV394">
        <v>0</v>
      </c>
      <c r="BW394">
        <v>0</v>
      </c>
      <c r="BX394">
        <v>0</v>
      </c>
      <c r="BY394">
        <v>0</v>
      </c>
      <c r="BZ394">
        <v>0</v>
      </c>
      <c r="CA394">
        <v>0</v>
      </c>
      <c r="CB394">
        <v>0</v>
      </c>
      <c r="CC394">
        <v>0</v>
      </c>
      <c r="CD394">
        <v>0</v>
      </c>
      <c r="CE394">
        <v>0</v>
      </c>
      <c r="CF394">
        <v>0</v>
      </c>
      <c r="CG394">
        <v>0</v>
      </c>
      <c r="CH394">
        <v>0</v>
      </c>
      <c r="CI394">
        <v>0</v>
      </c>
      <c r="CJ394">
        <v>0</v>
      </c>
      <c r="CK394">
        <v>0</v>
      </c>
      <c r="CL394">
        <v>0</v>
      </c>
      <c r="CM394">
        <v>0</v>
      </c>
      <c r="CN394">
        <v>0</v>
      </c>
      <c r="CO394">
        <v>0</v>
      </c>
      <c r="CP394">
        <v>0</v>
      </c>
      <c r="CQ394">
        <v>0</v>
      </c>
      <c r="CR394">
        <v>0</v>
      </c>
      <c r="CS394">
        <v>0</v>
      </c>
      <c r="CT394">
        <v>0</v>
      </c>
      <c r="CU394">
        <v>0</v>
      </c>
      <c r="CV394">
        <v>0</v>
      </c>
      <c r="CW394">
        <v>0</v>
      </c>
      <c r="CX394">
        <v>0</v>
      </c>
      <c r="CY394">
        <v>0</v>
      </c>
      <c r="CZ394">
        <v>0</v>
      </c>
      <c r="DA394">
        <v>0</v>
      </c>
      <c r="DB394">
        <v>0</v>
      </c>
      <c r="DC394">
        <v>0</v>
      </c>
      <c r="DD394">
        <v>0</v>
      </c>
      <c r="DE394">
        <v>0</v>
      </c>
      <c r="DF394">
        <v>0</v>
      </c>
      <c r="DG394">
        <v>0</v>
      </c>
      <c r="DH394">
        <v>0</v>
      </c>
      <c r="DI394">
        <v>0</v>
      </c>
      <c r="DJ394">
        <v>0</v>
      </c>
      <c r="DK394">
        <v>0</v>
      </c>
      <c r="DL394">
        <v>0</v>
      </c>
      <c r="DM394">
        <v>0</v>
      </c>
      <c r="DN394">
        <v>0</v>
      </c>
      <c r="DO394">
        <v>0</v>
      </c>
      <c r="DP394">
        <v>0</v>
      </c>
      <c r="DQ394">
        <v>0</v>
      </c>
      <c r="DR394">
        <v>0</v>
      </c>
      <c r="DS394">
        <v>0</v>
      </c>
      <c r="DT394">
        <v>0</v>
      </c>
      <c r="DU394">
        <v>0</v>
      </c>
      <c r="DV394">
        <v>0</v>
      </c>
      <c r="DW394">
        <v>0</v>
      </c>
      <c r="DX394">
        <v>0</v>
      </c>
      <c r="DY394">
        <v>0</v>
      </c>
      <c r="DZ394">
        <v>0</v>
      </c>
      <c r="EA394">
        <v>0</v>
      </c>
      <c r="EB394">
        <v>0</v>
      </c>
      <c r="EC394">
        <v>0</v>
      </c>
      <c r="ED394">
        <v>0</v>
      </c>
      <c r="EE394">
        <v>0</v>
      </c>
      <c r="EF394">
        <v>0</v>
      </c>
      <c r="EG394">
        <v>0</v>
      </c>
      <c r="EH394">
        <v>0</v>
      </c>
      <c r="EI394">
        <v>0</v>
      </c>
      <c r="EJ394">
        <v>0</v>
      </c>
      <c r="EK394">
        <v>0</v>
      </c>
      <c r="EL394">
        <v>0</v>
      </c>
      <c r="EM394">
        <v>0</v>
      </c>
      <c r="EN394">
        <v>0</v>
      </c>
      <c r="EO394">
        <v>0</v>
      </c>
      <c r="EP394">
        <v>0</v>
      </c>
      <c r="EQ394">
        <v>0</v>
      </c>
      <c r="ER394">
        <v>0</v>
      </c>
      <c r="ES394">
        <v>0</v>
      </c>
      <c r="ET394">
        <v>0</v>
      </c>
      <c r="EU394">
        <v>0</v>
      </c>
      <c r="EV394">
        <v>0</v>
      </c>
      <c r="EW394">
        <v>0</v>
      </c>
      <c r="EX394">
        <v>0</v>
      </c>
      <c r="EY394">
        <v>0</v>
      </c>
      <c r="EZ394">
        <v>0</v>
      </c>
      <c r="FA394">
        <v>0</v>
      </c>
      <c r="FB394">
        <v>0</v>
      </c>
      <c r="FC394">
        <v>0</v>
      </c>
      <c r="FD394">
        <v>0</v>
      </c>
      <c r="FE394">
        <v>0</v>
      </c>
      <c r="FF394">
        <v>0</v>
      </c>
      <c r="FG394">
        <v>0</v>
      </c>
      <c r="FH394">
        <v>0</v>
      </c>
      <c r="FI394">
        <v>0</v>
      </c>
      <c r="FJ394">
        <v>0</v>
      </c>
      <c r="FK394">
        <v>0</v>
      </c>
      <c r="FL394">
        <v>0</v>
      </c>
      <c r="FM394">
        <v>0</v>
      </c>
      <c r="FN394">
        <v>0</v>
      </c>
      <c r="FO394">
        <v>0</v>
      </c>
      <c r="FP394">
        <v>0</v>
      </c>
      <c r="FQ394">
        <v>0</v>
      </c>
      <c r="FR394">
        <v>52</v>
      </c>
      <c r="FS394">
        <v>0.39000546932220459</v>
      </c>
      <c r="FT394">
        <v>0</v>
      </c>
    </row>
    <row r="395" spans="1:176" x14ac:dyDescent="0.2">
      <c r="A395" t="s">
        <v>233</v>
      </c>
      <c r="B395" t="s">
        <v>226</v>
      </c>
      <c r="C395" t="s">
        <v>255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0</v>
      </c>
      <c r="BI395">
        <v>0</v>
      </c>
      <c r="BJ395">
        <v>0</v>
      </c>
      <c r="BK395">
        <v>0</v>
      </c>
      <c r="BL395">
        <v>0</v>
      </c>
      <c r="BM395">
        <v>0</v>
      </c>
      <c r="BN395">
        <v>0</v>
      </c>
      <c r="BO395">
        <v>0</v>
      </c>
      <c r="BP395">
        <v>0</v>
      </c>
      <c r="BQ395">
        <v>0</v>
      </c>
      <c r="BR395">
        <v>0</v>
      </c>
      <c r="BS395">
        <v>0</v>
      </c>
      <c r="BT395">
        <v>0</v>
      </c>
      <c r="BU395">
        <v>0</v>
      </c>
      <c r="BV395">
        <v>0</v>
      </c>
      <c r="BW395">
        <v>0</v>
      </c>
      <c r="BX395">
        <v>0</v>
      </c>
      <c r="BY395">
        <v>0</v>
      </c>
      <c r="BZ395">
        <v>0</v>
      </c>
      <c r="CA395">
        <v>0</v>
      </c>
      <c r="CB395">
        <v>0</v>
      </c>
      <c r="CC395">
        <v>0</v>
      </c>
      <c r="CD395">
        <v>0</v>
      </c>
      <c r="CE395">
        <v>0</v>
      </c>
      <c r="CF395">
        <v>0</v>
      </c>
      <c r="CG395">
        <v>0</v>
      </c>
      <c r="CH395">
        <v>0</v>
      </c>
      <c r="CI395">
        <v>0</v>
      </c>
      <c r="CJ395">
        <v>0</v>
      </c>
      <c r="CK395">
        <v>0</v>
      </c>
      <c r="CL395">
        <v>0</v>
      </c>
      <c r="CM395">
        <v>0</v>
      </c>
      <c r="CN395">
        <v>0</v>
      </c>
      <c r="CO395">
        <v>0</v>
      </c>
      <c r="CP395">
        <v>0</v>
      </c>
      <c r="CQ395">
        <v>0</v>
      </c>
      <c r="CR395">
        <v>0</v>
      </c>
      <c r="CS395">
        <v>0</v>
      </c>
      <c r="CT395">
        <v>0</v>
      </c>
      <c r="CU395">
        <v>0</v>
      </c>
      <c r="CV395">
        <v>0</v>
      </c>
      <c r="CW395">
        <v>0</v>
      </c>
      <c r="CX395">
        <v>0</v>
      </c>
      <c r="CY395">
        <v>0</v>
      </c>
      <c r="CZ395">
        <v>0</v>
      </c>
      <c r="DA395">
        <v>0</v>
      </c>
      <c r="DB395">
        <v>0</v>
      </c>
      <c r="DC395">
        <v>0</v>
      </c>
      <c r="DD395">
        <v>0</v>
      </c>
      <c r="DE395">
        <v>0</v>
      </c>
      <c r="DF395">
        <v>0</v>
      </c>
      <c r="DG395">
        <v>0</v>
      </c>
      <c r="DH395">
        <v>0</v>
      </c>
      <c r="DI395">
        <v>0</v>
      </c>
      <c r="DJ395">
        <v>0</v>
      </c>
      <c r="DK395">
        <v>0</v>
      </c>
      <c r="DL395">
        <v>0</v>
      </c>
      <c r="DM395">
        <v>0</v>
      </c>
      <c r="DN395">
        <v>0</v>
      </c>
      <c r="DO395">
        <v>0</v>
      </c>
      <c r="DP395">
        <v>0</v>
      </c>
      <c r="DQ395">
        <v>0</v>
      </c>
      <c r="DR395">
        <v>0</v>
      </c>
      <c r="DS395">
        <v>0</v>
      </c>
      <c r="DT395">
        <v>0</v>
      </c>
      <c r="DU395">
        <v>0</v>
      </c>
      <c r="DV395">
        <v>0</v>
      </c>
      <c r="DW395">
        <v>0</v>
      </c>
      <c r="DX395">
        <v>0</v>
      </c>
      <c r="DY395">
        <v>0</v>
      </c>
      <c r="DZ395">
        <v>0</v>
      </c>
      <c r="EA395">
        <v>0</v>
      </c>
      <c r="EB395">
        <v>0</v>
      </c>
      <c r="EC395">
        <v>0</v>
      </c>
      <c r="ED395">
        <v>0</v>
      </c>
      <c r="EE395">
        <v>0</v>
      </c>
      <c r="EF395">
        <v>0</v>
      </c>
      <c r="EG395">
        <v>0</v>
      </c>
      <c r="EH395">
        <v>0</v>
      </c>
      <c r="EI395">
        <v>0</v>
      </c>
      <c r="EJ395">
        <v>0</v>
      </c>
      <c r="EK395">
        <v>0</v>
      </c>
      <c r="EL395">
        <v>0</v>
      </c>
      <c r="EM395">
        <v>0</v>
      </c>
      <c r="EN395">
        <v>0</v>
      </c>
      <c r="EO395">
        <v>0</v>
      </c>
      <c r="EP395">
        <v>0</v>
      </c>
      <c r="EQ395">
        <v>0</v>
      </c>
      <c r="ER395">
        <v>0</v>
      </c>
      <c r="ES395">
        <v>0</v>
      </c>
      <c r="ET395">
        <v>0</v>
      </c>
      <c r="EU395">
        <v>0</v>
      </c>
      <c r="EV395">
        <v>0</v>
      </c>
      <c r="EW395">
        <v>0</v>
      </c>
      <c r="EX395">
        <v>0</v>
      </c>
      <c r="EY395">
        <v>0</v>
      </c>
      <c r="EZ395">
        <v>0</v>
      </c>
      <c r="FA395">
        <v>0</v>
      </c>
      <c r="FB395">
        <v>0</v>
      </c>
      <c r="FC395">
        <v>0</v>
      </c>
      <c r="FD395">
        <v>0</v>
      </c>
      <c r="FE395">
        <v>0</v>
      </c>
      <c r="FF395">
        <v>0</v>
      </c>
      <c r="FG395">
        <v>0</v>
      </c>
      <c r="FH395">
        <v>0</v>
      </c>
      <c r="FI395">
        <v>0</v>
      </c>
      <c r="FJ395">
        <v>0</v>
      </c>
      <c r="FK395">
        <v>0</v>
      </c>
      <c r="FL395">
        <v>0</v>
      </c>
      <c r="FM395">
        <v>0</v>
      </c>
      <c r="FN395">
        <v>0</v>
      </c>
      <c r="FO395">
        <v>0</v>
      </c>
      <c r="FP395">
        <v>0</v>
      </c>
      <c r="FQ395">
        <v>0</v>
      </c>
      <c r="FR395">
        <v>49</v>
      </c>
      <c r="FS395">
        <v>0.43569999933242798</v>
      </c>
      <c r="FT395">
        <v>0</v>
      </c>
    </row>
    <row r="396" spans="1:176" x14ac:dyDescent="0.2">
      <c r="A396" t="s">
        <v>233</v>
      </c>
      <c r="B396" t="s">
        <v>226</v>
      </c>
      <c r="C396" t="s">
        <v>256</v>
      </c>
      <c r="D396">
        <v>0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0</v>
      </c>
      <c r="BI396">
        <v>0</v>
      </c>
      <c r="BJ396">
        <v>0</v>
      </c>
      <c r="BK396">
        <v>0</v>
      </c>
      <c r="BL396">
        <v>0</v>
      </c>
      <c r="BM396">
        <v>0</v>
      </c>
      <c r="BN396">
        <v>0</v>
      </c>
      <c r="BO396">
        <v>0</v>
      </c>
      <c r="BP396">
        <v>0</v>
      </c>
      <c r="BQ396">
        <v>0</v>
      </c>
      <c r="BR396">
        <v>0</v>
      </c>
      <c r="BS396">
        <v>0</v>
      </c>
      <c r="BT396">
        <v>0</v>
      </c>
      <c r="BU396">
        <v>0</v>
      </c>
      <c r="BV396">
        <v>0</v>
      </c>
      <c r="BW396">
        <v>0</v>
      </c>
      <c r="BX396">
        <v>0</v>
      </c>
      <c r="BY396">
        <v>0</v>
      </c>
      <c r="BZ396">
        <v>0</v>
      </c>
      <c r="CA396">
        <v>0</v>
      </c>
      <c r="CB396">
        <v>0</v>
      </c>
      <c r="CC396">
        <v>0</v>
      </c>
      <c r="CD396">
        <v>0</v>
      </c>
      <c r="CE396">
        <v>0</v>
      </c>
      <c r="CF396">
        <v>0</v>
      </c>
      <c r="CG396">
        <v>0</v>
      </c>
      <c r="CH396">
        <v>0</v>
      </c>
      <c r="CI396">
        <v>0</v>
      </c>
      <c r="CJ396">
        <v>0</v>
      </c>
      <c r="CK396">
        <v>0</v>
      </c>
      <c r="CL396">
        <v>0</v>
      </c>
      <c r="CM396">
        <v>0</v>
      </c>
      <c r="CN396">
        <v>0</v>
      </c>
      <c r="CO396">
        <v>0</v>
      </c>
      <c r="CP396">
        <v>0</v>
      </c>
      <c r="CQ396">
        <v>0</v>
      </c>
      <c r="CR396">
        <v>0</v>
      </c>
      <c r="CS396">
        <v>0</v>
      </c>
      <c r="CT396">
        <v>0</v>
      </c>
      <c r="CU396">
        <v>0</v>
      </c>
      <c r="CV396">
        <v>0</v>
      </c>
      <c r="CW396">
        <v>0</v>
      </c>
      <c r="CX396">
        <v>0</v>
      </c>
      <c r="CY396">
        <v>0</v>
      </c>
      <c r="CZ396">
        <v>0</v>
      </c>
      <c r="DA396">
        <v>0</v>
      </c>
      <c r="DB396">
        <v>0</v>
      </c>
      <c r="DC396">
        <v>0</v>
      </c>
      <c r="DD396">
        <v>0</v>
      </c>
      <c r="DE396">
        <v>0</v>
      </c>
      <c r="DF396">
        <v>0</v>
      </c>
      <c r="DG396">
        <v>0</v>
      </c>
      <c r="DH396">
        <v>0</v>
      </c>
      <c r="DI396">
        <v>0</v>
      </c>
      <c r="DJ396">
        <v>0</v>
      </c>
      <c r="DK396">
        <v>0</v>
      </c>
      <c r="DL396">
        <v>0</v>
      </c>
      <c r="DM396">
        <v>0</v>
      </c>
      <c r="DN396">
        <v>0</v>
      </c>
      <c r="DO396">
        <v>0</v>
      </c>
      <c r="DP396">
        <v>0</v>
      </c>
      <c r="DQ396">
        <v>0</v>
      </c>
      <c r="DR396">
        <v>0</v>
      </c>
      <c r="DS396">
        <v>0</v>
      </c>
      <c r="DT396">
        <v>0</v>
      </c>
      <c r="DU396">
        <v>0</v>
      </c>
      <c r="DV396">
        <v>0</v>
      </c>
      <c r="DW396">
        <v>0</v>
      </c>
      <c r="DX396">
        <v>0</v>
      </c>
      <c r="DY396">
        <v>0</v>
      </c>
      <c r="DZ396">
        <v>0</v>
      </c>
      <c r="EA396">
        <v>0</v>
      </c>
      <c r="EB396">
        <v>0</v>
      </c>
      <c r="EC396">
        <v>0</v>
      </c>
      <c r="ED396">
        <v>0</v>
      </c>
      <c r="EE396">
        <v>0</v>
      </c>
      <c r="EF396">
        <v>0</v>
      </c>
      <c r="EG396">
        <v>0</v>
      </c>
      <c r="EH396">
        <v>0</v>
      </c>
      <c r="EI396">
        <v>0</v>
      </c>
      <c r="EJ396">
        <v>0</v>
      </c>
      <c r="EK396">
        <v>0</v>
      </c>
      <c r="EL396">
        <v>0</v>
      </c>
      <c r="EM396">
        <v>0</v>
      </c>
      <c r="EN396">
        <v>0</v>
      </c>
      <c r="EO396">
        <v>0</v>
      </c>
      <c r="EP396">
        <v>0</v>
      </c>
      <c r="EQ396">
        <v>0</v>
      </c>
      <c r="ER396">
        <v>0</v>
      </c>
      <c r="ES396">
        <v>0</v>
      </c>
      <c r="ET396">
        <v>0</v>
      </c>
      <c r="EU396">
        <v>0</v>
      </c>
      <c r="EV396">
        <v>0</v>
      </c>
      <c r="EW396">
        <v>0</v>
      </c>
      <c r="EX396">
        <v>0</v>
      </c>
      <c r="EY396">
        <v>0</v>
      </c>
      <c r="EZ396">
        <v>0</v>
      </c>
      <c r="FA396">
        <v>0</v>
      </c>
      <c r="FB396">
        <v>0</v>
      </c>
      <c r="FC396">
        <v>0</v>
      </c>
      <c r="FD396">
        <v>0</v>
      </c>
      <c r="FE396">
        <v>0</v>
      </c>
      <c r="FF396">
        <v>0</v>
      </c>
      <c r="FG396">
        <v>0</v>
      </c>
      <c r="FH396">
        <v>0</v>
      </c>
      <c r="FI396">
        <v>0</v>
      </c>
      <c r="FJ396">
        <v>0</v>
      </c>
      <c r="FK396">
        <v>0</v>
      </c>
      <c r="FL396">
        <v>0</v>
      </c>
      <c r="FM396">
        <v>0</v>
      </c>
      <c r="FN396">
        <v>0</v>
      </c>
      <c r="FO396">
        <v>0</v>
      </c>
      <c r="FP396">
        <v>0</v>
      </c>
      <c r="FQ396">
        <v>0</v>
      </c>
      <c r="FR396">
        <v>49</v>
      </c>
      <c r="FS396">
        <v>0.42928817868232727</v>
      </c>
      <c r="FT396">
        <v>0</v>
      </c>
    </row>
    <row r="397" spans="1:176" x14ac:dyDescent="0.2">
      <c r="A397" t="s">
        <v>233</v>
      </c>
      <c r="B397" t="s">
        <v>226</v>
      </c>
      <c r="C397" t="s">
        <v>257</v>
      </c>
      <c r="D397">
        <v>0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0</v>
      </c>
      <c r="BI397">
        <v>0</v>
      </c>
      <c r="BJ397">
        <v>0</v>
      </c>
      <c r="BK397">
        <v>0</v>
      </c>
      <c r="BL397">
        <v>0</v>
      </c>
      <c r="BM397">
        <v>0</v>
      </c>
      <c r="BN397">
        <v>0</v>
      </c>
      <c r="BO397">
        <v>0</v>
      </c>
      <c r="BP397">
        <v>0</v>
      </c>
      <c r="BQ397">
        <v>0</v>
      </c>
      <c r="BR397">
        <v>0</v>
      </c>
      <c r="BS397">
        <v>0</v>
      </c>
      <c r="BT397">
        <v>0</v>
      </c>
      <c r="BU397">
        <v>0</v>
      </c>
      <c r="BV397">
        <v>0</v>
      </c>
      <c r="BW397">
        <v>0</v>
      </c>
      <c r="BX397">
        <v>0</v>
      </c>
      <c r="BY397">
        <v>0</v>
      </c>
      <c r="BZ397">
        <v>0</v>
      </c>
      <c r="CA397">
        <v>0</v>
      </c>
      <c r="CB397">
        <v>0</v>
      </c>
      <c r="CC397">
        <v>0</v>
      </c>
      <c r="CD397">
        <v>0</v>
      </c>
      <c r="CE397">
        <v>0</v>
      </c>
      <c r="CF397">
        <v>0</v>
      </c>
      <c r="CG397">
        <v>0</v>
      </c>
      <c r="CH397">
        <v>0</v>
      </c>
      <c r="CI397">
        <v>0</v>
      </c>
      <c r="CJ397">
        <v>0</v>
      </c>
      <c r="CK397">
        <v>0</v>
      </c>
      <c r="CL397">
        <v>0</v>
      </c>
      <c r="CM397">
        <v>0</v>
      </c>
      <c r="CN397">
        <v>0</v>
      </c>
      <c r="CO397">
        <v>0</v>
      </c>
      <c r="CP397">
        <v>0</v>
      </c>
      <c r="CQ397">
        <v>0</v>
      </c>
      <c r="CR397">
        <v>0</v>
      </c>
      <c r="CS397">
        <v>0</v>
      </c>
      <c r="CT397">
        <v>0</v>
      </c>
      <c r="CU397">
        <v>0</v>
      </c>
      <c r="CV397">
        <v>0</v>
      </c>
      <c r="CW397">
        <v>0</v>
      </c>
      <c r="CX397">
        <v>0</v>
      </c>
      <c r="CY397">
        <v>0</v>
      </c>
      <c r="CZ397">
        <v>0</v>
      </c>
      <c r="DA397">
        <v>0</v>
      </c>
      <c r="DB397">
        <v>0</v>
      </c>
      <c r="DC397">
        <v>0</v>
      </c>
      <c r="DD397">
        <v>0</v>
      </c>
      <c r="DE397">
        <v>0</v>
      </c>
      <c r="DF397">
        <v>0</v>
      </c>
      <c r="DG397">
        <v>0</v>
      </c>
      <c r="DH397">
        <v>0</v>
      </c>
      <c r="DI397">
        <v>0</v>
      </c>
      <c r="DJ397">
        <v>0</v>
      </c>
      <c r="DK397">
        <v>0</v>
      </c>
      <c r="DL397">
        <v>0</v>
      </c>
      <c r="DM397">
        <v>0</v>
      </c>
      <c r="DN397">
        <v>0</v>
      </c>
      <c r="DO397">
        <v>0</v>
      </c>
      <c r="DP397">
        <v>0</v>
      </c>
      <c r="DQ397">
        <v>0</v>
      </c>
      <c r="DR397">
        <v>0</v>
      </c>
      <c r="DS397">
        <v>0</v>
      </c>
      <c r="DT397">
        <v>0</v>
      </c>
      <c r="DU397">
        <v>0</v>
      </c>
      <c r="DV397">
        <v>0</v>
      </c>
      <c r="DW397">
        <v>0</v>
      </c>
      <c r="DX397">
        <v>0</v>
      </c>
      <c r="DY397">
        <v>0</v>
      </c>
      <c r="DZ397">
        <v>0</v>
      </c>
      <c r="EA397">
        <v>0</v>
      </c>
      <c r="EB397">
        <v>0</v>
      </c>
      <c r="EC397">
        <v>0</v>
      </c>
      <c r="ED397">
        <v>0</v>
      </c>
      <c r="EE397">
        <v>0</v>
      </c>
      <c r="EF397">
        <v>0</v>
      </c>
      <c r="EG397">
        <v>0</v>
      </c>
      <c r="EH397">
        <v>0</v>
      </c>
      <c r="EI397">
        <v>0</v>
      </c>
      <c r="EJ397">
        <v>0</v>
      </c>
      <c r="EK397">
        <v>0</v>
      </c>
      <c r="EL397">
        <v>0</v>
      </c>
      <c r="EM397">
        <v>0</v>
      </c>
      <c r="EN397">
        <v>0</v>
      </c>
      <c r="EO397">
        <v>0</v>
      </c>
      <c r="EP397">
        <v>0</v>
      </c>
      <c r="EQ397">
        <v>0</v>
      </c>
      <c r="ER397">
        <v>0</v>
      </c>
      <c r="ES397">
        <v>0</v>
      </c>
      <c r="ET397">
        <v>0</v>
      </c>
      <c r="EU397">
        <v>0</v>
      </c>
      <c r="EV397">
        <v>0</v>
      </c>
      <c r="EW397">
        <v>0</v>
      </c>
      <c r="EX397">
        <v>0</v>
      </c>
      <c r="EY397">
        <v>0</v>
      </c>
      <c r="EZ397">
        <v>0</v>
      </c>
      <c r="FA397">
        <v>0</v>
      </c>
      <c r="FB397">
        <v>0</v>
      </c>
      <c r="FC397">
        <v>0</v>
      </c>
      <c r="FD397">
        <v>0</v>
      </c>
      <c r="FE397">
        <v>0</v>
      </c>
      <c r="FF397">
        <v>0</v>
      </c>
      <c r="FG397">
        <v>0</v>
      </c>
      <c r="FH397">
        <v>0</v>
      </c>
      <c r="FI397">
        <v>0</v>
      </c>
      <c r="FJ397">
        <v>0</v>
      </c>
      <c r="FK397">
        <v>0</v>
      </c>
      <c r="FL397">
        <v>0</v>
      </c>
      <c r="FM397">
        <v>0</v>
      </c>
      <c r="FN397">
        <v>0</v>
      </c>
      <c r="FO397">
        <v>0</v>
      </c>
      <c r="FP397">
        <v>0</v>
      </c>
      <c r="FQ397">
        <v>0</v>
      </c>
      <c r="FR397">
        <v>0</v>
      </c>
      <c r="FS397">
        <v>0</v>
      </c>
      <c r="FT397">
        <v>0</v>
      </c>
    </row>
    <row r="398" spans="1:176" x14ac:dyDescent="0.2">
      <c r="A398" t="s">
        <v>233</v>
      </c>
      <c r="B398" t="s">
        <v>226</v>
      </c>
      <c r="C398" t="s">
        <v>258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0</v>
      </c>
      <c r="BI398">
        <v>0</v>
      </c>
      <c r="BJ398">
        <v>0</v>
      </c>
      <c r="BK398">
        <v>0</v>
      </c>
      <c r="BL398">
        <v>0</v>
      </c>
      <c r="BM398">
        <v>0</v>
      </c>
      <c r="BN398">
        <v>0</v>
      </c>
      <c r="BO398">
        <v>0</v>
      </c>
      <c r="BP398">
        <v>0</v>
      </c>
      <c r="BQ398">
        <v>0</v>
      </c>
      <c r="BR398">
        <v>0</v>
      </c>
      <c r="BS398">
        <v>0</v>
      </c>
      <c r="BT398">
        <v>0</v>
      </c>
      <c r="BU398">
        <v>0</v>
      </c>
      <c r="BV398">
        <v>0</v>
      </c>
      <c r="BW398">
        <v>0</v>
      </c>
      <c r="BX398">
        <v>0</v>
      </c>
      <c r="BY398">
        <v>0</v>
      </c>
      <c r="BZ398">
        <v>0</v>
      </c>
      <c r="CA398">
        <v>0</v>
      </c>
      <c r="CB398">
        <v>0</v>
      </c>
      <c r="CC398">
        <v>0</v>
      </c>
      <c r="CD398">
        <v>0</v>
      </c>
      <c r="CE398">
        <v>0</v>
      </c>
      <c r="CF398">
        <v>0</v>
      </c>
      <c r="CG398">
        <v>0</v>
      </c>
      <c r="CH398">
        <v>0</v>
      </c>
      <c r="CI398">
        <v>0</v>
      </c>
      <c r="CJ398">
        <v>0</v>
      </c>
      <c r="CK398">
        <v>0</v>
      </c>
      <c r="CL398">
        <v>0</v>
      </c>
      <c r="CM398">
        <v>0</v>
      </c>
      <c r="CN398">
        <v>0</v>
      </c>
      <c r="CO398">
        <v>0</v>
      </c>
      <c r="CP398">
        <v>0</v>
      </c>
      <c r="CQ398">
        <v>0</v>
      </c>
      <c r="CR398">
        <v>0</v>
      </c>
      <c r="CS398">
        <v>0</v>
      </c>
      <c r="CT398">
        <v>0</v>
      </c>
      <c r="CU398">
        <v>0</v>
      </c>
      <c r="CV398">
        <v>0</v>
      </c>
      <c r="CW398">
        <v>0</v>
      </c>
      <c r="CX398">
        <v>0</v>
      </c>
      <c r="CY398">
        <v>0</v>
      </c>
      <c r="CZ398">
        <v>0</v>
      </c>
      <c r="DA398">
        <v>0</v>
      </c>
      <c r="DB398">
        <v>0</v>
      </c>
      <c r="DC398">
        <v>0</v>
      </c>
      <c r="DD398">
        <v>0</v>
      </c>
      <c r="DE398">
        <v>0</v>
      </c>
      <c r="DF398">
        <v>0</v>
      </c>
      <c r="DG398">
        <v>0</v>
      </c>
      <c r="DH398">
        <v>0</v>
      </c>
      <c r="DI398">
        <v>0</v>
      </c>
      <c r="DJ398">
        <v>0</v>
      </c>
      <c r="DK398">
        <v>0</v>
      </c>
      <c r="DL398">
        <v>0</v>
      </c>
      <c r="DM398">
        <v>0</v>
      </c>
      <c r="DN398">
        <v>0</v>
      </c>
      <c r="DO398">
        <v>0</v>
      </c>
      <c r="DP398">
        <v>0</v>
      </c>
      <c r="DQ398">
        <v>0</v>
      </c>
      <c r="DR398">
        <v>0</v>
      </c>
      <c r="DS398">
        <v>0</v>
      </c>
      <c r="DT398">
        <v>0</v>
      </c>
      <c r="DU398">
        <v>0</v>
      </c>
      <c r="DV398">
        <v>0</v>
      </c>
      <c r="DW398">
        <v>0</v>
      </c>
      <c r="DX398">
        <v>0</v>
      </c>
      <c r="DY398">
        <v>0</v>
      </c>
      <c r="DZ398">
        <v>0</v>
      </c>
      <c r="EA398">
        <v>0</v>
      </c>
      <c r="EB398">
        <v>0</v>
      </c>
      <c r="EC398">
        <v>0</v>
      </c>
      <c r="ED398">
        <v>0</v>
      </c>
      <c r="EE398">
        <v>0</v>
      </c>
      <c r="EF398">
        <v>0</v>
      </c>
      <c r="EG398">
        <v>0</v>
      </c>
      <c r="EH398">
        <v>0</v>
      </c>
      <c r="EI398">
        <v>0</v>
      </c>
      <c r="EJ398">
        <v>0</v>
      </c>
      <c r="EK398">
        <v>0</v>
      </c>
      <c r="EL398">
        <v>0</v>
      </c>
      <c r="EM398">
        <v>0</v>
      </c>
      <c r="EN398">
        <v>0</v>
      </c>
      <c r="EO398">
        <v>0</v>
      </c>
      <c r="EP398">
        <v>0</v>
      </c>
      <c r="EQ398">
        <v>0</v>
      </c>
      <c r="ER398">
        <v>0</v>
      </c>
      <c r="ES398">
        <v>0</v>
      </c>
      <c r="ET398">
        <v>0</v>
      </c>
      <c r="EU398">
        <v>0</v>
      </c>
      <c r="EV398">
        <v>0</v>
      </c>
      <c r="EW398">
        <v>0</v>
      </c>
      <c r="EX398">
        <v>0</v>
      </c>
      <c r="EY398">
        <v>0</v>
      </c>
      <c r="EZ398">
        <v>0</v>
      </c>
      <c r="FA398">
        <v>0</v>
      </c>
      <c r="FB398">
        <v>0</v>
      </c>
      <c r="FC398">
        <v>0</v>
      </c>
      <c r="FD398">
        <v>0</v>
      </c>
      <c r="FE398">
        <v>0</v>
      </c>
      <c r="FF398">
        <v>0</v>
      </c>
      <c r="FG398">
        <v>0</v>
      </c>
      <c r="FH398">
        <v>0</v>
      </c>
      <c r="FI398">
        <v>0</v>
      </c>
      <c r="FJ398">
        <v>0</v>
      </c>
      <c r="FK398">
        <v>0</v>
      </c>
      <c r="FL398">
        <v>0</v>
      </c>
      <c r="FM398">
        <v>0</v>
      </c>
      <c r="FN398">
        <v>0</v>
      </c>
      <c r="FO398">
        <v>0</v>
      </c>
      <c r="FP398">
        <v>0</v>
      </c>
      <c r="FQ398">
        <v>0</v>
      </c>
      <c r="FR398">
        <v>49</v>
      </c>
      <c r="FS398">
        <v>0.43222251534461975</v>
      </c>
      <c r="FT398">
        <v>0</v>
      </c>
    </row>
    <row r="399" spans="1:176" x14ac:dyDescent="0.2">
      <c r="A399" t="s">
        <v>233</v>
      </c>
      <c r="B399" t="s">
        <v>226</v>
      </c>
      <c r="C399" t="s">
        <v>259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0</v>
      </c>
      <c r="BI399">
        <v>0</v>
      </c>
      <c r="BJ399">
        <v>0</v>
      </c>
      <c r="BK399">
        <v>0</v>
      </c>
      <c r="BL399">
        <v>0</v>
      </c>
      <c r="BM399">
        <v>0</v>
      </c>
      <c r="BN399">
        <v>0</v>
      </c>
      <c r="BO399">
        <v>0</v>
      </c>
      <c r="BP399">
        <v>0</v>
      </c>
      <c r="BQ399">
        <v>0</v>
      </c>
      <c r="BR399">
        <v>0</v>
      </c>
      <c r="BS399">
        <v>0</v>
      </c>
      <c r="BT399">
        <v>0</v>
      </c>
      <c r="BU399">
        <v>0</v>
      </c>
      <c r="BV399">
        <v>0</v>
      </c>
      <c r="BW399">
        <v>0</v>
      </c>
      <c r="BX399">
        <v>0</v>
      </c>
      <c r="BY399">
        <v>0</v>
      </c>
      <c r="BZ399">
        <v>0</v>
      </c>
      <c r="CA399">
        <v>0</v>
      </c>
      <c r="CB399">
        <v>0</v>
      </c>
      <c r="CC399">
        <v>0</v>
      </c>
      <c r="CD399">
        <v>0</v>
      </c>
      <c r="CE399">
        <v>0</v>
      </c>
      <c r="CF399">
        <v>0</v>
      </c>
      <c r="CG399">
        <v>0</v>
      </c>
      <c r="CH399">
        <v>0</v>
      </c>
      <c r="CI399">
        <v>0</v>
      </c>
      <c r="CJ399">
        <v>0</v>
      </c>
      <c r="CK399">
        <v>0</v>
      </c>
      <c r="CL399">
        <v>0</v>
      </c>
      <c r="CM399">
        <v>0</v>
      </c>
      <c r="CN399">
        <v>0</v>
      </c>
      <c r="CO399">
        <v>0</v>
      </c>
      <c r="CP399">
        <v>0</v>
      </c>
      <c r="CQ399">
        <v>0</v>
      </c>
      <c r="CR399">
        <v>0</v>
      </c>
      <c r="CS399">
        <v>0</v>
      </c>
      <c r="CT399">
        <v>0</v>
      </c>
      <c r="CU399">
        <v>0</v>
      </c>
      <c r="CV399">
        <v>0</v>
      </c>
      <c r="CW399">
        <v>0</v>
      </c>
      <c r="CX399">
        <v>0</v>
      </c>
      <c r="CY399">
        <v>0</v>
      </c>
      <c r="CZ399">
        <v>0</v>
      </c>
      <c r="DA399">
        <v>0</v>
      </c>
      <c r="DB399">
        <v>0</v>
      </c>
      <c r="DC399">
        <v>0</v>
      </c>
      <c r="DD399">
        <v>0</v>
      </c>
      <c r="DE399">
        <v>0</v>
      </c>
      <c r="DF399">
        <v>0</v>
      </c>
      <c r="DG399">
        <v>0</v>
      </c>
      <c r="DH399">
        <v>0</v>
      </c>
      <c r="DI399">
        <v>0</v>
      </c>
      <c r="DJ399">
        <v>0</v>
      </c>
      <c r="DK399">
        <v>0</v>
      </c>
      <c r="DL399">
        <v>0</v>
      </c>
      <c r="DM399">
        <v>0</v>
      </c>
      <c r="DN399">
        <v>0</v>
      </c>
      <c r="DO399">
        <v>0</v>
      </c>
      <c r="DP399">
        <v>0</v>
      </c>
      <c r="DQ399">
        <v>0</v>
      </c>
      <c r="DR399">
        <v>0</v>
      </c>
      <c r="DS399">
        <v>0</v>
      </c>
      <c r="DT399">
        <v>0</v>
      </c>
      <c r="DU399">
        <v>0</v>
      </c>
      <c r="DV399">
        <v>0</v>
      </c>
      <c r="DW399">
        <v>0</v>
      </c>
      <c r="DX399">
        <v>0</v>
      </c>
      <c r="DY399">
        <v>0</v>
      </c>
      <c r="DZ399">
        <v>0</v>
      </c>
      <c r="EA399">
        <v>0</v>
      </c>
      <c r="EB399">
        <v>0</v>
      </c>
      <c r="EC399">
        <v>0</v>
      </c>
      <c r="ED399">
        <v>0</v>
      </c>
      <c r="EE399">
        <v>0</v>
      </c>
      <c r="EF399">
        <v>0</v>
      </c>
      <c r="EG399">
        <v>0</v>
      </c>
      <c r="EH399">
        <v>0</v>
      </c>
      <c r="EI399">
        <v>0</v>
      </c>
      <c r="EJ399">
        <v>0</v>
      </c>
      <c r="EK399">
        <v>0</v>
      </c>
      <c r="EL399">
        <v>0</v>
      </c>
      <c r="EM399">
        <v>0</v>
      </c>
      <c r="EN399">
        <v>0</v>
      </c>
      <c r="EO399">
        <v>0</v>
      </c>
      <c r="EP399">
        <v>0</v>
      </c>
      <c r="EQ399">
        <v>0</v>
      </c>
      <c r="ER399">
        <v>0</v>
      </c>
      <c r="ES399">
        <v>0</v>
      </c>
      <c r="ET399">
        <v>0</v>
      </c>
      <c r="EU399">
        <v>0</v>
      </c>
      <c r="EV399">
        <v>0</v>
      </c>
      <c r="EW399">
        <v>0</v>
      </c>
      <c r="EX399">
        <v>0</v>
      </c>
      <c r="EY399">
        <v>0</v>
      </c>
      <c r="EZ399">
        <v>0</v>
      </c>
      <c r="FA399">
        <v>0</v>
      </c>
      <c r="FB399">
        <v>0</v>
      </c>
      <c r="FC399">
        <v>0</v>
      </c>
      <c r="FD399">
        <v>0</v>
      </c>
      <c r="FE399">
        <v>0</v>
      </c>
      <c r="FF399">
        <v>0</v>
      </c>
      <c r="FG399">
        <v>0</v>
      </c>
      <c r="FH399">
        <v>0</v>
      </c>
      <c r="FI399">
        <v>0</v>
      </c>
      <c r="FJ399">
        <v>0</v>
      </c>
      <c r="FK399">
        <v>0</v>
      </c>
      <c r="FL399">
        <v>0</v>
      </c>
      <c r="FM399">
        <v>0</v>
      </c>
      <c r="FN399">
        <v>0</v>
      </c>
      <c r="FO399">
        <v>0</v>
      </c>
      <c r="FP399">
        <v>0</v>
      </c>
      <c r="FQ399">
        <v>0</v>
      </c>
      <c r="FR399">
        <v>49</v>
      </c>
      <c r="FS399">
        <v>0.4493156373500824</v>
      </c>
      <c r="FT399">
        <v>0</v>
      </c>
    </row>
    <row r="400" spans="1:176" x14ac:dyDescent="0.2">
      <c r="A400" t="s">
        <v>233</v>
      </c>
      <c r="B400" t="s">
        <v>226</v>
      </c>
      <c r="C400" t="s">
        <v>260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0</v>
      </c>
      <c r="BI400">
        <v>0</v>
      </c>
      <c r="BJ400">
        <v>0</v>
      </c>
      <c r="BK400">
        <v>0</v>
      </c>
      <c r="BL400">
        <v>0</v>
      </c>
      <c r="BM400">
        <v>0</v>
      </c>
      <c r="BN400">
        <v>0</v>
      </c>
      <c r="BO400">
        <v>0</v>
      </c>
      <c r="BP400">
        <v>0</v>
      </c>
      <c r="BQ400">
        <v>0</v>
      </c>
      <c r="BR400">
        <v>0</v>
      </c>
      <c r="BS400">
        <v>0</v>
      </c>
      <c r="BT400">
        <v>0</v>
      </c>
      <c r="BU400">
        <v>0</v>
      </c>
      <c r="BV400">
        <v>0</v>
      </c>
      <c r="BW400">
        <v>0</v>
      </c>
      <c r="BX400">
        <v>0</v>
      </c>
      <c r="BY400">
        <v>0</v>
      </c>
      <c r="BZ400">
        <v>0</v>
      </c>
      <c r="CA400">
        <v>0</v>
      </c>
      <c r="CB400">
        <v>0</v>
      </c>
      <c r="CC400">
        <v>0</v>
      </c>
      <c r="CD400">
        <v>0</v>
      </c>
      <c r="CE400">
        <v>0</v>
      </c>
      <c r="CF400">
        <v>0</v>
      </c>
      <c r="CG400">
        <v>0</v>
      </c>
      <c r="CH400">
        <v>0</v>
      </c>
      <c r="CI400">
        <v>0</v>
      </c>
      <c r="CJ400">
        <v>0</v>
      </c>
      <c r="CK400">
        <v>0</v>
      </c>
      <c r="CL400">
        <v>0</v>
      </c>
      <c r="CM400">
        <v>0</v>
      </c>
      <c r="CN400">
        <v>0</v>
      </c>
      <c r="CO400">
        <v>0</v>
      </c>
      <c r="CP400">
        <v>0</v>
      </c>
      <c r="CQ400">
        <v>0</v>
      </c>
      <c r="CR400">
        <v>0</v>
      </c>
      <c r="CS400">
        <v>0</v>
      </c>
      <c r="CT400">
        <v>0</v>
      </c>
      <c r="CU400">
        <v>0</v>
      </c>
      <c r="CV400">
        <v>0</v>
      </c>
      <c r="CW400">
        <v>0</v>
      </c>
      <c r="CX400">
        <v>0</v>
      </c>
      <c r="CY400">
        <v>0</v>
      </c>
      <c r="CZ400">
        <v>0</v>
      </c>
      <c r="DA400">
        <v>0</v>
      </c>
      <c r="DB400">
        <v>0</v>
      </c>
      <c r="DC400">
        <v>0</v>
      </c>
      <c r="DD400">
        <v>0</v>
      </c>
      <c r="DE400">
        <v>0</v>
      </c>
      <c r="DF400">
        <v>0</v>
      </c>
      <c r="DG400">
        <v>0</v>
      </c>
      <c r="DH400">
        <v>0</v>
      </c>
      <c r="DI400">
        <v>0</v>
      </c>
      <c r="DJ400">
        <v>0</v>
      </c>
      <c r="DK400">
        <v>0</v>
      </c>
      <c r="DL400">
        <v>0</v>
      </c>
      <c r="DM400">
        <v>0</v>
      </c>
      <c r="DN400">
        <v>0</v>
      </c>
      <c r="DO400">
        <v>0</v>
      </c>
      <c r="DP400">
        <v>0</v>
      </c>
      <c r="DQ400">
        <v>0</v>
      </c>
      <c r="DR400">
        <v>0</v>
      </c>
      <c r="DS400">
        <v>0</v>
      </c>
      <c r="DT400">
        <v>0</v>
      </c>
      <c r="DU400">
        <v>0</v>
      </c>
      <c r="DV400">
        <v>0</v>
      </c>
      <c r="DW400">
        <v>0</v>
      </c>
      <c r="DX400">
        <v>0</v>
      </c>
      <c r="DY400">
        <v>0</v>
      </c>
      <c r="DZ400">
        <v>0</v>
      </c>
      <c r="EA400">
        <v>0</v>
      </c>
      <c r="EB400">
        <v>0</v>
      </c>
      <c r="EC400">
        <v>0</v>
      </c>
      <c r="ED400">
        <v>0</v>
      </c>
      <c r="EE400">
        <v>0</v>
      </c>
      <c r="EF400">
        <v>0</v>
      </c>
      <c r="EG400">
        <v>0</v>
      </c>
      <c r="EH400">
        <v>0</v>
      </c>
      <c r="EI400">
        <v>0</v>
      </c>
      <c r="EJ400">
        <v>0</v>
      </c>
      <c r="EK400">
        <v>0</v>
      </c>
      <c r="EL400">
        <v>0</v>
      </c>
      <c r="EM400">
        <v>0</v>
      </c>
      <c r="EN400">
        <v>0</v>
      </c>
      <c r="EO400">
        <v>0</v>
      </c>
      <c r="EP400">
        <v>0</v>
      </c>
      <c r="EQ400">
        <v>0</v>
      </c>
      <c r="ER400">
        <v>0</v>
      </c>
      <c r="ES400">
        <v>0</v>
      </c>
      <c r="ET400">
        <v>0</v>
      </c>
      <c r="EU400">
        <v>0</v>
      </c>
      <c r="EV400">
        <v>0</v>
      </c>
      <c r="EW400">
        <v>0</v>
      </c>
      <c r="EX400">
        <v>0</v>
      </c>
      <c r="EY400">
        <v>0</v>
      </c>
      <c r="EZ400">
        <v>0</v>
      </c>
      <c r="FA400">
        <v>0</v>
      </c>
      <c r="FB400">
        <v>0</v>
      </c>
      <c r="FC400">
        <v>0</v>
      </c>
      <c r="FD400">
        <v>0</v>
      </c>
      <c r="FE400">
        <v>0</v>
      </c>
      <c r="FF400">
        <v>0</v>
      </c>
      <c r="FG400">
        <v>0</v>
      </c>
      <c r="FH400">
        <v>0</v>
      </c>
      <c r="FI400">
        <v>0</v>
      </c>
      <c r="FJ400">
        <v>0</v>
      </c>
      <c r="FK400">
        <v>0</v>
      </c>
      <c r="FL400">
        <v>0</v>
      </c>
      <c r="FM400">
        <v>0</v>
      </c>
      <c r="FN400">
        <v>0</v>
      </c>
      <c r="FO400">
        <v>0</v>
      </c>
      <c r="FP400">
        <v>0</v>
      </c>
      <c r="FQ400">
        <v>0</v>
      </c>
      <c r="FR400">
        <v>49</v>
      </c>
      <c r="FS400">
        <v>0.45787855982780457</v>
      </c>
      <c r="FT400">
        <v>0</v>
      </c>
    </row>
    <row r="401" spans="1:176" x14ac:dyDescent="0.2">
      <c r="A401" t="s">
        <v>233</v>
      </c>
      <c r="B401" t="s">
        <v>226</v>
      </c>
      <c r="C401" t="s">
        <v>2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0</v>
      </c>
      <c r="BI401">
        <v>0</v>
      </c>
      <c r="BJ401">
        <v>0</v>
      </c>
      <c r="BK401">
        <v>0</v>
      </c>
      <c r="BL401">
        <v>0</v>
      </c>
      <c r="BM401">
        <v>0</v>
      </c>
      <c r="BN401">
        <v>0</v>
      </c>
      <c r="BO401">
        <v>0</v>
      </c>
      <c r="BP401">
        <v>0</v>
      </c>
      <c r="BQ401">
        <v>0</v>
      </c>
      <c r="BR401">
        <v>0</v>
      </c>
      <c r="BS401">
        <v>0</v>
      </c>
      <c r="BT401">
        <v>0</v>
      </c>
      <c r="BU401">
        <v>0</v>
      </c>
      <c r="BV401">
        <v>0</v>
      </c>
      <c r="BW401">
        <v>0</v>
      </c>
      <c r="BX401">
        <v>0</v>
      </c>
      <c r="BY401">
        <v>0</v>
      </c>
      <c r="BZ401">
        <v>0</v>
      </c>
      <c r="CA401">
        <v>0</v>
      </c>
      <c r="CB401">
        <v>0</v>
      </c>
      <c r="CC401">
        <v>0</v>
      </c>
      <c r="CD401">
        <v>0</v>
      </c>
      <c r="CE401">
        <v>0</v>
      </c>
      <c r="CF401">
        <v>0</v>
      </c>
      <c r="CG401">
        <v>0</v>
      </c>
      <c r="CH401">
        <v>0</v>
      </c>
      <c r="CI401">
        <v>0</v>
      </c>
      <c r="CJ401">
        <v>0</v>
      </c>
      <c r="CK401">
        <v>0</v>
      </c>
      <c r="CL401">
        <v>0</v>
      </c>
      <c r="CM401">
        <v>0</v>
      </c>
      <c r="CN401">
        <v>0</v>
      </c>
      <c r="CO401">
        <v>0</v>
      </c>
      <c r="CP401">
        <v>0</v>
      </c>
      <c r="CQ401">
        <v>0</v>
      </c>
      <c r="CR401">
        <v>0</v>
      </c>
      <c r="CS401">
        <v>0</v>
      </c>
      <c r="CT401">
        <v>0</v>
      </c>
      <c r="CU401">
        <v>0</v>
      </c>
      <c r="CV401">
        <v>0</v>
      </c>
      <c r="CW401">
        <v>0</v>
      </c>
      <c r="CX401">
        <v>0</v>
      </c>
      <c r="CY401">
        <v>0</v>
      </c>
      <c r="CZ401">
        <v>0</v>
      </c>
      <c r="DA401">
        <v>0</v>
      </c>
      <c r="DB401">
        <v>0</v>
      </c>
      <c r="DC401">
        <v>0</v>
      </c>
      <c r="DD401">
        <v>0</v>
      </c>
      <c r="DE401">
        <v>0</v>
      </c>
      <c r="DF401">
        <v>0</v>
      </c>
      <c r="DG401">
        <v>0</v>
      </c>
      <c r="DH401">
        <v>0</v>
      </c>
      <c r="DI401">
        <v>0</v>
      </c>
      <c r="DJ401">
        <v>0</v>
      </c>
      <c r="DK401">
        <v>0</v>
      </c>
      <c r="DL401">
        <v>0</v>
      </c>
      <c r="DM401">
        <v>0</v>
      </c>
      <c r="DN401">
        <v>0</v>
      </c>
      <c r="DO401">
        <v>0</v>
      </c>
      <c r="DP401">
        <v>0</v>
      </c>
      <c r="DQ401">
        <v>0</v>
      </c>
      <c r="DR401">
        <v>0</v>
      </c>
      <c r="DS401">
        <v>0</v>
      </c>
      <c r="DT401">
        <v>0</v>
      </c>
      <c r="DU401">
        <v>0</v>
      </c>
      <c r="DV401">
        <v>0</v>
      </c>
      <c r="DW401">
        <v>0</v>
      </c>
      <c r="DX401">
        <v>0</v>
      </c>
      <c r="DY401">
        <v>0</v>
      </c>
      <c r="DZ401">
        <v>0</v>
      </c>
      <c r="EA401">
        <v>0</v>
      </c>
      <c r="EB401">
        <v>0</v>
      </c>
      <c r="EC401">
        <v>0</v>
      </c>
      <c r="ED401">
        <v>0</v>
      </c>
      <c r="EE401">
        <v>0</v>
      </c>
      <c r="EF401">
        <v>0</v>
      </c>
      <c r="EG401">
        <v>0</v>
      </c>
      <c r="EH401">
        <v>0</v>
      </c>
      <c r="EI401">
        <v>0</v>
      </c>
      <c r="EJ401">
        <v>0</v>
      </c>
      <c r="EK401">
        <v>0</v>
      </c>
      <c r="EL401">
        <v>0</v>
      </c>
      <c r="EM401">
        <v>0</v>
      </c>
      <c r="EN401">
        <v>0</v>
      </c>
      <c r="EO401">
        <v>0</v>
      </c>
      <c r="EP401">
        <v>0</v>
      </c>
      <c r="EQ401">
        <v>0</v>
      </c>
      <c r="ER401">
        <v>0</v>
      </c>
      <c r="ES401">
        <v>0</v>
      </c>
      <c r="ET401">
        <v>0</v>
      </c>
      <c r="EU401">
        <v>0</v>
      </c>
      <c r="EV401">
        <v>0</v>
      </c>
      <c r="EW401">
        <v>0</v>
      </c>
      <c r="EX401">
        <v>0</v>
      </c>
      <c r="EY401">
        <v>0</v>
      </c>
      <c r="EZ401">
        <v>0</v>
      </c>
      <c r="FA401">
        <v>0</v>
      </c>
      <c r="FB401">
        <v>0</v>
      </c>
      <c r="FC401">
        <v>0</v>
      </c>
      <c r="FD401">
        <v>0</v>
      </c>
      <c r="FE401">
        <v>0</v>
      </c>
      <c r="FF401">
        <v>0</v>
      </c>
      <c r="FG401">
        <v>0</v>
      </c>
      <c r="FH401">
        <v>0</v>
      </c>
      <c r="FI401">
        <v>0</v>
      </c>
      <c r="FJ401">
        <v>0</v>
      </c>
      <c r="FK401">
        <v>0</v>
      </c>
      <c r="FL401">
        <v>0</v>
      </c>
      <c r="FM401">
        <v>0</v>
      </c>
      <c r="FN401">
        <v>0</v>
      </c>
      <c r="FO401">
        <v>0</v>
      </c>
      <c r="FP401">
        <v>0</v>
      </c>
      <c r="FQ401">
        <v>0</v>
      </c>
      <c r="FR401">
        <v>26.333333333333332</v>
      </c>
      <c r="FS401">
        <v>0.19301116466522217</v>
      </c>
      <c r="FT401">
        <v>0</v>
      </c>
    </row>
    <row r="402" spans="1:176" x14ac:dyDescent="0.2">
      <c r="A402" t="s">
        <v>233</v>
      </c>
      <c r="B402" t="s">
        <v>229</v>
      </c>
      <c r="C402" t="s">
        <v>237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0</v>
      </c>
      <c r="BI402">
        <v>0</v>
      </c>
      <c r="BJ402">
        <v>0</v>
      </c>
      <c r="BK402">
        <v>0</v>
      </c>
      <c r="BL402">
        <v>0</v>
      </c>
      <c r="BM402">
        <v>0</v>
      </c>
      <c r="BN402">
        <v>0</v>
      </c>
      <c r="BO402">
        <v>0</v>
      </c>
      <c r="BP402">
        <v>0</v>
      </c>
      <c r="BQ402">
        <v>0</v>
      </c>
      <c r="BR402">
        <v>0</v>
      </c>
      <c r="BS402">
        <v>0</v>
      </c>
      <c r="BT402">
        <v>0</v>
      </c>
      <c r="BU402">
        <v>0</v>
      </c>
      <c r="BV402">
        <v>0</v>
      </c>
      <c r="BW402">
        <v>0</v>
      </c>
      <c r="BX402">
        <v>0</v>
      </c>
      <c r="BY402">
        <v>0</v>
      </c>
      <c r="BZ402">
        <v>0</v>
      </c>
      <c r="CA402">
        <v>0</v>
      </c>
      <c r="CB402">
        <v>0</v>
      </c>
      <c r="CC402">
        <v>0</v>
      </c>
      <c r="CD402">
        <v>0</v>
      </c>
      <c r="CE402">
        <v>0</v>
      </c>
      <c r="CF402">
        <v>0</v>
      </c>
      <c r="CG402">
        <v>0</v>
      </c>
      <c r="CH402">
        <v>0</v>
      </c>
      <c r="CI402">
        <v>0</v>
      </c>
      <c r="CJ402">
        <v>0</v>
      </c>
      <c r="CK402">
        <v>0</v>
      </c>
      <c r="CL402">
        <v>0</v>
      </c>
      <c r="CM402">
        <v>0</v>
      </c>
      <c r="CN402">
        <v>0</v>
      </c>
      <c r="CO402">
        <v>0</v>
      </c>
      <c r="CP402">
        <v>0</v>
      </c>
      <c r="CQ402">
        <v>0</v>
      </c>
      <c r="CR402">
        <v>0</v>
      </c>
      <c r="CS402">
        <v>0</v>
      </c>
      <c r="CT402">
        <v>0</v>
      </c>
      <c r="CU402">
        <v>0</v>
      </c>
      <c r="CV402">
        <v>0</v>
      </c>
      <c r="CW402">
        <v>0</v>
      </c>
      <c r="CX402">
        <v>0</v>
      </c>
      <c r="CY402">
        <v>0</v>
      </c>
      <c r="CZ402">
        <v>0</v>
      </c>
      <c r="DA402">
        <v>0</v>
      </c>
      <c r="DB402">
        <v>0</v>
      </c>
      <c r="DC402">
        <v>0</v>
      </c>
      <c r="DD402">
        <v>0</v>
      </c>
      <c r="DE402">
        <v>0</v>
      </c>
      <c r="DF402">
        <v>0</v>
      </c>
      <c r="DG402">
        <v>0</v>
      </c>
      <c r="DH402">
        <v>0</v>
      </c>
      <c r="DI402">
        <v>0</v>
      </c>
      <c r="DJ402">
        <v>0</v>
      </c>
      <c r="DK402">
        <v>0</v>
      </c>
      <c r="DL402">
        <v>0</v>
      </c>
      <c r="DM402">
        <v>0</v>
      </c>
      <c r="DN402">
        <v>0</v>
      </c>
      <c r="DO402">
        <v>0</v>
      </c>
      <c r="DP402">
        <v>0</v>
      </c>
      <c r="DQ402">
        <v>0</v>
      </c>
      <c r="DR402">
        <v>0</v>
      </c>
      <c r="DS402">
        <v>0</v>
      </c>
      <c r="DT402">
        <v>0</v>
      </c>
      <c r="DU402">
        <v>0</v>
      </c>
      <c r="DV402">
        <v>0</v>
      </c>
      <c r="DW402">
        <v>0</v>
      </c>
      <c r="DX402">
        <v>0</v>
      </c>
      <c r="DY402">
        <v>0</v>
      </c>
      <c r="DZ402">
        <v>0</v>
      </c>
      <c r="EA402">
        <v>0</v>
      </c>
      <c r="EB402">
        <v>0</v>
      </c>
      <c r="EC402">
        <v>0</v>
      </c>
      <c r="ED402">
        <v>0</v>
      </c>
      <c r="EE402">
        <v>0</v>
      </c>
      <c r="EF402">
        <v>0</v>
      </c>
      <c r="EG402">
        <v>0</v>
      </c>
      <c r="EH402">
        <v>0</v>
      </c>
      <c r="EI402">
        <v>0</v>
      </c>
      <c r="EJ402">
        <v>0</v>
      </c>
      <c r="EK402">
        <v>0</v>
      </c>
      <c r="EL402">
        <v>0</v>
      </c>
      <c r="EM402">
        <v>0</v>
      </c>
      <c r="EN402">
        <v>0</v>
      </c>
      <c r="EO402">
        <v>0</v>
      </c>
      <c r="EP402">
        <v>0</v>
      </c>
      <c r="EQ402">
        <v>0</v>
      </c>
      <c r="ER402">
        <v>0</v>
      </c>
      <c r="ES402">
        <v>0</v>
      </c>
      <c r="ET402">
        <v>0</v>
      </c>
      <c r="EU402">
        <v>0</v>
      </c>
      <c r="EV402">
        <v>0</v>
      </c>
      <c r="EW402">
        <v>0</v>
      </c>
      <c r="EX402">
        <v>0</v>
      </c>
      <c r="EY402">
        <v>0</v>
      </c>
      <c r="EZ402">
        <v>0</v>
      </c>
      <c r="FA402">
        <v>0</v>
      </c>
      <c r="FB402">
        <v>0</v>
      </c>
      <c r="FC402">
        <v>0</v>
      </c>
      <c r="FD402">
        <v>0</v>
      </c>
      <c r="FE402">
        <v>0</v>
      </c>
      <c r="FF402">
        <v>0</v>
      </c>
      <c r="FG402">
        <v>0</v>
      </c>
      <c r="FH402">
        <v>0</v>
      </c>
      <c r="FI402">
        <v>0</v>
      </c>
      <c r="FJ402">
        <v>0</v>
      </c>
      <c r="FK402">
        <v>0</v>
      </c>
      <c r="FL402">
        <v>0</v>
      </c>
      <c r="FM402">
        <v>0</v>
      </c>
      <c r="FN402">
        <v>0</v>
      </c>
      <c r="FO402">
        <v>0</v>
      </c>
      <c r="FP402">
        <v>0</v>
      </c>
      <c r="FQ402">
        <v>0</v>
      </c>
      <c r="FR402">
        <v>0</v>
      </c>
      <c r="FS402">
        <v>0</v>
      </c>
      <c r="FT402">
        <v>0</v>
      </c>
    </row>
    <row r="403" spans="1:176" x14ac:dyDescent="0.2">
      <c r="A403" t="s">
        <v>233</v>
      </c>
      <c r="B403" t="s">
        <v>229</v>
      </c>
      <c r="C403" t="s">
        <v>238</v>
      </c>
      <c r="D403">
        <v>0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0</v>
      </c>
      <c r="BI403">
        <v>0</v>
      </c>
      <c r="BJ403">
        <v>0</v>
      </c>
      <c r="BK403">
        <v>0</v>
      </c>
      <c r="BL403">
        <v>0</v>
      </c>
      <c r="BM403">
        <v>0</v>
      </c>
      <c r="BN403">
        <v>0</v>
      </c>
      <c r="BO403">
        <v>0</v>
      </c>
      <c r="BP403">
        <v>0</v>
      </c>
      <c r="BQ403">
        <v>0</v>
      </c>
      <c r="BR403">
        <v>0</v>
      </c>
      <c r="BS403">
        <v>0</v>
      </c>
      <c r="BT403">
        <v>0</v>
      </c>
      <c r="BU403">
        <v>0</v>
      </c>
      <c r="BV403">
        <v>0</v>
      </c>
      <c r="BW403">
        <v>0</v>
      </c>
      <c r="BX403">
        <v>0</v>
      </c>
      <c r="BY403">
        <v>0</v>
      </c>
      <c r="BZ403">
        <v>0</v>
      </c>
      <c r="CA403">
        <v>0</v>
      </c>
      <c r="CB403">
        <v>0</v>
      </c>
      <c r="CC403">
        <v>0</v>
      </c>
      <c r="CD403">
        <v>0</v>
      </c>
      <c r="CE403">
        <v>0</v>
      </c>
      <c r="CF403">
        <v>0</v>
      </c>
      <c r="CG403">
        <v>0</v>
      </c>
      <c r="CH403">
        <v>0</v>
      </c>
      <c r="CI403">
        <v>0</v>
      </c>
      <c r="CJ403">
        <v>0</v>
      </c>
      <c r="CK403">
        <v>0</v>
      </c>
      <c r="CL403">
        <v>0</v>
      </c>
      <c r="CM403">
        <v>0</v>
      </c>
      <c r="CN403">
        <v>0</v>
      </c>
      <c r="CO403">
        <v>0</v>
      </c>
      <c r="CP403">
        <v>0</v>
      </c>
      <c r="CQ403">
        <v>0</v>
      </c>
      <c r="CR403">
        <v>0</v>
      </c>
      <c r="CS403">
        <v>0</v>
      </c>
      <c r="CT403">
        <v>0</v>
      </c>
      <c r="CU403">
        <v>0</v>
      </c>
      <c r="CV403">
        <v>0</v>
      </c>
      <c r="CW403">
        <v>0</v>
      </c>
      <c r="CX403">
        <v>0</v>
      </c>
      <c r="CY403">
        <v>0</v>
      </c>
      <c r="CZ403">
        <v>0</v>
      </c>
      <c r="DA403">
        <v>0</v>
      </c>
      <c r="DB403">
        <v>0</v>
      </c>
      <c r="DC403">
        <v>0</v>
      </c>
      <c r="DD403">
        <v>0</v>
      </c>
      <c r="DE403">
        <v>0</v>
      </c>
      <c r="DF403">
        <v>0</v>
      </c>
      <c r="DG403">
        <v>0</v>
      </c>
      <c r="DH403">
        <v>0</v>
      </c>
      <c r="DI403">
        <v>0</v>
      </c>
      <c r="DJ403">
        <v>0</v>
      </c>
      <c r="DK403">
        <v>0</v>
      </c>
      <c r="DL403">
        <v>0</v>
      </c>
      <c r="DM403">
        <v>0</v>
      </c>
      <c r="DN403">
        <v>0</v>
      </c>
      <c r="DO403">
        <v>0</v>
      </c>
      <c r="DP403">
        <v>0</v>
      </c>
      <c r="DQ403">
        <v>0</v>
      </c>
      <c r="DR403">
        <v>0</v>
      </c>
      <c r="DS403">
        <v>0</v>
      </c>
      <c r="DT403">
        <v>0</v>
      </c>
      <c r="DU403">
        <v>0</v>
      </c>
      <c r="DV403">
        <v>0</v>
      </c>
      <c r="DW403">
        <v>0</v>
      </c>
      <c r="DX403">
        <v>0</v>
      </c>
      <c r="DY403">
        <v>0</v>
      </c>
      <c r="DZ403">
        <v>0</v>
      </c>
      <c r="EA403">
        <v>0</v>
      </c>
      <c r="EB403">
        <v>0</v>
      </c>
      <c r="EC403">
        <v>0</v>
      </c>
      <c r="ED403">
        <v>0</v>
      </c>
      <c r="EE403">
        <v>0</v>
      </c>
      <c r="EF403">
        <v>0</v>
      </c>
      <c r="EG403">
        <v>0</v>
      </c>
      <c r="EH403">
        <v>0</v>
      </c>
      <c r="EI403">
        <v>0</v>
      </c>
      <c r="EJ403">
        <v>0</v>
      </c>
      <c r="EK403">
        <v>0</v>
      </c>
      <c r="EL403">
        <v>0</v>
      </c>
      <c r="EM403">
        <v>0</v>
      </c>
      <c r="EN403">
        <v>0</v>
      </c>
      <c r="EO403">
        <v>0</v>
      </c>
      <c r="EP403">
        <v>0</v>
      </c>
      <c r="EQ403">
        <v>0</v>
      </c>
      <c r="ER403">
        <v>0</v>
      </c>
      <c r="ES403">
        <v>0</v>
      </c>
      <c r="ET403">
        <v>0</v>
      </c>
      <c r="EU403">
        <v>0</v>
      </c>
      <c r="EV403">
        <v>0</v>
      </c>
      <c r="EW403">
        <v>0</v>
      </c>
      <c r="EX403">
        <v>0</v>
      </c>
      <c r="EY403">
        <v>0</v>
      </c>
      <c r="EZ403">
        <v>0</v>
      </c>
      <c r="FA403">
        <v>0</v>
      </c>
      <c r="FB403">
        <v>0</v>
      </c>
      <c r="FC403">
        <v>0</v>
      </c>
      <c r="FD403">
        <v>0</v>
      </c>
      <c r="FE403">
        <v>0</v>
      </c>
      <c r="FF403">
        <v>0</v>
      </c>
      <c r="FG403">
        <v>0</v>
      </c>
      <c r="FH403">
        <v>0</v>
      </c>
      <c r="FI403">
        <v>0</v>
      </c>
      <c r="FJ403">
        <v>0</v>
      </c>
      <c r="FK403">
        <v>0</v>
      </c>
      <c r="FL403">
        <v>0</v>
      </c>
      <c r="FM403">
        <v>0</v>
      </c>
      <c r="FN403">
        <v>0</v>
      </c>
      <c r="FO403">
        <v>0</v>
      </c>
      <c r="FP403">
        <v>0</v>
      </c>
      <c r="FQ403">
        <v>0</v>
      </c>
      <c r="FR403">
        <v>0</v>
      </c>
      <c r="FS403">
        <v>0</v>
      </c>
      <c r="FT403">
        <v>0</v>
      </c>
    </row>
    <row r="404" spans="1:176" x14ac:dyDescent="0.2">
      <c r="A404" t="s">
        <v>233</v>
      </c>
      <c r="B404" t="s">
        <v>229</v>
      </c>
      <c r="C404" t="s">
        <v>239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0</v>
      </c>
      <c r="BI404">
        <v>0</v>
      </c>
      <c r="BJ404">
        <v>0</v>
      </c>
      <c r="BK404">
        <v>0</v>
      </c>
      <c r="BL404">
        <v>0</v>
      </c>
      <c r="BM404">
        <v>0</v>
      </c>
      <c r="BN404">
        <v>0</v>
      </c>
      <c r="BO404">
        <v>0</v>
      </c>
      <c r="BP404">
        <v>0</v>
      </c>
      <c r="BQ404">
        <v>0</v>
      </c>
      <c r="BR404">
        <v>0</v>
      </c>
      <c r="BS404">
        <v>0</v>
      </c>
      <c r="BT404">
        <v>0</v>
      </c>
      <c r="BU404">
        <v>0</v>
      </c>
      <c r="BV404">
        <v>0</v>
      </c>
      <c r="BW404">
        <v>0</v>
      </c>
      <c r="BX404">
        <v>0</v>
      </c>
      <c r="BY404">
        <v>0</v>
      </c>
      <c r="BZ404">
        <v>0</v>
      </c>
      <c r="CA404">
        <v>0</v>
      </c>
      <c r="CB404">
        <v>0</v>
      </c>
      <c r="CC404">
        <v>0</v>
      </c>
      <c r="CD404">
        <v>0</v>
      </c>
      <c r="CE404">
        <v>0</v>
      </c>
      <c r="CF404">
        <v>0</v>
      </c>
      <c r="CG404">
        <v>0</v>
      </c>
      <c r="CH404">
        <v>0</v>
      </c>
      <c r="CI404">
        <v>0</v>
      </c>
      <c r="CJ404">
        <v>0</v>
      </c>
      <c r="CK404">
        <v>0</v>
      </c>
      <c r="CL404">
        <v>0</v>
      </c>
      <c r="CM404">
        <v>0</v>
      </c>
      <c r="CN404">
        <v>0</v>
      </c>
      <c r="CO404">
        <v>0</v>
      </c>
      <c r="CP404">
        <v>0</v>
      </c>
      <c r="CQ404">
        <v>0</v>
      </c>
      <c r="CR404">
        <v>0</v>
      </c>
      <c r="CS404">
        <v>0</v>
      </c>
      <c r="CT404">
        <v>0</v>
      </c>
      <c r="CU404">
        <v>0</v>
      </c>
      <c r="CV404">
        <v>0</v>
      </c>
      <c r="CW404">
        <v>0</v>
      </c>
      <c r="CX404">
        <v>0</v>
      </c>
      <c r="CY404">
        <v>0</v>
      </c>
      <c r="CZ404">
        <v>0</v>
      </c>
      <c r="DA404">
        <v>0</v>
      </c>
      <c r="DB404">
        <v>0</v>
      </c>
      <c r="DC404">
        <v>0</v>
      </c>
      <c r="DD404">
        <v>0</v>
      </c>
      <c r="DE404">
        <v>0</v>
      </c>
      <c r="DF404">
        <v>0</v>
      </c>
      <c r="DG404">
        <v>0</v>
      </c>
      <c r="DH404">
        <v>0</v>
      </c>
      <c r="DI404">
        <v>0</v>
      </c>
      <c r="DJ404">
        <v>0</v>
      </c>
      <c r="DK404">
        <v>0</v>
      </c>
      <c r="DL404">
        <v>0</v>
      </c>
      <c r="DM404">
        <v>0</v>
      </c>
      <c r="DN404">
        <v>0</v>
      </c>
      <c r="DO404">
        <v>0</v>
      </c>
      <c r="DP404">
        <v>0</v>
      </c>
      <c r="DQ404">
        <v>0</v>
      </c>
      <c r="DR404">
        <v>0</v>
      </c>
      <c r="DS404">
        <v>0</v>
      </c>
      <c r="DT404">
        <v>0</v>
      </c>
      <c r="DU404">
        <v>0</v>
      </c>
      <c r="DV404">
        <v>0</v>
      </c>
      <c r="DW404">
        <v>0</v>
      </c>
      <c r="DX404">
        <v>0</v>
      </c>
      <c r="DY404">
        <v>0</v>
      </c>
      <c r="DZ404">
        <v>0</v>
      </c>
      <c r="EA404">
        <v>0</v>
      </c>
      <c r="EB404">
        <v>0</v>
      </c>
      <c r="EC404">
        <v>0</v>
      </c>
      <c r="ED404">
        <v>0</v>
      </c>
      <c r="EE404">
        <v>0</v>
      </c>
      <c r="EF404">
        <v>0</v>
      </c>
      <c r="EG404">
        <v>0</v>
      </c>
      <c r="EH404">
        <v>0</v>
      </c>
      <c r="EI404">
        <v>0</v>
      </c>
      <c r="EJ404">
        <v>0</v>
      </c>
      <c r="EK404">
        <v>0</v>
      </c>
      <c r="EL404">
        <v>0</v>
      </c>
      <c r="EM404">
        <v>0</v>
      </c>
      <c r="EN404">
        <v>0</v>
      </c>
      <c r="EO404">
        <v>0</v>
      </c>
      <c r="EP404">
        <v>0</v>
      </c>
      <c r="EQ404">
        <v>0</v>
      </c>
      <c r="ER404">
        <v>0</v>
      </c>
      <c r="ES404">
        <v>0</v>
      </c>
      <c r="ET404">
        <v>0</v>
      </c>
      <c r="EU404">
        <v>0</v>
      </c>
      <c r="EV404">
        <v>0</v>
      </c>
      <c r="EW404">
        <v>0</v>
      </c>
      <c r="EX404">
        <v>0</v>
      </c>
      <c r="EY404">
        <v>0</v>
      </c>
      <c r="EZ404">
        <v>0</v>
      </c>
      <c r="FA404">
        <v>0</v>
      </c>
      <c r="FB404">
        <v>0</v>
      </c>
      <c r="FC404">
        <v>0</v>
      </c>
      <c r="FD404">
        <v>0</v>
      </c>
      <c r="FE404">
        <v>0</v>
      </c>
      <c r="FF404">
        <v>0</v>
      </c>
      <c r="FG404">
        <v>0</v>
      </c>
      <c r="FH404">
        <v>0</v>
      </c>
      <c r="FI404">
        <v>0</v>
      </c>
      <c r="FJ404">
        <v>0</v>
      </c>
      <c r="FK404">
        <v>0</v>
      </c>
      <c r="FL404">
        <v>0</v>
      </c>
      <c r="FM404">
        <v>0</v>
      </c>
      <c r="FN404">
        <v>0</v>
      </c>
      <c r="FO404">
        <v>0</v>
      </c>
      <c r="FP404">
        <v>0</v>
      </c>
      <c r="FQ404">
        <v>0</v>
      </c>
      <c r="FR404">
        <v>0</v>
      </c>
      <c r="FS404">
        <v>0</v>
      </c>
      <c r="FT404">
        <v>0</v>
      </c>
    </row>
    <row r="405" spans="1:176" x14ac:dyDescent="0.2">
      <c r="A405" t="s">
        <v>233</v>
      </c>
      <c r="B405" t="s">
        <v>229</v>
      </c>
      <c r="C405" t="s">
        <v>240</v>
      </c>
      <c r="D405">
        <v>0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0</v>
      </c>
      <c r="BI405">
        <v>0</v>
      </c>
      <c r="BJ405">
        <v>0</v>
      </c>
      <c r="BK405">
        <v>0</v>
      </c>
      <c r="BL405">
        <v>0</v>
      </c>
      <c r="BM405">
        <v>0</v>
      </c>
      <c r="BN405">
        <v>0</v>
      </c>
      <c r="BO405">
        <v>0</v>
      </c>
      <c r="BP405">
        <v>0</v>
      </c>
      <c r="BQ405">
        <v>0</v>
      </c>
      <c r="BR405">
        <v>0</v>
      </c>
      <c r="BS405">
        <v>0</v>
      </c>
      <c r="BT405">
        <v>0</v>
      </c>
      <c r="BU405">
        <v>0</v>
      </c>
      <c r="BV405">
        <v>0</v>
      </c>
      <c r="BW405">
        <v>0</v>
      </c>
      <c r="BX405">
        <v>0</v>
      </c>
      <c r="BY405">
        <v>0</v>
      </c>
      <c r="BZ405">
        <v>0</v>
      </c>
      <c r="CA405">
        <v>0</v>
      </c>
      <c r="CB405">
        <v>0</v>
      </c>
      <c r="CC405">
        <v>0</v>
      </c>
      <c r="CD405">
        <v>0</v>
      </c>
      <c r="CE405">
        <v>0</v>
      </c>
      <c r="CF405">
        <v>0</v>
      </c>
      <c r="CG405">
        <v>0</v>
      </c>
      <c r="CH405">
        <v>0</v>
      </c>
      <c r="CI405">
        <v>0</v>
      </c>
      <c r="CJ405">
        <v>0</v>
      </c>
      <c r="CK405">
        <v>0</v>
      </c>
      <c r="CL405">
        <v>0</v>
      </c>
      <c r="CM405">
        <v>0</v>
      </c>
      <c r="CN405">
        <v>0</v>
      </c>
      <c r="CO405">
        <v>0</v>
      </c>
      <c r="CP405">
        <v>0</v>
      </c>
      <c r="CQ405">
        <v>0</v>
      </c>
      <c r="CR405">
        <v>0</v>
      </c>
      <c r="CS405">
        <v>0</v>
      </c>
      <c r="CT405">
        <v>0</v>
      </c>
      <c r="CU405">
        <v>0</v>
      </c>
      <c r="CV405">
        <v>0</v>
      </c>
      <c r="CW405">
        <v>0</v>
      </c>
      <c r="CX405">
        <v>0</v>
      </c>
      <c r="CY405">
        <v>0</v>
      </c>
      <c r="CZ405">
        <v>0</v>
      </c>
      <c r="DA405">
        <v>0</v>
      </c>
      <c r="DB405">
        <v>0</v>
      </c>
      <c r="DC405">
        <v>0</v>
      </c>
      <c r="DD405">
        <v>0</v>
      </c>
      <c r="DE405">
        <v>0</v>
      </c>
      <c r="DF405">
        <v>0</v>
      </c>
      <c r="DG405">
        <v>0</v>
      </c>
      <c r="DH405">
        <v>0</v>
      </c>
      <c r="DI405">
        <v>0</v>
      </c>
      <c r="DJ405">
        <v>0</v>
      </c>
      <c r="DK405">
        <v>0</v>
      </c>
      <c r="DL405">
        <v>0</v>
      </c>
      <c r="DM405">
        <v>0</v>
      </c>
      <c r="DN405">
        <v>0</v>
      </c>
      <c r="DO405">
        <v>0</v>
      </c>
      <c r="DP405">
        <v>0</v>
      </c>
      <c r="DQ405">
        <v>0</v>
      </c>
      <c r="DR405">
        <v>0</v>
      </c>
      <c r="DS405">
        <v>0</v>
      </c>
      <c r="DT405">
        <v>0</v>
      </c>
      <c r="DU405">
        <v>0</v>
      </c>
      <c r="DV405">
        <v>0</v>
      </c>
      <c r="DW405">
        <v>0</v>
      </c>
      <c r="DX405">
        <v>0</v>
      </c>
      <c r="DY405">
        <v>0</v>
      </c>
      <c r="DZ405">
        <v>0</v>
      </c>
      <c r="EA405">
        <v>0</v>
      </c>
      <c r="EB405">
        <v>0</v>
      </c>
      <c r="EC405">
        <v>0</v>
      </c>
      <c r="ED405">
        <v>0</v>
      </c>
      <c r="EE405">
        <v>0</v>
      </c>
      <c r="EF405">
        <v>0</v>
      </c>
      <c r="EG405">
        <v>0</v>
      </c>
      <c r="EH405">
        <v>0</v>
      </c>
      <c r="EI405">
        <v>0</v>
      </c>
      <c r="EJ405">
        <v>0</v>
      </c>
      <c r="EK405">
        <v>0</v>
      </c>
      <c r="EL405">
        <v>0</v>
      </c>
      <c r="EM405">
        <v>0</v>
      </c>
      <c r="EN405">
        <v>0</v>
      </c>
      <c r="EO405">
        <v>0</v>
      </c>
      <c r="EP405">
        <v>0</v>
      </c>
      <c r="EQ405">
        <v>0</v>
      </c>
      <c r="ER405">
        <v>0</v>
      </c>
      <c r="ES405">
        <v>0</v>
      </c>
      <c r="ET405">
        <v>0</v>
      </c>
      <c r="EU405">
        <v>0</v>
      </c>
      <c r="EV405">
        <v>0</v>
      </c>
      <c r="EW405">
        <v>0</v>
      </c>
      <c r="EX405">
        <v>0</v>
      </c>
      <c r="EY405">
        <v>0</v>
      </c>
      <c r="EZ405">
        <v>0</v>
      </c>
      <c r="FA405">
        <v>0</v>
      </c>
      <c r="FB405">
        <v>0</v>
      </c>
      <c r="FC405">
        <v>0</v>
      </c>
      <c r="FD405">
        <v>0</v>
      </c>
      <c r="FE405">
        <v>0</v>
      </c>
      <c r="FF405">
        <v>0</v>
      </c>
      <c r="FG405">
        <v>0</v>
      </c>
      <c r="FH405">
        <v>0</v>
      </c>
      <c r="FI405">
        <v>0</v>
      </c>
      <c r="FJ405">
        <v>0</v>
      </c>
      <c r="FK405">
        <v>0</v>
      </c>
      <c r="FL405">
        <v>0</v>
      </c>
      <c r="FM405">
        <v>0</v>
      </c>
      <c r="FN405">
        <v>0</v>
      </c>
      <c r="FO405">
        <v>0</v>
      </c>
      <c r="FP405">
        <v>0</v>
      </c>
      <c r="FQ405">
        <v>0</v>
      </c>
      <c r="FR405">
        <v>0</v>
      </c>
      <c r="FS405">
        <v>0</v>
      </c>
      <c r="FT405">
        <v>0</v>
      </c>
    </row>
    <row r="406" spans="1:176" x14ac:dyDescent="0.2">
      <c r="A406" t="s">
        <v>233</v>
      </c>
      <c r="B406" t="s">
        <v>229</v>
      </c>
      <c r="C406" t="s">
        <v>241</v>
      </c>
      <c r="D406">
        <v>0</v>
      </c>
      <c r="E406">
        <v>0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0</v>
      </c>
      <c r="BI406">
        <v>0</v>
      </c>
      <c r="BJ406">
        <v>0</v>
      </c>
      <c r="BK406">
        <v>0</v>
      </c>
      <c r="BL406">
        <v>0</v>
      </c>
      <c r="BM406">
        <v>0</v>
      </c>
      <c r="BN406">
        <v>0</v>
      </c>
      <c r="BO406">
        <v>0</v>
      </c>
      <c r="BP406">
        <v>0</v>
      </c>
      <c r="BQ406">
        <v>0</v>
      </c>
      <c r="BR406">
        <v>0</v>
      </c>
      <c r="BS406">
        <v>0</v>
      </c>
      <c r="BT406">
        <v>0</v>
      </c>
      <c r="BU406">
        <v>0</v>
      </c>
      <c r="BV406">
        <v>0</v>
      </c>
      <c r="BW406">
        <v>0</v>
      </c>
      <c r="BX406">
        <v>0</v>
      </c>
      <c r="BY406">
        <v>0</v>
      </c>
      <c r="BZ406">
        <v>0</v>
      </c>
      <c r="CA406">
        <v>0</v>
      </c>
      <c r="CB406">
        <v>0</v>
      </c>
      <c r="CC406">
        <v>0</v>
      </c>
      <c r="CD406">
        <v>0</v>
      </c>
      <c r="CE406">
        <v>0</v>
      </c>
      <c r="CF406">
        <v>0</v>
      </c>
      <c r="CG406">
        <v>0</v>
      </c>
      <c r="CH406">
        <v>0</v>
      </c>
      <c r="CI406">
        <v>0</v>
      </c>
      <c r="CJ406">
        <v>0</v>
      </c>
      <c r="CK406">
        <v>0</v>
      </c>
      <c r="CL406">
        <v>0</v>
      </c>
      <c r="CM406">
        <v>0</v>
      </c>
      <c r="CN406">
        <v>0</v>
      </c>
      <c r="CO406">
        <v>0</v>
      </c>
      <c r="CP406">
        <v>0</v>
      </c>
      <c r="CQ406">
        <v>0</v>
      </c>
      <c r="CR406">
        <v>0</v>
      </c>
      <c r="CS406">
        <v>0</v>
      </c>
      <c r="CT406">
        <v>0</v>
      </c>
      <c r="CU406">
        <v>0</v>
      </c>
      <c r="CV406">
        <v>0</v>
      </c>
      <c r="CW406">
        <v>0</v>
      </c>
      <c r="CX406">
        <v>0</v>
      </c>
      <c r="CY406">
        <v>0</v>
      </c>
      <c r="CZ406">
        <v>0</v>
      </c>
      <c r="DA406">
        <v>0</v>
      </c>
      <c r="DB406">
        <v>0</v>
      </c>
      <c r="DC406">
        <v>0</v>
      </c>
      <c r="DD406">
        <v>0</v>
      </c>
      <c r="DE406">
        <v>0</v>
      </c>
      <c r="DF406">
        <v>0</v>
      </c>
      <c r="DG406">
        <v>0</v>
      </c>
      <c r="DH406">
        <v>0</v>
      </c>
      <c r="DI406">
        <v>0</v>
      </c>
      <c r="DJ406">
        <v>0</v>
      </c>
      <c r="DK406">
        <v>0</v>
      </c>
      <c r="DL406">
        <v>0</v>
      </c>
      <c r="DM406">
        <v>0</v>
      </c>
      <c r="DN406">
        <v>0</v>
      </c>
      <c r="DO406">
        <v>0</v>
      </c>
      <c r="DP406">
        <v>0</v>
      </c>
      <c r="DQ406">
        <v>0</v>
      </c>
      <c r="DR406">
        <v>0</v>
      </c>
      <c r="DS406">
        <v>0</v>
      </c>
      <c r="DT406">
        <v>0</v>
      </c>
      <c r="DU406">
        <v>0</v>
      </c>
      <c r="DV406">
        <v>0</v>
      </c>
      <c r="DW406">
        <v>0</v>
      </c>
      <c r="DX406">
        <v>0</v>
      </c>
      <c r="DY406">
        <v>0</v>
      </c>
      <c r="DZ406">
        <v>0</v>
      </c>
      <c r="EA406">
        <v>0</v>
      </c>
      <c r="EB406">
        <v>0</v>
      </c>
      <c r="EC406">
        <v>0</v>
      </c>
      <c r="ED406">
        <v>0</v>
      </c>
      <c r="EE406">
        <v>0</v>
      </c>
      <c r="EF406">
        <v>0</v>
      </c>
      <c r="EG406">
        <v>0</v>
      </c>
      <c r="EH406">
        <v>0</v>
      </c>
      <c r="EI406">
        <v>0</v>
      </c>
      <c r="EJ406">
        <v>0</v>
      </c>
      <c r="EK406">
        <v>0</v>
      </c>
      <c r="EL406">
        <v>0</v>
      </c>
      <c r="EM406">
        <v>0</v>
      </c>
      <c r="EN406">
        <v>0</v>
      </c>
      <c r="EO406">
        <v>0</v>
      </c>
      <c r="EP406">
        <v>0</v>
      </c>
      <c r="EQ406">
        <v>0</v>
      </c>
      <c r="ER406">
        <v>0</v>
      </c>
      <c r="ES406">
        <v>0</v>
      </c>
      <c r="ET406">
        <v>0</v>
      </c>
      <c r="EU406">
        <v>0</v>
      </c>
      <c r="EV406">
        <v>0</v>
      </c>
      <c r="EW406">
        <v>0</v>
      </c>
      <c r="EX406">
        <v>0</v>
      </c>
      <c r="EY406">
        <v>0</v>
      </c>
      <c r="EZ406">
        <v>0</v>
      </c>
      <c r="FA406">
        <v>0</v>
      </c>
      <c r="FB406">
        <v>0</v>
      </c>
      <c r="FC406">
        <v>0</v>
      </c>
      <c r="FD406">
        <v>0</v>
      </c>
      <c r="FE406">
        <v>0</v>
      </c>
      <c r="FF406">
        <v>0</v>
      </c>
      <c r="FG406">
        <v>0</v>
      </c>
      <c r="FH406">
        <v>0</v>
      </c>
      <c r="FI406">
        <v>0</v>
      </c>
      <c r="FJ406">
        <v>0</v>
      </c>
      <c r="FK406">
        <v>0</v>
      </c>
      <c r="FL406">
        <v>0</v>
      </c>
      <c r="FM406">
        <v>0</v>
      </c>
      <c r="FN406">
        <v>0</v>
      </c>
      <c r="FO406">
        <v>0</v>
      </c>
      <c r="FP406">
        <v>0</v>
      </c>
      <c r="FQ406">
        <v>0</v>
      </c>
      <c r="FR406">
        <v>0</v>
      </c>
      <c r="FS406">
        <v>0</v>
      </c>
      <c r="FT406">
        <v>0</v>
      </c>
    </row>
    <row r="407" spans="1:176" x14ac:dyDescent="0.2">
      <c r="A407" t="s">
        <v>233</v>
      </c>
      <c r="B407" t="s">
        <v>229</v>
      </c>
      <c r="C407" t="s">
        <v>242</v>
      </c>
      <c r="D407">
        <v>0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0</v>
      </c>
      <c r="BI407">
        <v>0</v>
      </c>
      <c r="BJ407">
        <v>0</v>
      </c>
      <c r="BK407">
        <v>0</v>
      </c>
      <c r="BL407">
        <v>0</v>
      </c>
      <c r="BM407">
        <v>0</v>
      </c>
      <c r="BN407">
        <v>0</v>
      </c>
      <c r="BO407">
        <v>0</v>
      </c>
      <c r="BP407">
        <v>0</v>
      </c>
      <c r="BQ407">
        <v>0</v>
      </c>
      <c r="BR407">
        <v>0</v>
      </c>
      <c r="BS407">
        <v>0</v>
      </c>
      <c r="BT407">
        <v>0</v>
      </c>
      <c r="BU407">
        <v>0</v>
      </c>
      <c r="BV407">
        <v>0</v>
      </c>
      <c r="BW407">
        <v>0</v>
      </c>
      <c r="BX407">
        <v>0</v>
      </c>
      <c r="BY407">
        <v>0</v>
      </c>
      <c r="BZ407">
        <v>0</v>
      </c>
      <c r="CA407">
        <v>0</v>
      </c>
      <c r="CB407">
        <v>0</v>
      </c>
      <c r="CC407">
        <v>0</v>
      </c>
      <c r="CD407">
        <v>0</v>
      </c>
      <c r="CE407">
        <v>0</v>
      </c>
      <c r="CF407">
        <v>0</v>
      </c>
      <c r="CG407">
        <v>0</v>
      </c>
      <c r="CH407">
        <v>0</v>
      </c>
      <c r="CI407">
        <v>0</v>
      </c>
      <c r="CJ407">
        <v>0</v>
      </c>
      <c r="CK407">
        <v>0</v>
      </c>
      <c r="CL407">
        <v>0</v>
      </c>
      <c r="CM407">
        <v>0</v>
      </c>
      <c r="CN407">
        <v>0</v>
      </c>
      <c r="CO407">
        <v>0</v>
      </c>
      <c r="CP407">
        <v>0</v>
      </c>
      <c r="CQ407">
        <v>0</v>
      </c>
      <c r="CR407">
        <v>0</v>
      </c>
      <c r="CS407">
        <v>0</v>
      </c>
      <c r="CT407">
        <v>0</v>
      </c>
      <c r="CU407">
        <v>0</v>
      </c>
      <c r="CV407">
        <v>0</v>
      </c>
      <c r="CW407">
        <v>0</v>
      </c>
      <c r="CX407">
        <v>0</v>
      </c>
      <c r="CY407">
        <v>0</v>
      </c>
      <c r="CZ407">
        <v>0</v>
      </c>
      <c r="DA407">
        <v>0</v>
      </c>
      <c r="DB407">
        <v>0</v>
      </c>
      <c r="DC407">
        <v>0</v>
      </c>
      <c r="DD407">
        <v>0</v>
      </c>
      <c r="DE407">
        <v>0</v>
      </c>
      <c r="DF407">
        <v>0</v>
      </c>
      <c r="DG407">
        <v>0</v>
      </c>
      <c r="DH407">
        <v>0</v>
      </c>
      <c r="DI407">
        <v>0</v>
      </c>
      <c r="DJ407">
        <v>0</v>
      </c>
      <c r="DK407">
        <v>0</v>
      </c>
      <c r="DL407">
        <v>0</v>
      </c>
      <c r="DM407">
        <v>0</v>
      </c>
      <c r="DN407">
        <v>0</v>
      </c>
      <c r="DO407">
        <v>0</v>
      </c>
      <c r="DP407">
        <v>0</v>
      </c>
      <c r="DQ407">
        <v>0</v>
      </c>
      <c r="DR407">
        <v>0</v>
      </c>
      <c r="DS407">
        <v>0</v>
      </c>
      <c r="DT407">
        <v>0</v>
      </c>
      <c r="DU407">
        <v>0</v>
      </c>
      <c r="DV407">
        <v>0</v>
      </c>
      <c r="DW407">
        <v>0</v>
      </c>
      <c r="DX407">
        <v>0</v>
      </c>
      <c r="DY407">
        <v>0</v>
      </c>
      <c r="DZ407">
        <v>0</v>
      </c>
      <c r="EA407">
        <v>0</v>
      </c>
      <c r="EB407">
        <v>0</v>
      </c>
      <c r="EC407">
        <v>0</v>
      </c>
      <c r="ED407">
        <v>0</v>
      </c>
      <c r="EE407">
        <v>0</v>
      </c>
      <c r="EF407">
        <v>0</v>
      </c>
      <c r="EG407">
        <v>0</v>
      </c>
      <c r="EH407">
        <v>0</v>
      </c>
      <c r="EI407">
        <v>0</v>
      </c>
      <c r="EJ407">
        <v>0</v>
      </c>
      <c r="EK407">
        <v>0</v>
      </c>
      <c r="EL407">
        <v>0</v>
      </c>
      <c r="EM407">
        <v>0</v>
      </c>
      <c r="EN407">
        <v>0</v>
      </c>
      <c r="EO407">
        <v>0</v>
      </c>
      <c r="EP407">
        <v>0</v>
      </c>
      <c r="EQ407">
        <v>0</v>
      </c>
      <c r="ER407">
        <v>0</v>
      </c>
      <c r="ES407">
        <v>0</v>
      </c>
      <c r="ET407">
        <v>0</v>
      </c>
      <c r="EU407">
        <v>0</v>
      </c>
      <c r="EV407">
        <v>0</v>
      </c>
      <c r="EW407">
        <v>0</v>
      </c>
      <c r="EX407">
        <v>0</v>
      </c>
      <c r="EY407">
        <v>0</v>
      </c>
      <c r="EZ407">
        <v>0</v>
      </c>
      <c r="FA407">
        <v>0</v>
      </c>
      <c r="FB407">
        <v>0</v>
      </c>
      <c r="FC407">
        <v>0</v>
      </c>
      <c r="FD407">
        <v>0</v>
      </c>
      <c r="FE407">
        <v>0</v>
      </c>
      <c r="FF407">
        <v>0</v>
      </c>
      <c r="FG407">
        <v>0</v>
      </c>
      <c r="FH407">
        <v>0</v>
      </c>
      <c r="FI407">
        <v>0</v>
      </c>
      <c r="FJ407">
        <v>0</v>
      </c>
      <c r="FK407">
        <v>0</v>
      </c>
      <c r="FL407">
        <v>0</v>
      </c>
      <c r="FM407">
        <v>0</v>
      </c>
      <c r="FN407">
        <v>0</v>
      </c>
      <c r="FO407">
        <v>0</v>
      </c>
      <c r="FP407">
        <v>0</v>
      </c>
      <c r="FQ407">
        <v>0</v>
      </c>
      <c r="FR407">
        <v>0</v>
      </c>
      <c r="FS407">
        <v>0</v>
      </c>
      <c r="FT407">
        <v>0</v>
      </c>
    </row>
    <row r="408" spans="1:176" x14ac:dyDescent="0.2">
      <c r="A408" t="s">
        <v>233</v>
      </c>
      <c r="B408" t="s">
        <v>229</v>
      </c>
      <c r="C408" t="s">
        <v>243</v>
      </c>
      <c r="D408">
        <v>0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0</v>
      </c>
      <c r="BI408">
        <v>0</v>
      </c>
      <c r="BJ408">
        <v>0</v>
      </c>
      <c r="BK408">
        <v>0</v>
      </c>
      <c r="BL408">
        <v>0</v>
      </c>
      <c r="BM408">
        <v>0</v>
      </c>
      <c r="BN408">
        <v>0</v>
      </c>
      <c r="BO408">
        <v>0</v>
      </c>
      <c r="BP408">
        <v>0</v>
      </c>
      <c r="BQ408">
        <v>0</v>
      </c>
      <c r="BR408">
        <v>0</v>
      </c>
      <c r="BS408">
        <v>0</v>
      </c>
      <c r="BT408">
        <v>0</v>
      </c>
      <c r="BU408">
        <v>0</v>
      </c>
      <c r="BV408">
        <v>0</v>
      </c>
      <c r="BW408">
        <v>0</v>
      </c>
      <c r="BX408">
        <v>0</v>
      </c>
      <c r="BY408">
        <v>0</v>
      </c>
      <c r="BZ408">
        <v>0</v>
      </c>
      <c r="CA408">
        <v>0</v>
      </c>
      <c r="CB408">
        <v>0</v>
      </c>
      <c r="CC408">
        <v>0</v>
      </c>
      <c r="CD408">
        <v>0</v>
      </c>
      <c r="CE408">
        <v>0</v>
      </c>
      <c r="CF408">
        <v>0</v>
      </c>
      <c r="CG408">
        <v>0</v>
      </c>
      <c r="CH408">
        <v>0</v>
      </c>
      <c r="CI408">
        <v>0</v>
      </c>
      <c r="CJ408">
        <v>0</v>
      </c>
      <c r="CK408">
        <v>0</v>
      </c>
      <c r="CL408">
        <v>0</v>
      </c>
      <c r="CM408">
        <v>0</v>
      </c>
      <c r="CN408">
        <v>0</v>
      </c>
      <c r="CO408">
        <v>0</v>
      </c>
      <c r="CP408">
        <v>0</v>
      </c>
      <c r="CQ408">
        <v>0</v>
      </c>
      <c r="CR408">
        <v>0</v>
      </c>
      <c r="CS408">
        <v>0</v>
      </c>
      <c r="CT408">
        <v>0</v>
      </c>
      <c r="CU408">
        <v>0</v>
      </c>
      <c r="CV408">
        <v>0</v>
      </c>
      <c r="CW408">
        <v>0</v>
      </c>
      <c r="CX408">
        <v>0</v>
      </c>
      <c r="CY408">
        <v>0</v>
      </c>
      <c r="CZ408">
        <v>0</v>
      </c>
      <c r="DA408">
        <v>0</v>
      </c>
      <c r="DB408">
        <v>0</v>
      </c>
      <c r="DC408">
        <v>0</v>
      </c>
      <c r="DD408">
        <v>0</v>
      </c>
      <c r="DE408">
        <v>0</v>
      </c>
      <c r="DF408">
        <v>0</v>
      </c>
      <c r="DG408">
        <v>0</v>
      </c>
      <c r="DH408">
        <v>0</v>
      </c>
      <c r="DI408">
        <v>0</v>
      </c>
      <c r="DJ408">
        <v>0</v>
      </c>
      <c r="DK408">
        <v>0</v>
      </c>
      <c r="DL408">
        <v>0</v>
      </c>
      <c r="DM408">
        <v>0</v>
      </c>
      <c r="DN408">
        <v>0</v>
      </c>
      <c r="DO408">
        <v>0</v>
      </c>
      <c r="DP408">
        <v>0</v>
      </c>
      <c r="DQ408">
        <v>0</v>
      </c>
      <c r="DR408">
        <v>0</v>
      </c>
      <c r="DS408">
        <v>0</v>
      </c>
      <c r="DT408">
        <v>0</v>
      </c>
      <c r="DU408">
        <v>0</v>
      </c>
      <c r="DV408">
        <v>0</v>
      </c>
      <c r="DW408">
        <v>0</v>
      </c>
      <c r="DX408">
        <v>0</v>
      </c>
      <c r="DY408">
        <v>0</v>
      </c>
      <c r="DZ408">
        <v>0</v>
      </c>
      <c r="EA408">
        <v>0</v>
      </c>
      <c r="EB408">
        <v>0</v>
      </c>
      <c r="EC408">
        <v>0</v>
      </c>
      <c r="ED408">
        <v>0</v>
      </c>
      <c r="EE408">
        <v>0</v>
      </c>
      <c r="EF408">
        <v>0</v>
      </c>
      <c r="EG408">
        <v>0</v>
      </c>
      <c r="EH408">
        <v>0</v>
      </c>
      <c r="EI408">
        <v>0</v>
      </c>
      <c r="EJ408">
        <v>0</v>
      </c>
      <c r="EK408">
        <v>0</v>
      </c>
      <c r="EL408">
        <v>0</v>
      </c>
      <c r="EM408">
        <v>0</v>
      </c>
      <c r="EN408">
        <v>0</v>
      </c>
      <c r="EO408">
        <v>0</v>
      </c>
      <c r="EP408">
        <v>0</v>
      </c>
      <c r="EQ408">
        <v>0</v>
      </c>
      <c r="ER408">
        <v>0</v>
      </c>
      <c r="ES408">
        <v>0</v>
      </c>
      <c r="ET408">
        <v>0</v>
      </c>
      <c r="EU408">
        <v>0</v>
      </c>
      <c r="EV408">
        <v>0</v>
      </c>
      <c r="EW408">
        <v>0</v>
      </c>
      <c r="EX408">
        <v>0</v>
      </c>
      <c r="EY408">
        <v>0</v>
      </c>
      <c r="EZ408">
        <v>0</v>
      </c>
      <c r="FA408">
        <v>0</v>
      </c>
      <c r="FB408">
        <v>0</v>
      </c>
      <c r="FC408">
        <v>0</v>
      </c>
      <c r="FD408">
        <v>0</v>
      </c>
      <c r="FE408">
        <v>0</v>
      </c>
      <c r="FF408">
        <v>0</v>
      </c>
      <c r="FG408">
        <v>0</v>
      </c>
      <c r="FH408">
        <v>0</v>
      </c>
      <c r="FI408">
        <v>0</v>
      </c>
      <c r="FJ408">
        <v>0</v>
      </c>
      <c r="FK408">
        <v>0</v>
      </c>
      <c r="FL408">
        <v>0</v>
      </c>
      <c r="FM408">
        <v>0</v>
      </c>
      <c r="FN408">
        <v>0</v>
      </c>
      <c r="FO408">
        <v>0</v>
      </c>
      <c r="FP408">
        <v>0</v>
      </c>
      <c r="FQ408">
        <v>0</v>
      </c>
      <c r="FR408">
        <v>0</v>
      </c>
      <c r="FS408">
        <v>0</v>
      </c>
      <c r="FT408">
        <v>0</v>
      </c>
    </row>
    <row r="409" spans="1:176" x14ac:dyDescent="0.2">
      <c r="A409" t="s">
        <v>233</v>
      </c>
      <c r="B409" t="s">
        <v>229</v>
      </c>
      <c r="C409" t="s">
        <v>244</v>
      </c>
      <c r="D409">
        <v>0</v>
      </c>
      <c r="E409">
        <v>0</v>
      </c>
      <c r="F409">
        <v>0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0</v>
      </c>
      <c r="BI409">
        <v>0</v>
      </c>
      <c r="BJ409">
        <v>0</v>
      </c>
      <c r="BK409">
        <v>0</v>
      </c>
      <c r="BL409">
        <v>0</v>
      </c>
      <c r="BM409">
        <v>0</v>
      </c>
      <c r="BN409">
        <v>0</v>
      </c>
      <c r="BO409">
        <v>0</v>
      </c>
      <c r="BP409">
        <v>0</v>
      </c>
      <c r="BQ409">
        <v>0</v>
      </c>
      <c r="BR409">
        <v>0</v>
      </c>
      <c r="BS409">
        <v>0</v>
      </c>
      <c r="BT409">
        <v>0</v>
      </c>
      <c r="BU409">
        <v>0</v>
      </c>
      <c r="BV409">
        <v>0</v>
      </c>
      <c r="BW409">
        <v>0</v>
      </c>
      <c r="BX409">
        <v>0</v>
      </c>
      <c r="BY409">
        <v>0</v>
      </c>
      <c r="BZ409">
        <v>0</v>
      </c>
      <c r="CA409">
        <v>0</v>
      </c>
      <c r="CB409">
        <v>0</v>
      </c>
      <c r="CC409">
        <v>0</v>
      </c>
      <c r="CD409">
        <v>0</v>
      </c>
      <c r="CE409">
        <v>0</v>
      </c>
      <c r="CF409">
        <v>0</v>
      </c>
      <c r="CG409">
        <v>0</v>
      </c>
      <c r="CH409">
        <v>0</v>
      </c>
      <c r="CI409">
        <v>0</v>
      </c>
      <c r="CJ409">
        <v>0</v>
      </c>
      <c r="CK409">
        <v>0</v>
      </c>
      <c r="CL409">
        <v>0</v>
      </c>
      <c r="CM409">
        <v>0</v>
      </c>
      <c r="CN409">
        <v>0</v>
      </c>
      <c r="CO409">
        <v>0</v>
      </c>
      <c r="CP409">
        <v>0</v>
      </c>
      <c r="CQ409">
        <v>0</v>
      </c>
      <c r="CR409">
        <v>0</v>
      </c>
      <c r="CS409">
        <v>0</v>
      </c>
      <c r="CT409">
        <v>0</v>
      </c>
      <c r="CU409">
        <v>0</v>
      </c>
      <c r="CV409">
        <v>0</v>
      </c>
      <c r="CW409">
        <v>0</v>
      </c>
      <c r="CX409">
        <v>0</v>
      </c>
      <c r="CY409">
        <v>0</v>
      </c>
      <c r="CZ409">
        <v>0</v>
      </c>
      <c r="DA409">
        <v>0</v>
      </c>
      <c r="DB409">
        <v>0</v>
      </c>
      <c r="DC409">
        <v>0</v>
      </c>
      <c r="DD409">
        <v>0</v>
      </c>
      <c r="DE409">
        <v>0</v>
      </c>
      <c r="DF409">
        <v>0</v>
      </c>
      <c r="DG409">
        <v>0</v>
      </c>
      <c r="DH409">
        <v>0</v>
      </c>
      <c r="DI409">
        <v>0</v>
      </c>
      <c r="DJ409">
        <v>0</v>
      </c>
      <c r="DK409">
        <v>0</v>
      </c>
      <c r="DL409">
        <v>0</v>
      </c>
      <c r="DM409">
        <v>0</v>
      </c>
      <c r="DN409">
        <v>0</v>
      </c>
      <c r="DO409">
        <v>0</v>
      </c>
      <c r="DP409">
        <v>0</v>
      </c>
      <c r="DQ409">
        <v>0</v>
      </c>
      <c r="DR409">
        <v>0</v>
      </c>
      <c r="DS409">
        <v>0</v>
      </c>
      <c r="DT409">
        <v>0</v>
      </c>
      <c r="DU409">
        <v>0</v>
      </c>
      <c r="DV409">
        <v>0</v>
      </c>
      <c r="DW409">
        <v>0</v>
      </c>
      <c r="DX409">
        <v>0</v>
      </c>
      <c r="DY409">
        <v>0</v>
      </c>
      <c r="DZ409">
        <v>0</v>
      </c>
      <c r="EA409">
        <v>0</v>
      </c>
      <c r="EB409">
        <v>0</v>
      </c>
      <c r="EC409">
        <v>0</v>
      </c>
      <c r="ED409">
        <v>0</v>
      </c>
      <c r="EE409">
        <v>0</v>
      </c>
      <c r="EF409">
        <v>0</v>
      </c>
      <c r="EG409">
        <v>0</v>
      </c>
      <c r="EH409">
        <v>0</v>
      </c>
      <c r="EI409">
        <v>0</v>
      </c>
      <c r="EJ409">
        <v>0</v>
      </c>
      <c r="EK409">
        <v>0</v>
      </c>
      <c r="EL409">
        <v>0</v>
      </c>
      <c r="EM409">
        <v>0</v>
      </c>
      <c r="EN409">
        <v>0</v>
      </c>
      <c r="EO409">
        <v>0</v>
      </c>
      <c r="EP409">
        <v>0</v>
      </c>
      <c r="EQ409">
        <v>0</v>
      </c>
      <c r="ER409">
        <v>0</v>
      </c>
      <c r="ES409">
        <v>0</v>
      </c>
      <c r="ET409">
        <v>0</v>
      </c>
      <c r="EU409">
        <v>0</v>
      </c>
      <c r="EV409">
        <v>0</v>
      </c>
      <c r="EW409">
        <v>0</v>
      </c>
      <c r="EX409">
        <v>0</v>
      </c>
      <c r="EY409">
        <v>0</v>
      </c>
      <c r="EZ409">
        <v>0</v>
      </c>
      <c r="FA409">
        <v>0</v>
      </c>
      <c r="FB409">
        <v>0</v>
      </c>
      <c r="FC409">
        <v>0</v>
      </c>
      <c r="FD409">
        <v>0</v>
      </c>
      <c r="FE409">
        <v>0</v>
      </c>
      <c r="FF409">
        <v>0</v>
      </c>
      <c r="FG409">
        <v>0</v>
      </c>
      <c r="FH409">
        <v>0</v>
      </c>
      <c r="FI409">
        <v>0</v>
      </c>
      <c r="FJ409">
        <v>0</v>
      </c>
      <c r="FK409">
        <v>0</v>
      </c>
      <c r="FL409">
        <v>0</v>
      </c>
      <c r="FM409">
        <v>0</v>
      </c>
      <c r="FN409">
        <v>0</v>
      </c>
      <c r="FO409">
        <v>0</v>
      </c>
      <c r="FP409">
        <v>0</v>
      </c>
      <c r="FQ409">
        <v>0</v>
      </c>
      <c r="FR409">
        <v>0</v>
      </c>
      <c r="FS409">
        <v>0</v>
      </c>
      <c r="FT409">
        <v>0</v>
      </c>
    </row>
    <row r="410" spans="1:176" x14ac:dyDescent="0.2">
      <c r="A410" t="s">
        <v>233</v>
      </c>
      <c r="B410" t="s">
        <v>229</v>
      </c>
      <c r="C410" t="s">
        <v>245</v>
      </c>
      <c r="D410">
        <v>0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0</v>
      </c>
      <c r="BI410">
        <v>0</v>
      </c>
      <c r="BJ410">
        <v>0</v>
      </c>
      <c r="BK410">
        <v>0</v>
      </c>
      <c r="BL410">
        <v>0</v>
      </c>
      <c r="BM410">
        <v>0</v>
      </c>
      <c r="BN410">
        <v>0</v>
      </c>
      <c r="BO410">
        <v>0</v>
      </c>
      <c r="BP410">
        <v>0</v>
      </c>
      <c r="BQ410">
        <v>0</v>
      </c>
      <c r="BR410">
        <v>0</v>
      </c>
      <c r="BS410">
        <v>0</v>
      </c>
      <c r="BT410">
        <v>0</v>
      </c>
      <c r="BU410">
        <v>0</v>
      </c>
      <c r="BV410">
        <v>0</v>
      </c>
      <c r="BW410">
        <v>0</v>
      </c>
      <c r="BX410">
        <v>0</v>
      </c>
      <c r="BY410">
        <v>0</v>
      </c>
      <c r="BZ410">
        <v>0</v>
      </c>
      <c r="CA410">
        <v>0</v>
      </c>
      <c r="CB410">
        <v>0</v>
      </c>
      <c r="CC410">
        <v>0</v>
      </c>
      <c r="CD410">
        <v>0</v>
      </c>
      <c r="CE410">
        <v>0</v>
      </c>
      <c r="CF410">
        <v>0</v>
      </c>
      <c r="CG410">
        <v>0</v>
      </c>
      <c r="CH410">
        <v>0</v>
      </c>
      <c r="CI410">
        <v>0</v>
      </c>
      <c r="CJ410">
        <v>0</v>
      </c>
      <c r="CK410">
        <v>0</v>
      </c>
      <c r="CL410">
        <v>0</v>
      </c>
      <c r="CM410">
        <v>0</v>
      </c>
      <c r="CN410">
        <v>0</v>
      </c>
      <c r="CO410">
        <v>0</v>
      </c>
      <c r="CP410">
        <v>0</v>
      </c>
      <c r="CQ410">
        <v>0</v>
      </c>
      <c r="CR410">
        <v>0</v>
      </c>
      <c r="CS410">
        <v>0</v>
      </c>
      <c r="CT410">
        <v>0</v>
      </c>
      <c r="CU410">
        <v>0</v>
      </c>
      <c r="CV410">
        <v>0</v>
      </c>
      <c r="CW410">
        <v>0</v>
      </c>
      <c r="CX410">
        <v>0</v>
      </c>
      <c r="CY410">
        <v>0</v>
      </c>
      <c r="CZ410">
        <v>0</v>
      </c>
      <c r="DA410">
        <v>0</v>
      </c>
      <c r="DB410">
        <v>0</v>
      </c>
      <c r="DC410">
        <v>0</v>
      </c>
      <c r="DD410">
        <v>0</v>
      </c>
      <c r="DE410">
        <v>0</v>
      </c>
      <c r="DF410">
        <v>0</v>
      </c>
      <c r="DG410">
        <v>0</v>
      </c>
      <c r="DH410">
        <v>0</v>
      </c>
      <c r="DI410">
        <v>0</v>
      </c>
      <c r="DJ410">
        <v>0</v>
      </c>
      <c r="DK410">
        <v>0</v>
      </c>
      <c r="DL410">
        <v>0</v>
      </c>
      <c r="DM410">
        <v>0</v>
      </c>
      <c r="DN410">
        <v>0</v>
      </c>
      <c r="DO410">
        <v>0</v>
      </c>
      <c r="DP410">
        <v>0</v>
      </c>
      <c r="DQ410">
        <v>0</v>
      </c>
      <c r="DR410">
        <v>0</v>
      </c>
      <c r="DS410">
        <v>0</v>
      </c>
      <c r="DT410">
        <v>0</v>
      </c>
      <c r="DU410">
        <v>0</v>
      </c>
      <c r="DV410">
        <v>0</v>
      </c>
      <c r="DW410">
        <v>0</v>
      </c>
      <c r="DX410">
        <v>0</v>
      </c>
      <c r="DY410">
        <v>0</v>
      </c>
      <c r="DZ410">
        <v>0</v>
      </c>
      <c r="EA410">
        <v>0</v>
      </c>
      <c r="EB410">
        <v>0</v>
      </c>
      <c r="EC410">
        <v>0</v>
      </c>
      <c r="ED410">
        <v>0</v>
      </c>
      <c r="EE410">
        <v>0</v>
      </c>
      <c r="EF410">
        <v>0</v>
      </c>
      <c r="EG410">
        <v>0</v>
      </c>
      <c r="EH410">
        <v>0</v>
      </c>
      <c r="EI410">
        <v>0</v>
      </c>
      <c r="EJ410">
        <v>0</v>
      </c>
      <c r="EK410">
        <v>0</v>
      </c>
      <c r="EL410">
        <v>0</v>
      </c>
      <c r="EM410">
        <v>0</v>
      </c>
      <c r="EN410">
        <v>0</v>
      </c>
      <c r="EO410">
        <v>0</v>
      </c>
      <c r="EP410">
        <v>0</v>
      </c>
      <c r="EQ410">
        <v>0</v>
      </c>
      <c r="ER410">
        <v>0</v>
      </c>
      <c r="ES410">
        <v>0</v>
      </c>
      <c r="ET410">
        <v>0</v>
      </c>
      <c r="EU410">
        <v>0</v>
      </c>
      <c r="EV410">
        <v>0</v>
      </c>
      <c r="EW410">
        <v>0</v>
      </c>
      <c r="EX410">
        <v>0</v>
      </c>
      <c r="EY410">
        <v>0</v>
      </c>
      <c r="EZ410">
        <v>0</v>
      </c>
      <c r="FA410">
        <v>0</v>
      </c>
      <c r="FB410">
        <v>0</v>
      </c>
      <c r="FC410">
        <v>0</v>
      </c>
      <c r="FD410">
        <v>0</v>
      </c>
      <c r="FE410">
        <v>0</v>
      </c>
      <c r="FF410">
        <v>0</v>
      </c>
      <c r="FG410">
        <v>0</v>
      </c>
      <c r="FH410">
        <v>0</v>
      </c>
      <c r="FI410">
        <v>0</v>
      </c>
      <c r="FJ410">
        <v>0</v>
      </c>
      <c r="FK410">
        <v>0</v>
      </c>
      <c r="FL410">
        <v>0</v>
      </c>
      <c r="FM410">
        <v>0</v>
      </c>
      <c r="FN410">
        <v>0</v>
      </c>
      <c r="FO410">
        <v>0</v>
      </c>
      <c r="FP410">
        <v>0</v>
      </c>
      <c r="FQ410">
        <v>0</v>
      </c>
      <c r="FR410">
        <v>0</v>
      </c>
      <c r="FS410">
        <v>0</v>
      </c>
      <c r="FT410">
        <v>0</v>
      </c>
    </row>
    <row r="411" spans="1:176" x14ac:dyDescent="0.2">
      <c r="A411" t="s">
        <v>233</v>
      </c>
      <c r="B411" t="s">
        <v>229</v>
      </c>
      <c r="C411" t="s">
        <v>246</v>
      </c>
      <c r="D411">
        <v>0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0</v>
      </c>
      <c r="BI411">
        <v>0</v>
      </c>
      <c r="BJ411">
        <v>0</v>
      </c>
      <c r="BK411">
        <v>0</v>
      </c>
      <c r="BL411">
        <v>0</v>
      </c>
      <c r="BM411">
        <v>0</v>
      </c>
      <c r="BN411">
        <v>0</v>
      </c>
      <c r="BO411">
        <v>0</v>
      </c>
      <c r="BP411">
        <v>0</v>
      </c>
      <c r="BQ411">
        <v>0</v>
      </c>
      <c r="BR411">
        <v>0</v>
      </c>
      <c r="BS411">
        <v>0</v>
      </c>
      <c r="BT411">
        <v>0</v>
      </c>
      <c r="BU411">
        <v>0</v>
      </c>
      <c r="BV411">
        <v>0</v>
      </c>
      <c r="BW411">
        <v>0</v>
      </c>
      <c r="BX411">
        <v>0</v>
      </c>
      <c r="BY411">
        <v>0</v>
      </c>
      <c r="BZ411">
        <v>0</v>
      </c>
      <c r="CA411">
        <v>0</v>
      </c>
      <c r="CB411">
        <v>0</v>
      </c>
      <c r="CC411">
        <v>0</v>
      </c>
      <c r="CD411">
        <v>0</v>
      </c>
      <c r="CE411">
        <v>0</v>
      </c>
      <c r="CF411">
        <v>0</v>
      </c>
      <c r="CG411">
        <v>0</v>
      </c>
      <c r="CH411">
        <v>0</v>
      </c>
      <c r="CI411">
        <v>0</v>
      </c>
      <c r="CJ411">
        <v>0</v>
      </c>
      <c r="CK411">
        <v>0</v>
      </c>
      <c r="CL411">
        <v>0</v>
      </c>
      <c r="CM411">
        <v>0</v>
      </c>
      <c r="CN411">
        <v>0</v>
      </c>
      <c r="CO411">
        <v>0</v>
      </c>
      <c r="CP411">
        <v>0</v>
      </c>
      <c r="CQ411">
        <v>0</v>
      </c>
      <c r="CR411">
        <v>0</v>
      </c>
      <c r="CS411">
        <v>0</v>
      </c>
      <c r="CT411">
        <v>0</v>
      </c>
      <c r="CU411">
        <v>0</v>
      </c>
      <c r="CV411">
        <v>0</v>
      </c>
      <c r="CW411">
        <v>0</v>
      </c>
      <c r="CX411">
        <v>0</v>
      </c>
      <c r="CY411">
        <v>0</v>
      </c>
      <c r="CZ411">
        <v>0</v>
      </c>
      <c r="DA411">
        <v>0</v>
      </c>
      <c r="DB411">
        <v>0</v>
      </c>
      <c r="DC411">
        <v>0</v>
      </c>
      <c r="DD411">
        <v>0</v>
      </c>
      <c r="DE411">
        <v>0</v>
      </c>
      <c r="DF411">
        <v>0</v>
      </c>
      <c r="DG411">
        <v>0</v>
      </c>
      <c r="DH411">
        <v>0</v>
      </c>
      <c r="DI411">
        <v>0</v>
      </c>
      <c r="DJ411">
        <v>0</v>
      </c>
      <c r="DK411">
        <v>0</v>
      </c>
      <c r="DL411">
        <v>0</v>
      </c>
      <c r="DM411">
        <v>0</v>
      </c>
      <c r="DN411">
        <v>0</v>
      </c>
      <c r="DO411">
        <v>0</v>
      </c>
      <c r="DP411">
        <v>0</v>
      </c>
      <c r="DQ411">
        <v>0</v>
      </c>
      <c r="DR411">
        <v>0</v>
      </c>
      <c r="DS411">
        <v>0</v>
      </c>
      <c r="DT411">
        <v>0</v>
      </c>
      <c r="DU411">
        <v>0</v>
      </c>
      <c r="DV411">
        <v>0</v>
      </c>
      <c r="DW411">
        <v>0</v>
      </c>
      <c r="DX411">
        <v>0</v>
      </c>
      <c r="DY411">
        <v>0</v>
      </c>
      <c r="DZ411">
        <v>0</v>
      </c>
      <c r="EA411">
        <v>0</v>
      </c>
      <c r="EB411">
        <v>0</v>
      </c>
      <c r="EC411">
        <v>0</v>
      </c>
      <c r="ED411">
        <v>0</v>
      </c>
      <c r="EE411">
        <v>0</v>
      </c>
      <c r="EF411">
        <v>0</v>
      </c>
      <c r="EG411">
        <v>0</v>
      </c>
      <c r="EH411">
        <v>0</v>
      </c>
      <c r="EI411">
        <v>0</v>
      </c>
      <c r="EJ411">
        <v>0</v>
      </c>
      <c r="EK411">
        <v>0</v>
      </c>
      <c r="EL411">
        <v>0</v>
      </c>
      <c r="EM411">
        <v>0</v>
      </c>
      <c r="EN411">
        <v>0</v>
      </c>
      <c r="EO411">
        <v>0</v>
      </c>
      <c r="EP411">
        <v>0</v>
      </c>
      <c r="EQ411">
        <v>0</v>
      </c>
      <c r="ER411">
        <v>0</v>
      </c>
      <c r="ES411">
        <v>0</v>
      </c>
      <c r="ET411">
        <v>0</v>
      </c>
      <c r="EU411">
        <v>0</v>
      </c>
      <c r="EV411">
        <v>0</v>
      </c>
      <c r="EW411">
        <v>0</v>
      </c>
      <c r="EX411">
        <v>0</v>
      </c>
      <c r="EY411">
        <v>0</v>
      </c>
      <c r="EZ411">
        <v>0</v>
      </c>
      <c r="FA411">
        <v>0</v>
      </c>
      <c r="FB411">
        <v>0</v>
      </c>
      <c r="FC411">
        <v>0</v>
      </c>
      <c r="FD411">
        <v>0</v>
      </c>
      <c r="FE411">
        <v>0</v>
      </c>
      <c r="FF411">
        <v>0</v>
      </c>
      <c r="FG411">
        <v>0</v>
      </c>
      <c r="FH411">
        <v>0</v>
      </c>
      <c r="FI411">
        <v>0</v>
      </c>
      <c r="FJ411">
        <v>0</v>
      </c>
      <c r="FK411">
        <v>0</v>
      </c>
      <c r="FL411">
        <v>0</v>
      </c>
      <c r="FM411">
        <v>0</v>
      </c>
      <c r="FN411">
        <v>0</v>
      </c>
      <c r="FO411">
        <v>0</v>
      </c>
      <c r="FP411">
        <v>0</v>
      </c>
      <c r="FQ411">
        <v>0</v>
      </c>
      <c r="FR411">
        <v>0</v>
      </c>
      <c r="FS411">
        <v>0</v>
      </c>
      <c r="FT411">
        <v>0</v>
      </c>
    </row>
    <row r="412" spans="1:176" x14ac:dyDescent="0.2">
      <c r="A412" t="s">
        <v>233</v>
      </c>
      <c r="B412" t="s">
        <v>229</v>
      </c>
      <c r="C412" t="s">
        <v>247</v>
      </c>
      <c r="D412">
        <v>0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0</v>
      </c>
      <c r="BI412">
        <v>0</v>
      </c>
      <c r="BJ412">
        <v>0</v>
      </c>
      <c r="BK412">
        <v>0</v>
      </c>
      <c r="BL412">
        <v>0</v>
      </c>
      <c r="BM412">
        <v>0</v>
      </c>
      <c r="BN412">
        <v>0</v>
      </c>
      <c r="BO412">
        <v>0</v>
      </c>
      <c r="BP412">
        <v>0</v>
      </c>
      <c r="BQ412">
        <v>0</v>
      </c>
      <c r="BR412">
        <v>0</v>
      </c>
      <c r="BS412">
        <v>0</v>
      </c>
      <c r="BT412">
        <v>0</v>
      </c>
      <c r="BU412">
        <v>0</v>
      </c>
      <c r="BV412">
        <v>0</v>
      </c>
      <c r="BW412">
        <v>0</v>
      </c>
      <c r="BX412">
        <v>0</v>
      </c>
      <c r="BY412">
        <v>0</v>
      </c>
      <c r="BZ412">
        <v>0</v>
      </c>
      <c r="CA412">
        <v>0</v>
      </c>
      <c r="CB412">
        <v>0</v>
      </c>
      <c r="CC412">
        <v>0</v>
      </c>
      <c r="CD412">
        <v>0</v>
      </c>
      <c r="CE412">
        <v>0</v>
      </c>
      <c r="CF412">
        <v>0</v>
      </c>
      <c r="CG412">
        <v>0</v>
      </c>
      <c r="CH412">
        <v>0</v>
      </c>
      <c r="CI412">
        <v>0</v>
      </c>
      <c r="CJ412">
        <v>0</v>
      </c>
      <c r="CK412">
        <v>0</v>
      </c>
      <c r="CL412">
        <v>0</v>
      </c>
      <c r="CM412">
        <v>0</v>
      </c>
      <c r="CN412">
        <v>0</v>
      </c>
      <c r="CO412">
        <v>0</v>
      </c>
      <c r="CP412">
        <v>0</v>
      </c>
      <c r="CQ412">
        <v>0</v>
      </c>
      <c r="CR412">
        <v>0</v>
      </c>
      <c r="CS412">
        <v>0</v>
      </c>
      <c r="CT412">
        <v>0</v>
      </c>
      <c r="CU412">
        <v>0</v>
      </c>
      <c r="CV412">
        <v>0</v>
      </c>
      <c r="CW412">
        <v>0</v>
      </c>
      <c r="CX412">
        <v>0</v>
      </c>
      <c r="CY412">
        <v>0</v>
      </c>
      <c r="CZ412">
        <v>0</v>
      </c>
      <c r="DA412">
        <v>0</v>
      </c>
      <c r="DB412">
        <v>0</v>
      </c>
      <c r="DC412">
        <v>0</v>
      </c>
      <c r="DD412">
        <v>0</v>
      </c>
      <c r="DE412">
        <v>0</v>
      </c>
      <c r="DF412">
        <v>0</v>
      </c>
      <c r="DG412">
        <v>0</v>
      </c>
      <c r="DH412">
        <v>0</v>
      </c>
      <c r="DI412">
        <v>0</v>
      </c>
      <c r="DJ412">
        <v>0</v>
      </c>
      <c r="DK412">
        <v>0</v>
      </c>
      <c r="DL412">
        <v>0</v>
      </c>
      <c r="DM412">
        <v>0</v>
      </c>
      <c r="DN412">
        <v>0</v>
      </c>
      <c r="DO412">
        <v>0</v>
      </c>
      <c r="DP412">
        <v>0</v>
      </c>
      <c r="DQ412">
        <v>0</v>
      </c>
      <c r="DR412">
        <v>0</v>
      </c>
      <c r="DS412">
        <v>0</v>
      </c>
      <c r="DT412">
        <v>0</v>
      </c>
      <c r="DU412">
        <v>0</v>
      </c>
      <c r="DV412">
        <v>0</v>
      </c>
      <c r="DW412">
        <v>0</v>
      </c>
      <c r="DX412">
        <v>0</v>
      </c>
      <c r="DY412">
        <v>0</v>
      </c>
      <c r="DZ412">
        <v>0</v>
      </c>
      <c r="EA412">
        <v>0</v>
      </c>
      <c r="EB412">
        <v>0</v>
      </c>
      <c r="EC412">
        <v>0</v>
      </c>
      <c r="ED412">
        <v>0</v>
      </c>
      <c r="EE412">
        <v>0</v>
      </c>
      <c r="EF412">
        <v>0</v>
      </c>
      <c r="EG412">
        <v>0</v>
      </c>
      <c r="EH412">
        <v>0</v>
      </c>
      <c r="EI412">
        <v>0</v>
      </c>
      <c r="EJ412">
        <v>0</v>
      </c>
      <c r="EK412">
        <v>0</v>
      </c>
      <c r="EL412">
        <v>0</v>
      </c>
      <c r="EM412">
        <v>0</v>
      </c>
      <c r="EN412">
        <v>0</v>
      </c>
      <c r="EO412">
        <v>0</v>
      </c>
      <c r="EP412">
        <v>0</v>
      </c>
      <c r="EQ412">
        <v>0</v>
      </c>
      <c r="ER412">
        <v>0</v>
      </c>
      <c r="ES412">
        <v>0</v>
      </c>
      <c r="ET412">
        <v>0</v>
      </c>
      <c r="EU412">
        <v>0</v>
      </c>
      <c r="EV412">
        <v>0</v>
      </c>
      <c r="EW412">
        <v>0</v>
      </c>
      <c r="EX412">
        <v>0</v>
      </c>
      <c r="EY412">
        <v>0</v>
      </c>
      <c r="EZ412">
        <v>0</v>
      </c>
      <c r="FA412">
        <v>0</v>
      </c>
      <c r="FB412">
        <v>0</v>
      </c>
      <c r="FC412">
        <v>0</v>
      </c>
      <c r="FD412">
        <v>0</v>
      </c>
      <c r="FE412">
        <v>0</v>
      </c>
      <c r="FF412">
        <v>0</v>
      </c>
      <c r="FG412">
        <v>0</v>
      </c>
      <c r="FH412">
        <v>0</v>
      </c>
      <c r="FI412">
        <v>0</v>
      </c>
      <c r="FJ412">
        <v>0</v>
      </c>
      <c r="FK412">
        <v>0</v>
      </c>
      <c r="FL412">
        <v>0</v>
      </c>
      <c r="FM412">
        <v>0</v>
      </c>
      <c r="FN412">
        <v>0</v>
      </c>
      <c r="FO412">
        <v>0</v>
      </c>
      <c r="FP412">
        <v>0</v>
      </c>
      <c r="FQ412">
        <v>0</v>
      </c>
      <c r="FR412">
        <v>0</v>
      </c>
      <c r="FS412">
        <v>0</v>
      </c>
      <c r="FT412">
        <v>0</v>
      </c>
    </row>
    <row r="413" spans="1:176" x14ac:dyDescent="0.2">
      <c r="A413" t="s">
        <v>233</v>
      </c>
      <c r="B413" t="s">
        <v>229</v>
      </c>
      <c r="C413" t="s">
        <v>248</v>
      </c>
      <c r="D413">
        <v>0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0</v>
      </c>
      <c r="BI413">
        <v>0</v>
      </c>
      <c r="BJ413">
        <v>0</v>
      </c>
      <c r="BK413">
        <v>0</v>
      </c>
      <c r="BL413">
        <v>0</v>
      </c>
      <c r="BM413">
        <v>0</v>
      </c>
      <c r="BN413">
        <v>0</v>
      </c>
      <c r="BO413">
        <v>0</v>
      </c>
      <c r="BP413">
        <v>0</v>
      </c>
      <c r="BQ413">
        <v>0</v>
      </c>
      <c r="BR413">
        <v>0</v>
      </c>
      <c r="BS413">
        <v>0</v>
      </c>
      <c r="BT413">
        <v>0</v>
      </c>
      <c r="BU413">
        <v>0</v>
      </c>
      <c r="BV413">
        <v>0</v>
      </c>
      <c r="BW413">
        <v>0</v>
      </c>
      <c r="BX413">
        <v>0</v>
      </c>
      <c r="BY413">
        <v>0</v>
      </c>
      <c r="BZ413">
        <v>0</v>
      </c>
      <c r="CA413">
        <v>0</v>
      </c>
      <c r="CB413">
        <v>0</v>
      </c>
      <c r="CC413">
        <v>0</v>
      </c>
      <c r="CD413">
        <v>0</v>
      </c>
      <c r="CE413">
        <v>0</v>
      </c>
      <c r="CF413">
        <v>0</v>
      </c>
      <c r="CG413">
        <v>0</v>
      </c>
      <c r="CH413">
        <v>0</v>
      </c>
      <c r="CI413">
        <v>0</v>
      </c>
      <c r="CJ413">
        <v>0</v>
      </c>
      <c r="CK413">
        <v>0</v>
      </c>
      <c r="CL413">
        <v>0</v>
      </c>
      <c r="CM413">
        <v>0</v>
      </c>
      <c r="CN413">
        <v>0</v>
      </c>
      <c r="CO413">
        <v>0</v>
      </c>
      <c r="CP413">
        <v>0</v>
      </c>
      <c r="CQ413">
        <v>0</v>
      </c>
      <c r="CR413">
        <v>0</v>
      </c>
      <c r="CS413">
        <v>0</v>
      </c>
      <c r="CT413">
        <v>0</v>
      </c>
      <c r="CU413">
        <v>0</v>
      </c>
      <c r="CV413">
        <v>0</v>
      </c>
      <c r="CW413">
        <v>0</v>
      </c>
      <c r="CX413">
        <v>0</v>
      </c>
      <c r="CY413">
        <v>0</v>
      </c>
      <c r="CZ413">
        <v>0</v>
      </c>
      <c r="DA413">
        <v>0</v>
      </c>
      <c r="DB413">
        <v>0</v>
      </c>
      <c r="DC413">
        <v>0</v>
      </c>
      <c r="DD413">
        <v>0</v>
      </c>
      <c r="DE413">
        <v>0</v>
      </c>
      <c r="DF413">
        <v>0</v>
      </c>
      <c r="DG413">
        <v>0</v>
      </c>
      <c r="DH413">
        <v>0</v>
      </c>
      <c r="DI413">
        <v>0</v>
      </c>
      <c r="DJ413">
        <v>0</v>
      </c>
      <c r="DK413">
        <v>0</v>
      </c>
      <c r="DL413">
        <v>0</v>
      </c>
      <c r="DM413">
        <v>0</v>
      </c>
      <c r="DN413">
        <v>0</v>
      </c>
      <c r="DO413">
        <v>0</v>
      </c>
      <c r="DP413">
        <v>0</v>
      </c>
      <c r="DQ413">
        <v>0</v>
      </c>
      <c r="DR413">
        <v>0</v>
      </c>
      <c r="DS413">
        <v>0</v>
      </c>
      <c r="DT413">
        <v>0</v>
      </c>
      <c r="DU413">
        <v>0</v>
      </c>
      <c r="DV413">
        <v>0</v>
      </c>
      <c r="DW413">
        <v>0</v>
      </c>
      <c r="DX413">
        <v>0</v>
      </c>
      <c r="DY413">
        <v>0</v>
      </c>
      <c r="DZ413">
        <v>0</v>
      </c>
      <c r="EA413">
        <v>0</v>
      </c>
      <c r="EB413">
        <v>0</v>
      </c>
      <c r="EC413">
        <v>0</v>
      </c>
      <c r="ED413">
        <v>0</v>
      </c>
      <c r="EE413">
        <v>0</v>
      </c>
      <c r="EF413">
        <v>0</v>
      </c>
      <c r="EG413">
        <v>0</v>
      </c>
      <c r="EH413">
        <v>0</v>
      </c>
      <c r="EI413">
        <v>0</v>
      </c>
      <c r="EJ413">
        <v>0</v>
      </c>
      <c r="EK413">
        <v>0</v>
      </c>
      <c r="EL413">
        <v>0</v>
      </c>
      <c r="EM413">
        <v>0</v>
      </c>
      <c r="EN413">
        <v>0</v>
      </c>
      <c r="EO413">
        <v>0</v>
      </c>
      <c r="EP413">
        <v>0</v>
      </c>
      <c r="EQ413">
        <v>0</v>
      </c>
      <c r="ER413">
        <v>0</v>
      </c>
      <c r="ES413">
        <v>0</v>
      </c>
      <c r="ET413">
        <v>0</v>
      </c>
      <c r="EU413">
        <v>0</v>
      </c>
      <c r="EV413">
        <v>0</v>
      </c>
      <c r="EW413">
        <v>0</v>
      </c>
      <c r="EX413">
        <v>0</v>
      </c>
      <c r="EY413">
        <v>0</v>
      </c>
      <c r="EZ413">
        <v>0</v>
      </c>
      <c r="FA413">
        <v>0</v>
      </c>
      <c r="FB413">
        <v>0</v>
      </c>
      <c r="FC413">
        <v>0</v>
      </c>
      <c r="FD413">
        <v>0</v>
      </c>
      <c r="FE413">
        <v>0</v>
      </c>
      <c r="FF413">
        <v>0</v>
      </c>
      <c r="FG413">
        <v>0</v>
      </c>
      <c r="FH413">
        <v>0</v>
      </c>
      <c r="FI413">
        <v>0</v>
      </c>
      <c r="FJ413">
        <v>0</v>
      </c>
      <c r="FK413">
        <v>0</v>
      </c>
      <c r="FL413">
        <v>0</v>
      </c>
      <c r="FM413">
        <v>0</v>
      </c>
      <c r="FN413">
        <v>0</v>
      </c>
      <c r="FO413">
        <v>0</v>
      </c>
      <c r="FP413">
        <v>0</v>
      </c>
      <c r="FQ413">
        <v>0</v>
      </c>
      <c r="FR413">
        <v>0</v>
      </c>
      <c r="FS413">
        <v>0</v>
      </c>
      <c r="FT413">
        <v>0</v>
      </c>
    </row>
    <row r="414" spans="1:176" x14ac:dyDescent="0.2">
      <c r="A414" t="s">
        <v>233</v>
      </c>
      <c r="B414" t="s">
        <v>229</v>
      </c>
      <c r="C414" t="s">
        <v>249</v>
      </c>
      <c r="D414">
        <v>0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0</v>
      </c>
      <c r="BI414">
        <v>0</v>
      </c>
      <c r="BJ414">
        <v>0</v>
      </c>
      <c r="BK414">
        <v>0</v>
      </c>
      <c r="BL414">
        <v>0</v>
      </c>
      <c r="BM414">
        <v>0</v>
      </c>
      <c r="BN414">
        <v>0</v>
      </c>
      <c r="BO414">
        <v>0</v>
      </c>
      <c r="BP414">
        <v>0</v>
      </c>
      <c r="BQ414">
        <v>0</v>
      </c>
      <c r="BR414">
        <v>0</v>
      </c>
      <c r="BS414">
        <v>0</v>
      </c>
      <c r="BT414">
        <v>0</v>
      </c>
      <c r="BU414">
        <v>0</v>
      </c>
      <c r="BV414">
        <v>0</v>
      </c>
      <c r="BW414">
        <v>0</v>
      </c>
      <c r="BX414">
        <v>0</v>
      </c>
      <c r="BY414">
        <v>0</v>
      </c>
      <c r="BZ414">
        <v>0</v>
      </c>
      <c r="CA414">
        <v>0</v>
      </c>
      <c r="CB414">
        <v>0</v>
      </c>
      <c r="CC414">
        <v>0</v>
      </c>
      <c r="CD414">
        <v>0</v>
      </c>
      <c r="CE414">
        <v>0</v>
      </c>
      <c r="CF414">
        <v>0</v>
      </c>
      <c r="CG414">
        <v>0</v>
      </c>
      <c r="CH414">
        <v>0</v>
      </c>
      <c r="CI414">
        <v>0</v>
      </c>
      <c r="CJ414">
        <v>0</v>
      </c>
      <c r="CK414">
        <v>0</v>
      </c>
      <c r="CL414">
        <v>0</v>
      </c>
      <c r="CM414">
        <v>0</v>
      </c>
      <c r="CN414">
        <v>0</v>
      </c>
      <c r="CO414">
        <v>0</v>
      </c>
      <c r="CP414">
        <v>0</v>
      </c>
      <c r="CQ414">
        <v>0</v>
      </c>
      <c r="CR414">
        <v>0</v>
      </c>
      <c r="CS414">
        <v>0</v>
      </c>
      <c r="CT414">
        <v>0</v>
      </c>
      <c r="CU414">
        <v>0</v>
      </c>
      <c r="CV414">
        <v>0</v>
      </c>
      <c r="CW414">
        <v>0</v>
      </c>
      <c r="CX414">
        <v>0</v>
      </c>
      <c r="CY414">
        <v>0</v>
      </c>
      <c r="CZ414">
        <v>0</v>
      </c>
      <c r="DA414">
        <v>0</v>
      </c>
      <c r="DB414">
        <v>0</v>
      </c>
      <c r="DC414">
        <v>0</v>
      </c>
      <c r="DD414">
        <v>0</v>
      </c>
      <c r="DE414">
        <v>0</v>
      </c>
      <c r="DF414">
        <v>0</v>
      </c>
      <c r="DG414">
        <v>0</v>
      </c>
      <c r="DH414">
        <v>0</v>
      </c>
      <c r="DI414">
        <v>0</v>
      </c>
      <c r="DJ414">
        <v>0</v>
      </c>
      <c r="DK414">
        <v>0</v>
      </c>
      <c r="DL414">
        <v>0</v>
      </c>
      <c r="DM414">
        <v>0</v>
      </c>
      <c r="DN414">
        <v>0</v>
      </c>
      <c r="DO414">
        <v>0</v>
      </c>
      <c r="DP414">
        <v>0</v>
      </c>
      <c r="DQ414">
        <v>0</v>
      </c>
      <c r="DR414">
        <v>0</v>
      </c>
      <c r="DS414">
        <v>0</v>
      </c>
      <c r="DT414">
        <v>0</v>
      </c>
      <c r="DU414">
        <v>0</v>
      </c>
      <c r="DV414">
        <v>0</v>
      </c>
      <c r="DW414">
        <v>0</v>
      </c>
      <c r="DX414">
        <v>0</v>
      </c>
      <c r="DY414">
        <v>0</v>
      </c>
      <c r="DZ414">
        <v>0</v>
      </c>
      <c r="EA414">
        <v>0</v>
      </c>
      <c r="EB414">
        <v>0</v>
      </c>
      <c r="EC414">
        <v>0</v>
      </c>
      <c r="ED414">
        <v>0</v>
      </c>
      <c r="EE414">
        <v>0</v>
      </c>
      <c r="EF414">
        <v>0</v>
      </c>
      <c r="EG414">
        <v>0</v>
      </c>
      <c r="EH414">
        <v>0</v>
      </c>
      <c r="EI414">
        <v>0</v>
      </c>
      <c r="EJ414">
        <v>0</v>
      </c>
      <c r="EK414">
        <v>0</v>
      </c>
      <c r="EL414">
        <v>0</v>
      </c>
      <c r="EM414">
        <v>0</v>
      </c>
      <c r="EN414">
        <v>0</v>
      </c>
      <c r="EO414">
        <v>0</v>
      </c>
      <c r="EP414">
        <v>0</v>
      </c>
      <c r="EQ414">
        <v>0</v>
      </c>
      <c r="ER414">
        <v>0</v>
      </c>
      <c r="ES414">
        <v>0</v>
      </c>
      <c r="ET414">
        <v>0</v>
      </c>
      <c r="EU414">
        <v>0</v>
      </c>
      <c r="EV414">
        <v>0</v>
      </c>
      <c r="EW414">
        <v>0</v>
      </c>
      <c r="EX414">
        <v>0</v>
      </c>
      <c r="EY414">
        <v>0</v>
      </c>
      <c r="EZ414">
        <v>0</v>
      </c>
      <c r="FA414">
        <v>0</v>
      </c>
      <c r="FB414">
        <v>0</v>
      </c>
      <c r="FC414">
        <v>0</v>
      </c>
      <c r="FD414">
        <v>0</v>
      </c>
      <c r="FE414">
        <v>0</v>
      </c>
      <c r="FF414">
        <v>0</v>
      </c>
      <c r="FG414">
        <v>0</v>
      </c>
      <c r="FH414">
        <v>0</v>
      </c>
      <c r="FI414">
        <v>0</v>
      </c>
      <c r="FJ414">
        <v>0</v>
      </c>
      <c r="FK414">
        <v>0</v>
      </c>
      <c r="FL414">
        <v>0</v>
      </c>
      <c r="FM414">
        <v>0</v>
      </c>
      <c r="FN414">
        <v>0</v>
      </c>
      <c r="FO414">
        <v>0</v>
      </c>
      <c r="FP414">
        <v>0</v>
      </c>
      <c r="FQ414">
        <v>0</v>
      </c>
      <c r="FR414">
        <v>0</v>
      </c>
      <c r="FS414">
        <v>0</v>
      </c>
      <c r="FT414">
        <v>0</v>
      </c>
    </row>
    <row r="415" spans="1:176" x14ac:dyDescent="0.2">
      <c r="A415" t="s">
        <v>233</v>
      </c>
      <c r="B415" t="s">
        <v>229</v>
      </c>
      <c r="C415" t="s">
        <v>250</v>
      </c>
      <c r="D415">
        <v>0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0</v>
      </c>
      <c r="BI415">
        <v>0</v>
      </c>
      <c r="BJ415">
        <v>0</v>
      </c>
      <c r="BK415">
        <v>0</v>
      </c>
      <c r="BL415">
        <v>0</v>
      </c>
      <c r="BM415">
        <v>0</v>
      </c>
      <c r="BN415">
        <v>0</v>
      </c>
      <c r="BO415">
        <v>0</v>
      </c>
      <c r="BP415">
        <v>0</v>
      </c>
      <c r="BQ415">
        <v>0</v>
      </c>
      <c r="BR415">
        <v>0</v>
      </c>
      <c r="BS415">
        <v>0</v>
      </c>
      <c r="BT415">
        <v>0</v>
      </c>
      <c r="BU415">
        <v>0</v>
      </c>
      <c r="BV415">
        <v>0</v>
      </c>
      <c r="BW415">
        <v>0</v>
      </c>
      <c r="BX415">
        <v>0</v>
      </c>
      <c r="BY415">
        <v>0</v>
      </c>
      <c r="BZ415">
        <v>0</v>
      </c>
      <c r="CA415">
        <v>0</v>
      </c>
      <c r="CB415">
        <v>0</v>
      </c>
      <c r="CC415">
        <v>0</v>
      </c>
      <c r="CD415">
        <v>0</v>
      </c>
      <c r="CE415">
        <v>0</v>
      </c>
      <c r="CF415">
        <v>0</v>
      </c>
      <c r="CG415">
        <v>0</v>
      </c>
      <c r="CH415">
        <v>0</v>
      </c>
      <c r="CI415">
        <v>0</v>
      </c>
      <c r="CJ415">
        <v>0</v>
      </c>
      <c r="CK415">
        <v>0</v>
      </c>
      <c r="CL415">
        <v>0</v>
      </c>
      <c r="CM415">
        <v>0</v>
      </c>
      <c r="CN415">
        <v>0</v>
      </c>
      <c r="CO415">
        <v>0</v>
      </c>
      <c r="CP415">
        <v>0</v>
      </c>
      <c r="CQ415">
        <v>0</v>
      </c>
      <c r="CR415">
        <v>0</v>
      </c>
      <c r="CS415">
        <v>0</v>
      </c>
      <c r="CT415">
        <v>0</v>
      </c>
      <c r="CU415">
        <v>0</v>
      </c>
      <c r="CV415">
        <v>0</v>
      </c>
      <c r="CW415">
        <v>0</v>
      </c>
      <c r="CX415">
        <v>0</v>
      </c>
      <c r="CY415">
        <v>0</v>
      </c>
      <c r="CZ415">
        <v>0</v>
      </c>
      <c r="DA415">
        <v>0</v>
      </c>
      <c r="DB415">
        <v>0</v>
      </c>
      <c r="DC415">
        <v>0</v>
      </c>
      <c r="DD415">
        <v>0</v>
      </c>
      <c r="DE415">
        <v>0</v>
      </c>
      <c r="DF415">
        <v>0</v>
      </c>
      <c r="DG415">
        <v>0</v>
      </c>
      <c r="DH415">
        <v>0</v>
      </c>
      <c r="DI415">
        <v>0</v>
      </c>
      <c r="DJ415">
        <v>0</v>
      </c>
      <c r="DK415">
        <v>0</v>
      </c>
      <c r="DL415">
        <v>0</v>
      </c>
      <c r="DM415">
        <v>0</v>
      </c>
      <c r="DN415">
        <v>0</v>
      </c>
      <c r="DO415">
        <v>0</v>
      </c>
      <c r="DP415">
        <v>0</v>
      </c>
      <c r="DQ415">
        <v>0</v>
      </c>
      <c r="DR415">
        <v>0</v>
      </c>
      <c r="DS415">
        <v>0</v>
      </c>
      <c r="DT415">
        <v>0</v>
      </c>
      <c r="DU415">
        <v>0</v>
      </c>
      <c r="DV415">
        <v>0</v>
      </c>
      <c r="DW415">
        <v>0</v>
      </c>
      <c r="DX415">
        <v>0</v>
      </c>
      <c r="DY415">
        <v>0</v>
      </c>
      <c r="DZ415">
        <v>0</v>
      </c>
      <c r="EA415">
        <v>0</v>
      </c>
      <c r="EB415">
        <v>0</v>
      </c>
      <c r="EC415">
        <v>0</v>
      </c>
      <c r="ED415">
        <v>0</v>
      </c>
      <c r="EE415">
        <v>0</v>
      </c>
      <c r="EF415">
        <v>0</v>
      </c>
      <c r="EG415">
        <v>0</v>
      </c>
      <c r="EH415">
        <v>0</v>
      </c>
      <c r="EI415">
        <v>0</v>
      </c>
      <c r="EJ415">
        <v>0</v>
      </c>
      <c r="EK415">
        <v>0</v>
      </c>
      <c r="EL415">
        <v>0</v>
      </c>
      <c r="EM415">
        <v>0</v>
      </c>
      <c r="EN415">
        <v>0</v>
      </c>
      <c r="EO415">
        <v>0</v>
      </c>
      <c r="EP415">
        <v>0</v>
      </c>
      <c r="EQ415">
        <v>0</v>
      </c>
      <c r="ER415">
        <v>0</v>
      </c>
      <c r="ES415">
        <v>0</v>
      </c>
      <c r="ET415">
        <v>0</v>
      </c>
      <c r="EU415">
        <v>0</v>
      </c>
      <c r="EV415">
        <v>0</v>
      </c>
      <c r="EW415">
        <v>0</v>
      </c>
      <c r="EX415">
        <v>0</v>
      </c>
      <c r="EY415">
        <v>0</v>
      </c>
      <c r="EZ415">
        <v>0</v>
      </c>
      <c r="FA415">
        <v>0</v>
      </c>
      <c r="FB415">
        <v>0</v>
      </c>
      <c r="FC415">
        <v>0</v>
      </c>
      <c r="FD415">
        <v>0</v>
      </c>
      <c r="FE415">
        <v>0</v>
      </c>
      <c r="FF415">
        <v>0</v>
      </c>
      <c r="FG415">
        <v>0</v>
      </c>
      <c r="FH415">
        <v>0</v>
      </c>
      <c r="FI415">
        <v>0</v>
      </c>
      <c r="FJ415">
        <v>0</v>
      </c>
      <c r="FK415">
        <v>0</v>
      </c>
      <c r="FL415">
        <v>0</v>
      </c>
      <c r="FM415">
        <v>0</v>
      </c>
      <c r="FN415">
        <v>0</v>
      </c>
      <c r="FO415">
        <v>0</v>
      </c>
      <c r="FP415">
        <v>0</v>
      </c>
      <c r="FQ415">
        <v>0</v>
      </c>
      <c r="FR415">
        <v>0</v>
      </c>
      <c r="FS415">
        <v>0</v>
      </c>
      <c r="FT415">
        <v>0</v>
      </c>
    </row>
    <row r="416" spans="1:176" x14ac:dyDescent="0.2">
      <c r="A416" t="s">
        <v>233</v>
      </c>
      <c r="B416" t="s">
        <v>229</v>
      </c>
      <c r="C416" t="s">
        <v>251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0</v>
      </c>
      <c r="BI416">
        <v>0</v>
      </c>
      <c r="BJ416">
        <v>0</v>
      </c>
      <c r="BK416">
        <v>0</v>
      </c>
      <c r="BL416">
        <v>0</v>
      </c>
      <c r="BM416">
        <v>0</v>
      </c>
      <c r="BN416">
        <v>0</v>
      </c>
      <c r="BO416">
        <v>0</v>
      </c>
      <c r="BP416">
        <v>0</v>
      </c>
      <c r="BQ416">
        <v>0</v>
      </c>
      <c r="BR416">
        <v>0</v>
      </c>
      <c r="BS416">
        <v>0</v>
      </c>
      <c r="BT416">
        <v>0</v>
      </c>
      <c r="BU416">
        <v>0</v>
      </c>
      <c r="BV416">
        <v>0</v>
      </c>
      <c r="BW416">
        <v>0</v>
      </c>
      <c r="BX416">
        <v>0</v>
      </c>
      <c r="BY416">
        <v>0</v>
      </c>
      <c r="BZ416">
        <v>0</v>
      </c>
      <c r="CA416">
        <v>0</v>
      </c>
      <c r="CB416">
        <v>0</v>
      </c>
      <c r="CC416">
        <v>0</v>
      </c>
      <c r="CD416">
        <v>0</v>
      </c>
      <c r="CE416">
        <v>0</v>
      </c>
      <c r="CF416">
        <v>0</v>
      </c>
      <c r="CG416">
        <v>0</v>
      </c>
      <c r="CH416">
        <v>0</v>
      </c>
      <c r="CI416">
        <v>0</v>
      </c>
      <c r="CJ416">
        <v>0</v>
      </c>
      <c r="CK416">
        <v>0</v>
      </c>
      <c r="CL416">
        <v>0</v>
      </c>
      <c r="CM416">
        <v>0</v>
      </c>
      <c r="CN416">
        <v>0</v>
      </c>
      <c r="CO416">
        <v>0</v>
      </c>
      <c r="CP416">
        <v>0</v>
      </c>
      <c r="CQ416">
        <v>0</v>
      </c>
      <c r="CR416">
        <v>0</v>
      </c>
      <c r="CS416">
        <v>0</v>
      </c>
      <c r="CT416">
        <v>0</v>
      </c>
      <c r="CU416">
        <v>0</v>
      </c>
      <c r="CV416">
        <v>0</v>
      </c>
      <c r="CW416">
        <v>0</v>
      </c>
      <c r="CX416">
        <v>0</v>
      </c>
      <c r="CY416">
        <v>0</v>
      </c>
      <c r="CZ416">
        <v>0</v>
      </c>
      <c r="DA416">
        <v>0</v>
      </c>
      <c r="DB416">
        <v>0</v>
      </c>
      <c r="DC416">
        <v>0</v>
      </c>
      <c r="DD416">
        <v>0</v>
      </c>
      <c r="DE416">
        <v>0</v>
      </c>
      <c r="DF416">
        <v>0</v>
      </c>
      <c r="DG416">
        <v>0</v>
      </c>
      <c r="DH416">
        <v>0</v>
      </c>
      <c r="DI416">
        <v>0</v>
      </c>
      <c r="DJ416">
        <v>0</v>
      </c>
      <c r="DK416">
        <v>0</v>
      </c>
      <c r="DL416">
        <v>0</v>
      </c>
      <c r="DM416">
        <v>0</v>
      </c>
      <c r="DN416">
        <v>0</v>
      </c>
      <c r="DO416">
        <v>0</v>
      </c>
      <c r="DP416">
        <v>0</v>
      </c>
      <c r="DQ416">
        <v>0</v>
      </c>
      <c r="DR416">
        <v>0</v>
      </c>
      <c r="DS416">
        <v>0</v>
      </c>
      <c r="DT416">
        <v>0</v>
      </c>
      <c r="DU416">
        <v>0</v>
      </c>
      <c r="DV416">
        <v>0</v>
      </c>
      <c r="DW416">
        <v>0</v>
      </c>
      <c r="DX416">
        <v>0</v>
      </c>
      <c r="DY416">
        <v>0</v>
      </c>
      <c r="DZ416">
        <v>0</v>
      </c>
      <c r="EA416">
        <v>0</v>
      </c>
      <c r="EB416">
        <v>0</v>
      </c>
      <c r="EC416">
        <v>0</v>
      </c>
      <c r="ED416">
        <v>0</v>
      </c>
      <c r="EE416">
        <v>0</v>
      </c>
      <c r="EF416">
        <v>0</v>
      </c>
      <c r="EG416">
        <v>0</v>
      </c>
      <c r="EH416">
        <v>0</v>
      </c>
      <c r="EI416">
        <v>0</v>
      </c>
      <c r="EJ416">
        <v>0</v>
      </c>
      <c r="EK416">
        <v>0</v>
      </c>
      <c r="EL416">
        <v>0</v>
      </c>
      <c r="EM416">
        <v>0</v>
      </c>
      <c r="EN416">
        <v>0</v>
      </c>
      <c r="EO416">
        <v>0</v>
      </c>
      <c r="EP416">
        <v>0</v>
      </c>
      <c r="EQ416">
        <v>0</v>
      </c>
      <c r="ER416">
        <v>0</v>
      </c>
      <c r="ES416">
        <v>0</v>
      </c>
      <c r="ET416">
        <v>0</v>
      </c>
      <c r="EU416">
        <v>0</v>
      </c>
      <c r="EV416">
        <v>0</v>
      </c>
      <c r="EW416">
        <v>0</v>
      </c>
      <c r="EX416">
        <v>0</v>
      </c>
      <c r="EY416">
        <v>0</v>
      </c>
      <c r="EZ416">
        <v>0</v>
      </c>
      <c r="FA416">
        <v>0</v>
      </c>
      <c r="FB416">
        <v>0</v>
      </c>
      <c r="FC416">
        <v>0</v>
      </c>
      <c r="FD416">
        <v>0</v>
      </c>
      <c r="FE416">
        <v>0</v>
      </c>
      <c r="FF416">
        <v>0</v>
      </c>
      <c r="FG416">
        <v>0</v>
      </c>
      <c r="FH416">
        <v>0</v>
      </c>
      <c r="FI416">
        <v>0</v>
      </c>
      <c r="FJ416">
        <v>0</v>
      </c>
      <c r="FK416">
        <v>0</v>
      </c>
      <c r="FL416">
        <v>0</v>
      </c>
      <c r="FM416">
        <v>0</v>
      </c>
      <c r="FN416">
        <v>0</v>
      </c>
      <c r="FO416">
        <v>0</v>
      </c>
      <c r="FP416">
        <v>0</v>
      </c>
      <c r="FQ416">
        <v>0</v>
      </c>
      <c r="FR416">
        <v>0</v>
      </c>
      <c r="FS416">
        <v>0</v>
      </c>
      <c r="FT416">
        <v>0</v>
      </c>
    </row>
    <row r="417" spans="1:176" x14ac:dyDescent="0.2">
      <c r="A417" t="s">
        <v>233</v>
      </c>
      <c r="B417" t="s">
        <v>229</v>
      </c>
      <c r="C417" t="s">
        <v>252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0</v>
      </c>
      <c r="BI417">
        <v>0</v>
      </c>
      <c r="BJ417">
        <v>0</v>
      </c>
      <c r="BK417">
        <v>0</v>
      </c>
      <c r="BL417">
        <v>0</v>
      </c>
      <c r="BM417">
        <v>0</v>
      </c>
      <c r="BN417">
        <v>0</v>
      </c>
      <c r="BO417">
        <v>0</v>
      </c>
      <c r="BP417">
        <v>0</v>
      </c>
      <c r="BQ417">
        <v>0</v>
      </c>
      <c r="BR417">
        <v>0</v>
      </c>
      <c r="BS417">
        <v>0</v>
      </c>
      <c r="BT417">
        <v>0</v>
      </c>
      <c r="BU417">
        <v>0</v>
      </c>
      <c r="BV417">
        <v>0</v>
      </c>
      <c r="BW417">
        <v>0</v>
      </c>
      <c r="BX417">
        <v>0</v>
      </c>
      <c r="BY417">
        <v>0</v>
      </c>
      <c r="BZ417">
        <v>0</v>
      </c>
      <c r="CA417">
        <v>0</v>
      </c>
      <c r="CB417">
        <v>0</v>
      </c>
      <c r="CC417">
        <v>0</v>
      </c>
      <c r="CD417">
        <v>0</v>
      </c>
      <c r="CE417">
        <v>0</v>
      </c>
      <c r="CF417">
        <v>0</v>
      </c>
      <c r="CG417">
        <v>0</v>
      </c>
      <c r="CH417">
        <v>0</v>
      </c>
      <c r="CI417">
        <v>0</v>
      </c>
      <c r="CJ417">
        <v>0</v>
      </c>
      <c r="CK417">
        <v>0</v>
      </c>
      <c r="CL417">
        <v>0</v>
      </c>
      <c r="CM417">
        <v>0</v>
      </c>
      <c r="CN417">
        <v>0</v>
      </c>
      <c r="CO417">
        <v>0</v>
      </c>
      <c r="CP417">
        <v>0</v>
      </c>
      <c r="CQ417">
        <v>0</v>
      </c>
      <c r="CR417">
        <v>0</v>
      </c>
      <c r="CS417">
        <v>0</v>
      </c>
      <c r="CT417">
        <v>0</v>
      </c>
      <c r="CU417">
        <v>0</v>
      </c>
      <c r="CV417">
        <v>0</v>
      </c>
      <c r="CW417">
        <v>0</v>
      </c>
      <c r="CX417">
        <v>0</v>
      </c>
      <c r="CY417">
        <v>0</v>
      </c>
      <c r="CZ417">
        <v>0</v>
      </c>
      <c r="DA417">
        <v>0</v>
      </c>
      <c r="DB417">
        <v>0</v>
      </c>
      <c r="DC417">
        <v>0</v>
      </c>
      <c r="DD417">
        <v>0</v>
      </c>
      <c r="DE417">
        <v>0</v>
      </c>
      <c r="DF417">
        <v>0</v>
      </c>
      <c r="DG417">
        <v>0</v>
      </c>
      <c r="DH417">
        <v>0</v>
      </c>
      <c r="DI417">
        <v>0</v>
      </c>
      <c r="DJ417">
        <v>0</v>
      </c>
      <c r="DK417">
        <v>0</v>
      </c>
      <c r="DL417">
        <v>0</v>
      </c>
      <c r="DM417">
        <v>0</v>
      </c>
      <c r="DN417">
        <v>0</v>
      </c>
      <c r="DO417">
        <v>0</v>
      </c>
      <c r="DP417">
        <v>0</v>
      </c>
      <c r="DQ417">
        <v>0</v>
      </c>
      <c r="DR417">
        <v>0</v>
      </c>
      <c r="DS417">
        <v>0</v>
      </c>
      <c r="DT417">
        <v>0</v>
      </c>
      <c r="DU417">
        <v>0</v>
      </c>
      <c r="DV417">
        <v>0</v>
      </c>
      <c r="DW417">
        <v>0</v>
      </c>
      <c r="DX417">
        <v>0</v>
      </c>
      <c r="DY417">
        <v>0</v>
      </c>
      <c r="DZ417">
        <v>0</v>
      </c>
      <c r="EA417">
        <v>0</v>
      </c>
      <c r="EB417">
        <v>0</v>
      </c>
      <c r="EC417">
        <v>0</v>
      </c>
      <c r="ED417">
        <v>0</v>
      </c>
      <c r="EE417">
        <v>0</v>
      </c>
      <c r="EF417">
        <v>0</v>
      </c>
      <c r="EG417">
        <v>0</v>
      </c>
      <c r="EH417">
        <v>0</v>
      </c>
      <c r="EI417">
        <v>0</v>
      </c>
      <c r="EJ417">
        <v>0</v>
      </c>
      <c r="EK417">
        <v>0</v>
      </c>
      <c r="EL417">
        <v>0</v>
      </c>
      <c r="EM417">
        <v>0</v>
      </c>
      <c r="EN417">
        <v>0</v>
      </c>
      <c r="EO417">
        <v>0</v>
      </c>
      <c r="EP417">
        <v>0</v>
      </c>
      <c r="EQ417">
        <v>0</v>
      </c>
      <c r="ER417">
        <v>0</v>
      </c>
      <c r="ES417">
        <v>0</v>
      </c>
      <c r="ET417">
        <v>0</v>
      </c>
      <c r="EU417">
        <v>0</v>
      </c>
      <c r="EV417">
        <v>0</v>
      </c>
      <c r="EW417">
        <v>0</v>
      </c>
      <c r="EX417">
        <v>0</v>
      </c>
      <c r="EY417">
        <v>0</v>
      </c>
      <c r="EZ417">
        <v>0</v>
      </c>
      <c r="FA417">
        <v>0</v>
      </c>
      <c r="FB417">
        <v>0</v>
      </c>
      <c r="FC417">
        <v>0</v>
      </c>
      <c r="FD417">
        <v>0</v>
      </c>
      <c r="FE417">
        <v>0</v>
      </c>
      <c r="FF417">
        <v>0</v>
      </c>
      <c r="FG417">
        <v>0</v>
      </c>
      <c r="FH417">
        <v>0</v>
      </c>
      <c r="FI417">
        <v>0</v>
      </c>
      <c r="FJ417">
        <v>0</v>
      </c>
      <c r="FK417">
        <v>0</v>
      </c>
      <c r="FL417">
        <v>0</v>
      </c>
      <c r="FM417">
        <v>0</v>
      </c>
      <c r="FN417">
        <v>0</v>
      </c>
      <c r="FO417">
        <v>0</v>
      </c>
      <c r="FP417">
        <v>0</v>
      </c>
      <c r="FQ417">
        <v>0</v>
      </c>
      <c r="FR417">
        <v>1</v>
      </c>
      <c r="FS417">
        <v>1</v>
      </c>
      <c r="FT417">
        <v>0</v>
      </c>
    </row>
    <row r="418" spans="1:176" x14ac:dyDescent="0.2">
      <c r="A418" t="s">
        <v>233</v>
      </c>
      <c r="B418" t="s">
        <v>229</v>
      </c>
      <c r="C418" t="s">
        <v>253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0</v>
      </c>
      <c r="BI418">
        <v>0</v>
      </c>
      <c r="BJ418">
        <v>0</v>
      </c>
      <c r="BK418">
        <v>0</v>
      </c>
      <c r="BL418">
        <v>0</v>
      </c>
      <c r="BM418">
        <v>0</v>
      </c>
      <c r="BN418">
        <v>0</v>
      </c>
      <c r="BO418">
        <v>0</v>
      </c>
      <c r="BP418">
        <v>0</v>
      </c>
      <c r="BQ418">
        <v>0</v>
      </c>
      <c r="BR418">
        <v>0</v>
      </c>
      <c r="BS418">
        <v>0</v>
      </c>
      <c r="BT418">
        <v>0</v>
      </c>
      <c r="BU418">
        <v>0</v>
      </c>
      <c r="BV418">
        <v>0</v>
      </c>
      <c r="BW418">
        <v>0</v>
      </c>
      <c r="BX418">
        <v>0</v>
      </c>
      <c r="BY418">
        <v>0</v>
      </c>
      <c r="BZ418">
        <v>0</v>
      </c>
      <c r="CA418">
        <v>0</v>
      </c>
      <c r="CB418">
        <v>0</v>
      </c>
      <c r="CC418">
        <v>0</v>
      </c>
      <c r="CD418">
        <v>0</v>
      </c>
      <c r="CE418">
        <v>0</v>
      </c>
      <c r="CF418">
        <v>0</v>
      </c>
      <c r="CG418">
        <v>0</v>
      </c>
      <c r="CH418">
        <v>0</v>
      </c>
      <c r="CI418">
        <v>0</v>
      </c>
      <c r="CJ418">
        <v>0</v>
      </c>
      <c r="CK418">
        <v>0</v>
      </c>
      <c r="CL418">
        <v>0</v>
      </c>
      <c r="CM418">
        <v>0</v>
      </c>
      <c r="CN418">
        <v>0</v>
      </c>
      <c r="CO418">
        <v>0</v>
      </c>
      <c r="CP418">
        <v>0</v>
      </c>
      <c r="CQ418">
        <v>0</v>
      </c>
      <c r="CR418">
        <v>0</v>
      </c>
      <c r="CS418">
        <v>0</v>
      </c>
      <c r="CT418">
        <v>0</v>
      </c>
      <c r="CU418">
        <v>0</v>
      </c>
      <c r="CV418">
        <v>0</v>
      </c>
      <c r="CW418">
        <v>0</v>
      </c>
      <c r="CX418">
        <v>0</v>
      </c>
      <c r="CY418">
        <v>0</v>
      </c>
      <c r="CZ418">
        <v>0</v>
      </c>
      <c r="DA418">
        <v>0</v>
      </c>
      <c r="DB418">
        <v>0</v>
      </c>
      <c r="DC418">
        <v>0</v>
      </c>
      <c r="DD418">
        <v>0</v>
      </c>
      <c r="DE418">
        <v>0</v>
      </c>
      <c r="DF418">
        <v>0</v>
      </c>
      <c r="DG418">
        <v>0</v>
      </c>
      <c r="DH418">
        <v>0</v>
      </c>
      <c r="DI418">
        <v>0</v>
      </c>
      <c r="DJ418">
        <v>0</v>
      </c>
      <c r="DK418">
        <v>0</v>
      </c>
      <c r="DL418">
        <v>0</v>
      </c>
      <c r="DM418">
        <v>0</v>
      </c>
      <c r="DN418">
        <v>0</v>
      </c>
      <c r="DO418">
        <v>0</v>
      </c>
      <c r="DP418">
        <v>0</v>
      </c>
      <c r="DQ418">
        <v>0</v>
      </c>
      <c r="DR418">
        <v>0</v>
      </c>
      <c r="DS418">
        <v>0</v>
      </c>
      <c r="DT418">
        <v>0</v>
      </c>
      <c r="DU418">
        <v>0</v>
      </c>
      <c r="DV418">
        <v>0</v>
      </c>
      <c r="DW418">
        <v>0</v>
      </c>
      <c r="DX418">
        <v>0</v>
      </c>
      <c r="DY418">
        <v>0</v>
      </c>
      <c r="DZ418">
        <v>0</v>
      </c>
      <c r="EA418">
        <v>0</v>
      </c>
      <c r="EB418">
        <v>0</v>
      </c>
      <c r="EC418">
        <v>0</v>
      </c>
      <c r="ED418">
        <v>0</v>
      </c>
      <c r="EE418">
        <v>0</v>
      </c>
      <c r="EF418">
        <v>0</v>
      </c>
      <c r="EG418">
        <v>0</v>
      </c>
      <c r="EH418">
        <v>0</v>
      </c>
      <c r="EI418">
        <v>0</v>
      </c>
      <c r="EJ418">
        <v>0</v>
      </c>
      <c r="EK418">
        <v>0</v>
      </c>
      <c r="EL418">
        <v>0</v>
      </c>
      <c r="EM418">
        <v>0</v>
      </c>
      <c r="EN418">
        <v>0</v>
      </c>
      <c r="EO418">
        <v>0</v>
      </c>
      <c r="EP418">
        <v>0</v>
      </c>
      <c r="EQ418">
        <v>0</v>
      </c>
      <c r="ER418">
        <v>0</v>
      </c>
      <c r="ES418">
        <v>0</v>
      </c>
      <c r="ET418">
        <v>0</v>
      </c>
      <c r="EU418">
        <v>0</v>
      </c>
      <c r="EV418">
        <v>0</v>
      </c>
      <c r="EW418">
        <v>0</v>
      </c>
      <c r="EX418">
        <v>0</v>
      </c>
      <c r="EY418">
        <v>0</v>
      </c>
      <c r="EZ418">
        <v>0</v>
      </c>
      <c r="FA418">
        <v>0</v>
      </c>
      <c r="FB418">
        <v>0</v>
      </c>
      <c r="FC418">
        <v>0</v>
      </c>
      <c r="FD418">
        <v>0</v>
      </c>
      <c r="FE418">
        <v>0</v>
      </c>
      <c r="FF418">
        <v>0</v>
      </c>
      <c r="FG418">
        <v>0</v>
      </c>
      <c r="FH418">
        <v>0</v>
      </c>
      <c r="FI418">
        <v>0</v>
      </c>
      <c r="FJ418">
        <v>0</v>
      </c>
      <c r="FK418">
        <v>0</v>
      </c>
      <c r="FL418">
        <v>0</v>
      </c>
      <c r="FM418">
        <v>0</v>
      </c>
      <c r="FN418">
        <v>0</v>
      </c>
      <c r="FO418">
        <v>0</v>
      </c>
      <c r="FP418">
        <v>0</v>
      </c>
      <c r="FQ418">
        <v>0</v>
      </c>
      <c r="FR418">
        <v>1</v>
      </c>
      <c r="FS418">
        <v>1</v>
      </c>
      <c r="FT418">
        <v>0</v>
      </c>
    </row>
    <row r="419" spans="1:176" x14ac:dyDescent="0.2">
      <c r="A419" t="s">
        <v>233</v>
      </c>
      <c r="B419" t="s">
        <v>229</v>
      </c>
      <c r="C419" t="s">
        <v>254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0</v>
      </c>
      <c r="BI419">
        <v>0</v>
      </c>
      <c r="BJ419">
        <v>0</v>
      </c>
      <c r="BK419">
        <v>0</v>
      </c>
      <c r="BL419">
        <v>0</v>
      </c>
      <c r="BM419">
        <v>0</v>
      </c>
      <c r="BN419">
        <v>0</v>
      </c>
      <c r="BO419">
        <v>0</v>
      </c>
      <c r="BP419">
        <v>0</v>
      </c>
      <c r="BQ419">
        <v>0</v>
      </c>
      <c r="BR419">
        <v>0</v>
      </c>
      <c r="BS419">
        <v>0</v>
      </c>
      <c r="BT419">
        <v>0</v>
      </c>
      <c r="BU419">
        <v>0</v>
      </c>
      <c r="BV419">
        <v>0</v>
      </c>
      <c r="BW419">
        <v>0</v>
      </c>
      <c r="BX419">
        <v>0</v>
      </c>
      <c r="BY419">
        <v>0</v>
      </c>
      <c r="BZ419">
        <v>0</v>
      </c>
      <c r="CA419">
        <v>0</v>
      </c>
      <c r="CB419">
        <v>0</v>
      </c>
      <c r="CC419">
        <v>0</v>
      </c>
      <c r="CD419">
        <v>0</v>
      </c>
      <c r="CE419">
        <v>0</v>
      </c>
      <c r="CF419">
        <v>0</v>
      </c>
      <c r="CG419">
        <v>0</v>
      </c>
      <c r="CH419">
        <v>0</v>
      </c>
      <c r="CI419">
        <v>0</v>
      </c>
      <c r="CJ419">
        <v>0</v>
      </c>
      <c r="CK419">
        <v>0</v>
      </c>
      <c r="CL419">
        <v>0</v>
      </c>
      <c r="CM419">
        <v>0</v>
      </c>
      <c r="CN419">
        <v>0</v>
      </c>
      <c r="CO419">
        <v>0</v>
      </c>
      <c r="CP419">
        <v>0</v>
      </c>
      <c r="CQ419">
        <v>0</v>
      </c>
      <c r="CR419">
        <v>0</v>
      </c>
      <c r="CS419">
        <v>0</v>
      </c>
      <c r="CT419">
        <v>0</v>
      </c>
      <c r="CU419">
        <v>0</v>
      </c>
      <c r="CV419">
        <v>0</v>
      </c>
      <c r="CW419">
        <v>0</v>
      </c>
      <c r="CX419">
        <v>0</v>
      </c>
      <c r="CY419">
        <v>0</v>
      </c>
      <c r="CZ419">
        <v>0</v>
      </c>
      <c r="DA419">
        <v>0</v>
      </c>
      <c r="DB419">
        <v>0</v>
      </c>
      <c r="DC419">
        <v>0</v>
      </c>
      <c r="DD419">
        <v>0</v>
      </c>
      <c r="DE419">
        <v>0</v>
      </c>
      <c r="DF419">
        <v>0</v>
      </c>
      <c r="DG419">
        <v>0</v>
      </c>
      <c r="DH419">
        <v>0</v>
      </c>
      <c r="DI419">
        <v>0</v>
      </c>
      <c r="DJ419">
        <v>0</v>
      </c>
      <c r="DK419">
        <v>0</v>
      </c>
      <c r="DL419">
        <v>0</v>
      </c>
      <c r="DM419">
        <v>0</v>
      </c>
      <c r="DN419">
        <v>0</v>
      </c>
      <c r="DO419">
        <v>0</v>
      </c>
      <c r="DP419">
        <v>0</v>
      </c>
      <c r="DQ419">
        <v>0</v>
      </c>
      <c r="DR419">
        <v>0</v>
      </c>
      <c r="DS419">
        <v>0</v>
      </c>
      <c r="DT419">
        <v>0</v>
      </c>
      <c r="DU419">
        <v>0</v>
      </c>
      <c r="DV419">
        <v>0</v>
      </c>
      <c r="DW419">
        <v>0</v>
      </c>
      <c r="DX419">
        <v>0</v>
      </c>
      <c r="DY419">
        <v>0</v>
      </c>
      <c r="DZ419">
        <v>0</v>
      </c>
      <c r="EA419">
        <v>0</v>
      </c>
      <c r="EB419">
        <v>0</v>
      </c>
      <c r="EC419">
        <v>0</v>
      </c>
      <c r="ED419">
        <v>0</v>
      </c>
      <c r="EE419">
        <v>0</v>
      </c>
      <c r="EF419">
        <v>0</v>
      </c>
      <c r="EG419">
        <v>0</v>
      </c>
      <c r="EH419">
        <v>0</v>
      </c>
      <c r="EI419">
        <v>0</v>
      </c>
      <c r="EJ419">
        <v>0</v>
      </c>
      <c r="EK419">
        <v>0</v>
      </c>
      <c r="EL419">
        <v>0</v>
      </c>
      <c r="EM419">
        <v>0</v>
      </c>
      <c r="EN419">
        <v>0</v>
      </c>
      <c r="EO419">
        <v>0</v>
      </c>
      <c r="EP419">
        <v>0</v>
      </c>
      <c r="EQ419">
        <v>0</v>
      </c>
      <c r="ER419">
        <v>0</v>
      </c>
      <c r="ES419">
        <v>0</v>
      </c>
      <c r="ET419">
        <v>0</v>
      </c>
      <c r="EU419">
        <v>0</v>
      </c>
      <c r="EV419">
        <v>0</v>
      </c>
      <c r="EW419">
        <v>0</v>
      </c>
      <c r="EX419">
        <v>0</v>
      </c>
      <c r="EY419">
        <v>0</v>
      </c>
      <c r="EZ419">
        <v>0</v>
      </c>
      <c r="FA419">
        <v>0</v>
      </c>
      <c r="FB419">
        <v>0</v>
      </c>
      <c r="FC419">
        <v>0</v>
      </c>
      <c r="FD419">
        <v>0</v>
      </c>
      <c r="FE419">
        <v>0</v>
      </c>
      <c r="FF419">
        <v>0</v>
      </c>
      <c r="FG419">
        <v>0</v>
      </c>
      <c r="FH419">
        <v>0</v>
      </c>
      <c r="FI419">
        <v>0</v>
      </c>
      <c r="FJ419">
        <v>0</v>
      </c>
      <c r="FK419">
        <v>0</v>
      </c>
      <c r="FL419">
        <v>0</v>
      </c>
      <c r="FM419">
        <v>0</v>
      </c>
      <c r="FN419">
        <v>0</v>
      </c>
      <c r="FO419">
        <v>0</v>
      </c>
      <c r="FP419">
        <v>0</v>
      </c>
      <c r="FQ419">
        <v>0</v>
      </c>
      <c r="FR419">
        <v>1</v>
      </c>
      <c r="FS419">
        <v>1</v>
      </c>
      <c r="FT419">
        <v>0</v>
      </c>
    </row>
    <row r="420" spans="1:176" x14ac:dyDescent="0.2">
      <c r="A420" t="s">
        <v>233</v>
      </c>
      <c r="B420" t="s">
        <v>229</v>
      </c>
      <c r="C420" t="s">
        <v>255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0</v>
      </c>
      <c r="BI420">
        <v>0</v>
      </c>
      <c r="BJ420">
        <v>0</v>
      </c>
      <c r="BK420">
        <v>0</v>
      </c>
      <c r="BL420">
        <v>0</v>
      </c>
      <c r="BM420">
        <v>0</v>
      </c>
      <c r="BN420">
        <v>0</v>
      </c>
      <c r="BO420">
        <v>0</v>
      </c>
      <c r="BP420">
        <v>0</v>
      </c>
      <c r="BQ420">
        <v>0</v>
      </c>
      <c r="BR420">
        <v>0</v>
      </c>
      <c r="BS420">
        <v>0</v>
      </c>
      <c r="BT420">
        <v>0</v>
      </c>
      <c r="BU420">
        <v>0</v>
      </c>
      <c r="BV420">
        <v>0</v>
      </c>
      <c r="BW420">
        <v>0</v>
      </c>
      <c r="BX420">
        <v>0</v>
      </c>
      <c r="BY420">
        <v>0</v>
      </c>
      <c r="BZ420">
        <v>0</v>
      </c>
      <c r="CA420">
        <v>0</v>
      </c>
      <c r="CB420">
        <v>0</v>
      </c>
      <c r="CC420">
        <v>0</v>
      </c>
      <c r="CD420">
        <v>0</v>
      </c>
      <c r="CE420">
        <v>0</v>
      </c>
      <c r="CF420">
        <v>0</v>
      </c>
      <c r="CG420">
        <v>0</v>
      </c>
      <c r="CH420">
        <v>0</v>
      </c>
      <c r="CI420">
        <v>0</v>
      </c>
      <c r="CJ420">
        <v>0</v>
      </c>
      <c r="CK420">
        <v>0</v>
      </c>
      <c r="CL420">
        <v>0</v>
      </c>
      <c r="CM420">
        <v>0</v>
      </c>
      <c r="CN420">
        <v>0</v>
      </c>
      <c r="CO420">
        <v>0</v>
      </c>
      <c r="CP420">
        <v>0</v>
      </c>
      <c r="CQ420">
        <v>0</v>
      </c>
      <c r="CR420">
        <v>0</v>
      </c>
      <c r="CS420">
        <v>0</v>
      </c>
      <c r="CT420">
        <v>0</v>
      </c>
      <c r="CU420">
        <v>0</v>
      </c>
      <c r="CV420">
        <v>0</v>
      </c>
      <c r="CW420">
        <v>0</v>
      </c>
      <c r="CX420">
        <v>0</v>
      </c>
      <c r="CY420">
        <v>0</v>
      </c>
      <c r="CZ420">
        <v>0</v>
      </c>
      <c r="DA420">
        <v>0</v>
      </c>
      <c r="DB420">
        <v>0</v>
      </c>
      <c r="DC420">
        <v>0</v>
      </c>
      <c r="DD420">
        <v>0</v>
      </c>
      <c r="DE420">
        <v>0</v>
      </c>
      <c r="DF420">
        <v>0</v>
      </c>
      <c r="DG420">
        <v>0</v>
      </c>
      <c r="DH420">
        <v>0</v>
      </c>
      <c r="DI420">
        <v>0</v>
      </c>
      <c r="DJ420">
        <v>0</v>
      </c>
      <c r="DK420">
        <v>0</v>
      </c>
      <c r="DL420">
        <v>0</v>
      </c>
      <c r="DM420">
        <v>0</v>
      </c>
      <c r="DN420">
        <v>0</v>
      </c>
      <c r="DO420">
        <v>0</v>
      </c>
      <c r="DP420">
        <v>0</v>
      </c>
      <c r="DQ420">
        <v>0</v>
      </c>
      <c r="DR420">
        <v>0</v>
      </c>
      <c r="DS420">
        <v>0</v>
      </c>
      <c r="DT420">
        <v>0</v>
      </c>
      <c r="DU420">
        <v>0</v>
      </c>
      <c r="DV420">
        <v>0</v>
      </c>
      <c r="DW420">
        <v>0</v>
      </c>
      <c r="DX420">
        <v>0</v>
      </c>
      <c r="DY420">
        <v>0</v>
      </c>
      <c r="DZ420">
        <v>0</v>
      </c>
      <c r="EA420">
        <v>0</v>
      </c>
      <c r="EB420">
        <v>0</v>
      </c>
      <c r="EC420">
        <v>0</v>
      </c>
      <c r="ED420">
        <v>0</v>
      </c>
      <c r="EE420">
        <v>0</v>
      </c>
      <c r="EF420">
        <v>0</v>
      </c>
      <c r="EG420">
        <v>0</v>
      </c>
      <c r="EH420">
        <v>0</v>
      </c>
      <c r="EI420">
        <v>0</v>
      </c>
      <c r="EJ420">
        <v>0</v>
      </c>
      <c r="EK420">
        <v>0</v>
      </c>
      <c r="EL420">
        <v>0</v>
      </c>
      <c r="EM420">
        <v>0</v>
      </c>
      <c r="EN420">
        <v>0</v>
      </c>
      <c r="EO420">
        <v>0</v>
      </c>
      <c r="EP420">
        <v>0</v>
      </c>
      <c r="EQ420">
        <v>0</v>
      </c>
      <c r="ER420">
        <v>0</v>
      </c>
      <c r="ES420">
        <v>0</v>
      </c>
      <c r="ET420">
        <v>0</v>
      </c>
      <c r="EU420">
        <v>0</v>
      </c>
      <c r="EV420">
        <v>0</v>
      </c>
      <c r="EW420">
        <v>0</v>
      </c>
      <c r="EX420">
        <v>0</v>
      </c>
      <c r="EY420">
        <v>0</v>
      </c>
      <c r="EZ420">
        <v>0</v>
      </c>
      <c r="FA420">
        <v>0</v>
      </c>
      <c r="FB420">
        <v>0</v>
      </c>
      <c r="FC420">
        <v>0</v>
      </c>
      <c r="FD420">
        <v>0</v>
      </c>
      <c r="FE420">
        <v>0</v>
      </c>
      <c r="FF420">
        <v>0</v>
      </c>
      <c r="FG420">
        <v>0</v>
      </c>
      <c r="FH420">
        <v>0</v>
      </c>
      <c r="FI420">
        <v>0</v>
      </c>
      <c r="FJ420">
        <v>0</v>
      </c>
      <c r="FK420">
        <v>0</v>
      </c>
      <c r="FL420">
        <v>0</v>
      </c>
      <c r="FM420">
        <v>0</v>
      </c>
      <c r="FN420">
        <v>0</v>
      </c>
      <c r="FO420">
        <v>0</v>
      </c>
      <c r="FP420">
        <v>0</v>
      </c>
      <c r="FQ420">
        <v>0</v>
      </c>
      <c r="FR420">
        <v>1</v>
      </c>
      <c r="FS420">
        <v>1</v>
      </c>
      <c r="FT420">
        <v>0</v>
      </c>
    </row>
    <row r="421" spans="1:176" x14ac:dyDescent="0.2">
      <c r="A421" t="s">
        <v>233</v>
      </c>
      <c r="B421" t="s">
        <v>229</v>
      </c>
      <c r="C421" t="s">
        <v>256</v>
      </c>
      <c r="D421">
        <v>0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0</v>
      </c>
      <c r="BI421">
        <v>0</v>
      </c>
      <c r="BJ421">
        <v>0</v>
      </c>
      <c r="BK421">
        <v>0</v>
      </c>
      <c r="BL421">
        <v>0</v>
      </c>
      <c r="BM421">
        <v>0</v>
      </c>
      <c r="BN421">
        <v>0</v>
      </c>
      <c r="BO421">
        <v>0</v>
      </c>
      <c r="BP421">
        <v>0</v>
      </c>
      <c r="BQ421">
        <v>0</v>
      </c>
      <c r="BR421">
        <v>0</v>
      </c>
      <c r="BS421">
        <v>0</v>
      </c>
      <c r="BT421">
        <v>0</v>
      </c>
      <c r="BU421">
        <v>0</v>
      </c>
      <c r="BV421">
        <v>0</v>
      </c>
      <c r="BW421">
        <v>0</v>
      </c>
      <c r="BX421">
        <v>0</v>
      </c>
      <c r="BY421">
        <v>0</v>
      </c>
      <c r="BZ421">
        <v>0</v>
      </c>
      <c r="CA421">
        <v>0</v>
      </c>
      <c r="CB421">
        <v>0</v>
      </c>
      <c r="CC421">
        <v>0</v>
      </c>
      <c r="CD421">
        <v>0</v>
      </c>
      <c r="CE421">
        <v>0</v>
      </c>
      <c r="CF421">
        <v>0</v>
      </c>
      <c r="CG421">
        <v>0</v>
      </c>
      <c r="CH421">
        <v>0</v>
      </c>
      <c r="CI421">
        <v>0</v>
      </c>
      <c r="CJ421">
        <v>0</v>
      </c>
      <c r="CK421">
        <v>0</v>
      </c>
      <c r="CL421">
        <v>0</v>
      </c>
      <c r="CM421">
        <v>0</v>
      </c>
      <c r="CN421">
        <v>0</v>
      </c>
      <c r="CO421">
        <v>0</v>
      </c>
      <c r="CP421">
        <v>0</v>
      </c>
      <c r="CQ421">
        <v>0</v>
      </c>
      <c r="CR421">
        <v>0</v>
      </c>
      <c r="CS421">
        <v>0</v>
      </c>
      <c r="CT421">
        <v>0</v>
      </c>
      <c r="CU421">
        <v>0</v>
      </c>
      <c r="CV421">
        <v>0</v>
      </c>
      <c r="CW421">
        <v>0</v>
      </c>
      <c r="CX421">
        <v>0</v>
      </c>
      <c r="CY421">
        <v>0</v>
      </c>
      <c r="CZ421">
        <v>0</v>
      </c>
      <c r="DA421">
        <v>0</v>
      </c>
      <c r="DB421">
        <v>0</v>
      </c>
      <c r="DC421">
        <v>0</v>
      </c>
      <c r="DD421">
        <v>0</v>
      </c>
      <c r="DE421">
        <v>0</v>
      </c>
      <c r="DF421">
        <v>0</v>
      </c>
      <c r="DG421">
        <v>0</v>
      </c>
      <c r="DH421">
        <v>0</v>
      </c>
      <c r="DI421">
        <v>0</v>
      </c>
      <c r="DJ421">
        <v>0</v>
      </c>
      <c r="DK421">
        <v>0</v>
      </c>
      <c r="DL421">
        <v>0</v>
      </c>
      <c r="DM421">
        <v>0</v>
      </c>
      <c r="DN421">
        <v>0</v>
      </c>
      <c r="DO421">
        <v>0</v>
      </c>
      <c r="DP421">
        <v>0</v>
      </c>
      <c r="DQ421">
        <v>0</v>
      </c>
      <c r="DR421">
        <v>0</v>
      </c>
      <c r="DS421">
        <v>0</v>
      </c>
      <c r="DT421">
        <v>0</v>
      </c>
      <c r="DU421">
        <v>0</v>
      </c>
      <c r="DV421">
        <v>0</v>
      </c>
      <c r="DW421">
        <v>0</v>
      </c>
      <c r="DX421">
        <v>0</v>
      </c>
      <c r="DY421">
        <v>0</v>
      </c>
      <c r="DZ421">
        <v>0</v>
      </c>
      <c r="EA421">
        <v>0</v>
      </c>
      <c r="EB421">
        <v>0</v>
      </c>
      <c r="EC421">
        <v>0</v>
      </c>
      <c r="ED421">
        <v>0</v>
      </c>
      <c r="EE421">
        <v>0</v>
      </c>
      <c r="EF421">
        <v>0</v>
      </c>
      <c r="EG421">
        <v>0</v>
      </c>
      <c r="EH421">
        <v>0</v>
      </c>
      <c r="EI421">
        <v>0</v>
      </c>
      <c r="EJ421">
        <v>0</v>
      </c>
      <c r="EK421">
        <v>0</v>
      </c>
      <c r="EL421">
        <v>0</v>
      </c>
      <c r="EM421">
        <v>0</v>
      </c>
      <c r="EN421">
        <v>0</v>
      </c>
      <c r="EO421">
        <v>0</v>
      </c>
      <c r="EP421">
        <v>0</v>
      </c>
      <c r="EQ421">
        <v>0</v>
      </c>
      <c r="ER421">
        <v>0</v>
      </c>
      <c r="ES421">
        <v>0</v>
      </c>
      <c r="ET421">
        <v>0</v>
      </c>
      <c r="EU421">
        <v>0</v>
      </c>
      <c r="EV421">
        <v>0</v>
      </c>
      <c r="EW421">
        <v>0</v>
      </c>
      <c r="EX421">
        <v>0</v>
      </c>
      <c r="EY421">
        <v>0</v>
      </c>
      <c r="EZ421">
        <v>0</v>
      </c>
      <c r="FA421">
        <v>0</v>
      </c>
      <c r="FB421">
        <v>0</v>
      </c>
      <c r="FC421">
        <v>0</v>
      </c>
      <c r="FD421">
        <v>0</v>
      </c>
      <c r="FE421">
        <v>0</v>
      </c>
      <c r="FF421">
        <v>0</v>
      </c>
      <c r="FG421">
        <v>0</v>
      </c>
      <c r="FH421">
        <v>0</v>
      </c>
      <c r="FI421">
        <v>0</v>
      </c>
      <c r="FJ421">
        <v>0</v>
      </c>
      <c r="FK421">
        <v>0</v>
      </c>
      <c r="FL421">
        <v>0</v>
      </c>
      <c r="FM421">
        <v>0</v>
      </c>
      <c r="FN421">
        <v>0</v>
      </c>
      <c r="FO421">
        <v>0</v>
      </c>
      <c r="FP421">
        <v>0</v>
      </c>
      <c r="FQ421">
        <v>0</v>
      </c>
      <c r="FR421">
        <v>1</v>
      </c>
      <c r="FS421">
        <v>1</v>
      </c>
      <c r="FT421">
        <v>0</v>
      </c>
    </row>
    <row r="422" spans="1:176" x14ac:dyDescent="0.2">
      <c r="A422" t="s">
        <v>233</v>
      </c>
      <c r="B422" t="s">
        <v>229</v>
      </c>
      <c r="C422" t="s">
        <v>257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0</v>
      </c>
      <c r="BI422">
        <v>0</v>
      </c>
      <c r="BJ422">
        <v>0</v>
      </c>
      <c r="BK422">
        <v>0</v>
      </c>
      <c r="BL422">
        <v>0</v>
      </c>
      <c r="BM422">
        <v>0</v>
      </c>
      <c r="BN422">
        <v>0</v>
      </c>
      <c r="BO422">
        <v>0</v>
      </c>
      <c r="BP422">
        <v>0</v>
      </c>
      <c r="BQ422">
        <v>0</v>
      </c>
      <c r="BR422">
        <v>0</v>
      </c>
      <c r="BS422">
        <v>0</v>
      </c>
      <c r="BT422">
        <v>0</v>
      </c>
      <c r="BU422">
        <v>0</v>
      </c>
      <c r="BV422">
        <v>0</v>
      </c>
      <c r="BW422">
        <v>0</v>
      </c>
      <c r="BX422">
        <v>0</v>
      </c>
      <c r="BY422">
        <v>0</v>
      </c>
      <c r="BZ422">
        <v>0</v>
      </c>
      <c r="CA422">
        <v>0</v>
      </c>
      <c r="CB422">
        <v>0</v>
      </c>
      <c r="CC422">
        <v>0</v>
      </c>
      <c r="CD422">
        <v>0</v>
      </c>
      <c r="CE422">
        <v>0</v>
      </c>
      <c r="CF422">
        <v>0</v>
      </c>
      <c r="CG422">
        <v>0</v>
      </c>
      <c r="CH422">
        <v>0</v>
      </c>
      <c r="CI422">
        <v>0</v>
      </c>
      <c r="CJ422">
        <v>0</v>
      </c>
      <c r="CK422">
        <v>0</v>
      </c>
      <c r="CL422">
        <v>0</v>
      </c>
      <c r="CM422">
        <v>0</v>
      </c>
      <c r="CN422">
        <v>0</v>
      </c>
      <c r="CO422">
        <v>0</v>
      </c>
      <c r="CP422">
        <v>0</v>
      </c>
      <c r="CQ422">
        <v>0</v>
      </c>
      <c r="CR422">
        <v>0</v>
      </c>
      <c r="CS422">
        <v>0</v>
      </c>
      <c r="CT422">
        <v>0</v>
      </c>
      <c r="CU422">
        <v>0</v>
      </c>
      <c r="CV422">
        <v>0</v>
      </c>
      <c r="CW422">
        <v>0</v>
      </c>
      <c r="CX422">
        <v>0</v>
      </c>
      <c r="CY422">
        <v>0</v>
      </c>
      <c r="CZ422">
        <v>0</v>
      </c>
      <c r="DA422">
        <v>0</v>
      </c>
      <c r="DB422">
        <v>0</v>
      </c>
      <c r="DC422">
        <v>0</v>
      </c>
      <c r="DD422">
        <v>0</v>
      </c>
      <c r="DE422">
        <v>0</v>
      </c>
      <c r="DF422">
        <v>0</v>
      </c>
      <c r="DG422">
        <v>0</v>
      </c>
      <c r="DH422">
        <v>0</v>
      </c>
      <c r="DI422">
        <v>0</v>
      </c>
      <c r="DJ422">
        <v>0</v>
      </c>
      <c r="DK422">
        <v>0</v>
      </c>
      <c r="DL422">
        <v>0</v>
      </c>
      <c r="DM422">
        <v>0</v>
      </c>
      <c r="DN422">
        <v>0</v>
      </c>
      <c r="DO422">
        <v>0</v>
      </c>
      <c r="DP422">
        <v>0</v>
      </c>
      <c r="DQ422">
        <v>0</v>
      </c>
      <c r="DR422">
        <v>0</v>
      </c>
      <c r="DS422">
        <v>0</v>
      </c>
      <c r="DT422">
        <v>0</v>
      </c>
      <c r="DU422">
        <v>0</v>
      </c>
      <c r="DV422">
        <v>0</v>
      </c>
      <c r="DW422">
        <v>0</v>
      </c>
      <c r="DX422">
        <v>0</v>
      </c>
      <c r="DY422">
        <v>0</v>
      </c>
      <c r="DZ422">
        <v>0</v>
      </c>
      <c r="EA422">
        <v>0</v>
      </c>
      <c r="EB422">
        <v>0</v>
      </c>
      <c r="EC422">
        <v>0</v>
      </c>
      <c r="ED422">
        <v>0</v>
      </c>
      <c r="EE422">
        <v>0</v>
      </c>
      <c r="EF422">
        <v>0</v>
      </c>
      <c r="EG422">
        <v>0</v>
      </c>
      <c r="EH422">
        <v>0</v>
      </c>
      <c r="EI422">
        <v>0</v>
      </c>
      <c r="EJ422">
        <v>0</v>
      </c>
      <c r="EK422">
        <v>0</v>
      </c>
      <c r="EL422">
        <v>0</v>
      </c>
      <c r="EM422">
        <v>0</v>
      </c>
      <c r="EN422">
        <v>0</v>
      </c>
      <c r="EO422">
        <v>0</v>
      </c>
      <c r="EP422">
        <v>0</v>
      </c>
      <c r="EQ422">
        <v>0</v>
      </c>
      <c r="ER422">
        <v>0</v>
      </c>
      <c r="ES422">
        <v>0</v>
      </c>
      <c r="ET422">
        <v>0</v>
      </c>
      <c r="EU422">
        <v>0</v>
      </c>
      <c r="EV422">
        <v>0</v>
      </c>
      <c r="EW422">
        <v>0</v>
      </c>
      <c r="EX422">
        <v>0</v>
      </c>
      <c r="EY422">
        <v>0</v>
      </c>
      <c r="EZ422">
        <v>0</v>
      </c>
      <c r="FA422">
        <v>0</v>
      </c>
      <c r="FB422">
        <v>0</v>
      </c>
      <c r="FC422">
        <v>0</v>
      </c>
      <c r="FD422">
        <v>0</v>
      </c>
      <c r="FE422">
        <v>0</v>
      </c>
      <c r="FF422">
        <v>0</v>
      </c>
      <c r="FG422">
        <v>0</v>
      </c>
      <c r="FH422">
        <v>0</v>
      </c>
      <c r="FI422">
        <v>0</v>
      </c>
      <c r="FJ422">
        <v>0</v>
      </c>
      <c r="FK422">
        <v>0</v>
      </c>
      <c r="FL422">
        <v>0</v>
      </c>
      <c r="FM422">
        <v>0</v>
      </c>
      <c r="FN422">
        <v>0</v>
      </c>
      <c r="FO422">
        <v>0</v>
      </c>
      <c r="FP422">
        <v>0</v>
      </c>
      <c r="FQ422">
        <v>0</v>
      </c>
      <c r="FR422">
        <v>0</v>
      </c>
      <c r="FS422">
        <v>0</v>
      </c>
      <c r="FT422">
        <v>0</v>
      </c>
    </row>
    <row r="423" spans="1:176" x14ac:dyDescent="0.2">
      <c r="A423" t="s">
        <v>233</v>
      </c>
      <c r="B423" t="s">
        <v>229</v>
      </c>
      <c r="C423" t="s">
        <v>258</v>
      </c>
      <c r="D423">
        <v>0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0</v>
      </c>
      <c r="BI423">
        <v>0</v>
      </c>
      <c r="BJ423">
        <v>0</v>
      </c>
      <c r="BK423">
        <v>0</v>
      </c>
      <c r="BL423">
        <v>0</v>
      </c>
      <c r="BM423">
        <v>0</v>
      </c>
      <c r="BN423">
        <v>0</v>
      </c>
      <c r="BO423">
        <v>0</v>
      </c>
      <c r="BP423">
        <v>0</v>
      </c>
      <c r="BQ423">
        <v>0</v>
      </c>
      <c r="BR423">
        <v>0</v>
      </c>
      <c r="BS423">
        <v>0</v>
      </c>
      <c r="BT423">
        <v>0</v>
      </c>
      <c r="BU423">
        <v>0</v>
      </c>
      <c r="BV423">
        <v>0</v>
      </c>
      <c r="BW423">
        <v>0</v>
      </c>
      <c r="BX423">
        <v>0</v>
      </c>
      <c r="BY423">
        <v>0</v>
      </c>
      <c r="BZ423">
        <v>0</v>
      </c>
      <c r="CA423">
        <v>0</v>
      </c>
      <c r="CB423">
        <v>0</v>
      </c>
      <c r="CC423">
        <v>0</v>
      </c>
      <c r="CD423">
        <v>0</v>
      </c>
      <c r="CE423">
        <v>0</v>
      </c>
      <c r="CF423">
        <v>0</v>
      </c>
      <c r="CG423">
        <v>0</v>
      </c>
      <c r="CH423">
        <v>0</v>
      </c>
      <c r="CI423">
        <v>0</v>
      </c>
      <c r="CJ423">
        <v>0</v>
      </c>
      <c r="CK423">
        <v>0</v>
      </c>
      <c r="CL423">
        <v>0</v>
      </c>
      <c r="CM423">
        <v>0</v>
      </c>
      <c r="CN423">
        <v>0</v>
      </c>
      <c r="CO423">
        <v>0</v>
      </c>
      <c r="CP423">
        <v>0</v>
      </c>
      <c r="CQ423">
        <v>0</v>
      </c>
      <c r="CR423">
        <v>0</v>
      </c>
      <c r="CS423">
        <v>0</v>
      </c>
      <c r="CT423">
        <v>0</v>
      </c>
      <c r="CU423">
        <v>0</v>
      </c>
      <c r="CV423">
        <v>0</v>
      </c>
      <c r="CW423">
        <v>0</v>
      </c>
      <c r="CX423">
        <v>0</v>
      </c>
      <c r="CY423">
        <v>0</v>
      </c>
      <c r="CZ423">
        <v>0</v>
      </c>
      <c r="DA423">
        <v>0</v>
      </c>
      <c r="DB423">
        <v>0</v>
      </c>
      <c r="DC423">
        <v>0</v>
      </c>
      <c r="DD423">
        <v>0</v>
      </c>
      <c r="DE423">
        <v>0</v>
      </c>
      <c r="DF423">
        <v>0</v>
      </c>
      <c r="DG423">
        <v>0</v>
      </c>
      <c r="DH423">
        <v>0</v>
      </c>
      <c r="DI423">
        <v>0</v>
      </c>
      <c r="DJ423">
        <v>0</v>
      </c>
      <c r="DK423">
        <v>0</v>
      </c>
      <c r="DL423">
        <v>0</v>
      </c>
      <c r="DM423">
        <v>0</v>
      </c>
      <c r="DN423">
        <v>0</v>
      </c>
      <c r="DO423">
        <v>0</v>
      </c>
      <c r="DP423">
        <v>0</v>
      </c>
      <c r="DQ423">
        <v>0</v>
      </c>
      <c r="DR423">
        <v>0</v>
      </c>
      <c r="DS423">
        <v>0</v>
      </c>
      <c r="DT423">
        <v>0</v>
      </c>
      <c r="DU423">
        <v>0</v>
      </c>
      <c r="DV423">
        <v>0</v>
      </c>
      <c r="DW423">
        <v>0</v>
      </c>
      <c r="DX423">
        <v>0</v>
      </c>
      <c r="DY423">
        <v>0</v>
      </c>
      <c r="DZ423">
        <v>0</v>
      </c>
      <c r="EA423">
        <v>0</v>
      </c>
      <c r="EB423">
        <v>0</v>
      </c>
      <c r="EC423">
        <v>0</v>
      </c>
      <c r="ED423">
        <v>0</v>
      </c>
      <c r="EE423">
        <v>0</v>
      </c>
      <c r="EF423">
        <v>0</v>
      </c>
      <c r="EG423">
        <v>0</v>
      </c>
      <c r="EH423">
        <v>0</v>
      </c>
      <c r="EI423">
        <v>0</v>
      </c>
      <c r="EJ423">
        <v>0</v>
      </c>
      <c r="EK423">
        <v>0</v>
      </c>
      <c r="EL423">
        <v>0</v>
      </c>
      <c r="EM423">
        <v>0</v>
      </c>
      <c r="EN423">
        <v>0</v>
      </c>
      <c r="EO423">
        <v>0</v>
      </c>
      <c r="EP423">
        <v>0</v>
      </c>
      <c r="EQ423">
        <v>0</v>
      </c>
      <c r="ER423">
        <v>0</v>
      </c>
      <c r="ES423">
        <v>0</v>
      </c>
      <c r="ET423">
        <v>0</v>
      </c>
      <c r="EU423">
        <v>0</v>
      </c>
      <c r="EV423">
        <v>0</v>
      </c>
      <c r="EW423">
        <v>0</v>
      </c>
      <c r="EX423">
        <v>0</v>
      </c>
      <c r="EY423">
        <v>0</v>
      </c>
      <c r="EZ423">
        <v>0</v>
      </c>
      <c r="FA423">
        <v>0</v>
      </c>
      <c r="FB423">
        <v>0</v>
      </c>
      <c r="FC423">
        <v>0</v>
      </c>
      <c r="FD423">
        <v>0</v>
      </c>
      <c r="FE423">
        <v>0</v>
      </c>
      <c r="FF423">
        <v>0</v>
      </c>
      <c r="FG423">
        <v>0</v>
      </c>
      <c r="FH423">
        <v>0</v>
      </c>
      <c r="FI423">
        <v>0</v>
      </c>
      <c r="FJ423">
        <v>0</v>
      </c>
      <c r="FK423">
        <v>0</v>
      </c>
      <c r="FL423">
        <v>0</v>
      </c>
      <c r="FM423">
        <v>0</v>
      </c>
      <c r="FN423">
        <v>0</v>
      </c>
      <c r="FO423">
        <v>0</v>
      </c>
      <c r="FP423">
        <v>0</v>
      </c>
      <c r="FQ423">
        <v>0</v>
      </c>
      <c r="FR423">
        <v>1</v>
      </c>
      <c r="FS423">
        <v>1</v>
      </c>
      <c r="FT423">
        <v>0</v>
      </c>
    </row>
    <row r="424" spans="1:176" x14ac:dyDescent="0.2">
      <c r="A424" t="s">
        <v>233</v>
      </c>
      <c r="B424" t="s">
        <v>229</v>
      </c>
      <c r="C424" t="s">
        <v>259</v>
      </c>
      <c r="D424">
        <v>0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0</v>
      </c>
      <c r="BI424">
        <v>0</v>
      </c>
      <c r="BJ424">
        <v>0</v>
      </c>
      <c r="BK424">
        <v>0</v>
      </c>
      <c r="BL424">
        <v>0</v>
      </c>
      <c r="BM424">
        <v>0</v>
      </c>
      <c r="BN424">
        <v>0</v>
      </c>
      <c r="BO424">
        <v>0</v>
      </c>
      <c r="BP424">
        <v>0</v>
      </c>
      <c r="BQ424">
        <v>0</v>
      </c>
      <c r="BR424">
        <v>0</v>
      </c>
      <c r="BS424">
        <v>0</v>
      </c>
      <c r="BT424">
        <v>0</v>
      </c>
      <c r="BU424">
        <v>0</v>
      </c>
      <c r="BV424">
        <v>0</v>
      </c>
      <c r="BW424">
        <v>0</v>
      </c>
      <c r="BX424">
        <v>0</v>
      </c>
      <c r="BY424">
        <v>0</v>
      </c>
      <c r="BZ424">
        <v>0</v>
      </c>
      <c r="CA424">
        <v>0</v>
      </c>
      <c r="CB424">
        <v>0</v>
      </c>
      <c r="CC424">
        <v>0</v>
      </c>
      <c r="CD424">
        <v>0</v>
      </c>
      <c r="CE424">
        <v>0</v>
      </c>
      <c r="CF424">
        <v>0</v>
      </c>
      <c r="CG424">
        <v>0</v>
      </c>
      <c r="CH424">
        <v>0</v>
      </c>
      <c r="CI424">
        <v>0</v>
      </c>
      <c r="CJ424">
        <v>0</v>
      </c>
      <c r="CK424">
        <v>0</v>
      </c>
      <c r="CL424">
        <v>0</v>
      </c>
      <c r="CM424">
        <v>0</v>
      </c>
      <c r="CN424">
        <v>0</v>
      </c>
      <c r="CO424">
        <v>0</v>
      </c>
      <c r="CP424">
        <v>0</v>
      </c>
      <c r="CQ424">
        <v>0</v>
      </c>
      <c r="CR424">
        <v>0</v>
      </c>
      <c r="CS424">
        <v>0</v>
      </c>
      <c r="CT424">
        <v>0</v>
      </c>
      <c r="CU424">
        <v>0</v>
      </c>
      <c r="CV424">
        <v>0</v>
      </c>
      <c r="CW424">
        <v>0</v>
      </c>
      <c r="CX424">
        <v>0</v>
      </c>
      <c r="CY424">
        <v>0</v>
      </c>
      <c r="CZ424">
        <v>0</v>
      </c>
      <c r="DA424">
        <v>0</v>
      </c>
      <c r="DB424">
        <v>0</v>
      </c>
      <c r="DC424">
        <v>0</v>
      </c>
      <c r="DD424">
        <v>0</v>
      </c>
      <c r="DE424">
        <v>0</v>
      </c>
      <c r="DF424">
        <v>0</v>
      </c>
      <c r="DG424">
        <v>0</v>
      </c>
      <c r="DH424">
        <v>0</v>
      </c>
      <c r="DI424">
        <v>0</v>
      </c>
      <c r="DJ424">
        <v>0</v>
      </c>
      <c r="DK424">
        <v>0</v>
      </c>
      <c r="DL424">
        <v>0</v>
      </c>
      <c r="DM424">
        <v>0</v>
      </c>
      <c r="DN424">
        <v>0</v>
      </c>
      <c r="DO424">
        <v>0</v>
      </c>
      <c r="DP424">
        <v>0</v>
      </c>
      <c r="DQ424">
        <v>0</v>
      </c>
      <c r="DR424">
        <v>0</v>
      </c>
      <c r="DS424">
        <v>0</v>
      </c>
      <c r="DT424">
        <v>0</v>
      </c>
      <c r="DU424">
        <v>0</v>
      </c>
      <c r="DV424">
        <v>0</v>
      </c>
      <c r="DW424">
        <v>0</v>
      </c>
      <c r="DX424">
        <v>0</v>
      </c>
      <c r="DY424">
        <v>0</v>
      </c>
      <c r="DZ424">
        <v>0</v>
      </c>
      <c r="EA424">
        <v>0</v>
      </c>
      <c r="EB424">
        <v>0</v>
      </c>
      <c r="EC424">
        <v>0</v>
      </c>
      <c r="ED424">
        <v>0</v>
      </c>
      <c r="EE424">
        <v>0</v>
      </c>
      <c r="EF424">
        <v>0</v>
      </c>
      <c r="EG424">
        <v>0</v>
      </c>
      <c r="EH424">
        <v>0</v>
      </c>
      <c r="EI424">
        <v>0</v>
      </c>
      <c r="EJ424">
        <v>0</v>
      </c>
      <c r="EK424">
        <v>0</v>
      </c>
      <c r="EL424">
        <v>0</v>
      </c>
      <c r="EM424">
        <v>0</v>
      </c>
      <c r="EN424">
        <v>0</v>
      </c>
      <c r="EO424">
        <v>0</v>
      </c>
      <c r="EP424">
        <v>0</v>
      </c>
      <c r="EQ424">
        <v>0</v>
      </c>
      <c r="ER424">
        <v>0</v>
      </c>
      <c r="ES424">
        <v>0</v>
      </c>
      <c r="ET424">
        <v>0</v>
      </c>
      <c r="EU424">
        <v>0</v>
      </c>
      <c r="EV424">
        <v>0</v>
      </c>
      <c r="EW424">
        <v>0</v>
      </c>
      <c r="EX424">
        <v>0</v>
      </c>
      <c r="EY424">
        <v>0</v>
      </c>
      <c r="EZ424">
        <v>0</v>
      </c>
      <c r="FA424">
        <v>0</v>
      </c>
      <c r="FB424">
        <v>0</v>
      </c>
      <c r="FC424">
        <v>0</v>
      </c>
      <c r="FD424">
        <v>0</v>
      </c>
      <c r="FE424">
        <v>0</v>
      </c>
      <c r="FF424">
        <v>0</v>
      </c>
      <c r="FG424">
        <v>0</v>
      </c>
      <c r="FH424">
        <v>0</v>
      </c>
      <c r="FI424">
        <v>0</v>
      </c>
      <c r="FJ424">
        <v>0</v>
      </c>
      <c r="FK424">
        <v>0</v>
      </c>
      <c r="FL424">
        <v>0</v>
      </c>
      <c r="FM424">
        <v>0</v>
      </c>
      <c r="FN424">
        <v>0</v>
      </c>
      <c r="FO424">
        <v>0</v>
      </c>
      <c r="FP424">
        <v>0</v>
      </c>
      <c r="FQ424">
        <v>0</v>
      </c>
      <c r="FR424">
        <v>0</v>
      </c>
      <c r="FS424">
        <v>0</v>
      </c>
      <c r="FT424">
        <v>0</v>
      </c>
    </row>
    <row r="425" spans="1:176" x14ac:dyDescent="0.2">
      <c r="A425" t="s">
        <v>233</v>
      </c>
      <c r="B425" t="s">
        <v>229</v>
      </c>
      <c r="C425" t="s">
        <v>260</v>
      </c>
      <c r="D425">
        <v>0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0</v>
      </c>
      <c r="BI425">
        <v>0</v>
      </c>
      <c r="BJ425">
        <v>0</v>
      </c>
      <c r="BK425">
        <v>0</v>
      </c>
      <c r="BL425">
        <v>0</v>
      </c>
      <c r="BM425">
        <v>0</v>
      </c>
      <c r="BN425">
        <v>0</v>
      </c>
      <c r="BO425">
        <v>0</v>
      </c>
      <c r="BP425">
        <v>0</v>
      </c>
      <c r="BQ425">
        <v>0</v>
      </c>
      <c r="BR425">
        <v>0</v>
      </c>
      <c r="BS425">
        <v>0</v>
      </c>
      <c r="BT425">
        <v>0</v>
      </c>
      <c r="BU425">
        <v>0</v>
      </c>
      <c r="BV425">
        <v>0</v>
      </c>
      <c r="BW425">
        <v>0</v>
      </c>
      <c r="BX425">
        <v>0</v>
      </c>
      <c r="BY425">
        <v>0</v>
      </c>
      <c r="BZ425">
        <v>0</v>
      </c>
      <c r="CA425">
        <v>0</v>
      </c>
      <c r="CB425">
        <v>0</v>
      </c>
      <c r="CC425">
        <v>0</v>
      </c>
      <c r="CD425">
        <v>0</v>
      </c>
      <c r="CE425">
        <v>0</v>
      </c>
      <c r="CF425">
        <v>0</v>
      </c>
      <c r="CG425">
        <v>0</v>
      </c>
      <c r="CH425">
        <v>0</v>
      </c>
      <c r="CI425">
        <v>0</v>
      </c>
      <c r="CJ425">
        <v>0</v>
      </c>
      <c r="CK425">
        <v>0</v>
      </c>
      <c r="CL425">
        <v>0</v>
      </c>
      <c r="CM425">
        <v>0</v>
      </c>
      <c r="CN425">
        <v>0</v>
      </c>
      <c r="CO425">
        <v>0</v>
      </c>
      <c r="CP425">
        <v>0</v>
      </c>
      <c r="CQ425">
        <v>0</v>
      </c>
      <c r="CR425">
        <v>0</v>
      </c>
      <c r="CS425">
        <v>0</v>
      </c>
      <c r="CT425">
        <v>0</v>
      </c>
      <c r="CU425">
        <v>0</v>
      </c>
      <c r="CV425">
        <v>0</v>
      </c>
      <c r="CW425">
        <v>0</v>
      </c>
      <c r="CX425">
        <v>0</v>
      </c>
      <c r="CY425">
        <v>0</v>
      </c>
      <c r="CZ425">
        <v>0</v>
      </c>
      <c r="DA425">
        <v>0</v>
      </c>
      <c r="DB425">
        <v>0</v>
      </c>
      <c r="DC425">
        <v>0</v>
      </c>
      <c r="DD425">
        <v>0</v>
      </c>
      <c r="DE425">
        <v>0</v>
      </c>
      <c r="DF425">
        <v>0</v>
      </c>
      <c r="DG425">
        <v>0</v>
      </c>
      <c r="DH425">
        <v>0</v>
      </c>
      <c r="DI425">
        <v>0</v>
      </c>
      <c r="DJ425">
        <v>0</v>
      </c>
      <c r="DK425">
        <v>0</v>
      </c>
      <c r="DL425">
        <v>0</v>
      </c>
      <c r="DM425">
        <v>0</v>
      </c>
      <c r="DN425">
        <v>0</v>
      </c>
      <c r="DO425">
        <v>0</v>
      </c>
      <c r="DP425">
        <v>0</v>
      </c>
      <c r="DQ425">
        <v>0</v>
      </c>
      <c r="DR425">
        <v>0</v>
      </c>
      <c r="DS425">
        <v>0</v>
      </c>
      <c r="DT425">
        <v>0</v>
      </c>
      <c r="DU425">
        <v>0</v>
      </c>
      <c r="DV425">
        <v>0</v>
      </c>
      <c r="DW425">
        <v>0</v>
      </c>
      <c r="DX425">
        <v>0</v>
      </c>
      <c r="DY425">
        <v>0</v>
      </c>
      <c r="DZ425">
        <v>0</v>
      </c>
      <c r="EA425">
        <v>0</v>
      </c>
      <c r="EB425">
        <v>0</v>
      </c>
      <c r="EC425">
        <v>0</v>
      </c>
      <c r="ED425">
        <v>0</v>
      </c>
      <c r="EE425">
        <v>0</v>
      </c>
      <c r="EF425">
        <v>0</v>
      </c>
      <c r="EG425">
        <v>0</v>
      </c>
      <c r="EH425">
        <v>0</v>
      </c>
      <c r="EI425">
        <v>0</v>
      </c>
      <c r="EJ425">
        <v>0</v>
      </c>
      <c r="EK425">
        <v>0</v>
      </c>
      <c r="EL425">
        <v>0</v>
      </c>
      <c r="EM425">
        <v>0</v>
      </c>
      <c r="EN425">
        <v>0</v>
      </c>
      <c r="EO425">
        <v>0</v>
      </c>
      <c r="EP425">
        <v>0</v>
      </c>
      <c r="EQ425">
        <v>0</v>
      </c>
      <c r="ER425">
        <v>0</v>
      </c>
      <c r="ES425">
        <v>0</v>
      </c>
      <c r="ET425">
        <v>0</v>
      </c>
      <c r="EU425">
        <v>0</v>
      </c>
      <c r="EV425">
        <v>0</v>
      </c>
      <c r="EW425">
        <v>0</v>
      </c>
      <c r="EX425">
        <v>0</v>
      </c>
      <c r="EY425">
        <v>0</v>
      </c>
      <c r="EZ425">
        <v>0</v>
      </c>
      <c r="FA425">
        <v>0</v>
      </c>
      <c r="FB425">
        <v>0</v>
      </c>
      <c r="FC425">
        <v>0</v>
      </c>
      <c r="FD425">
        <v>0</v>
      </c>
      <c r="FE425">
        <v>0</v>
      </c>
      <c r="FF425">
        <v>0</v>
      </c>
      <c r="FG425">
        <v>0</v>
      </c>
      <c r="FH425">
        <v>0</v>
      </c>
      <c r="FI425">
        <v>0</v>
      </c>
      <c r="FJ425">
        <v>0</v>
      </c>
      <c r="FK425">
        <v>0</v>
      </c>
      <c r="FL425">
        <v>0</v>
      </c>
      <c r="FM425">
        <v>0</v>
      </c>
      <c r="FN425">
        <v>0</v>
      </c>
      <c r="FO425">
        <v>0</v>
      </c>
      <c r="FP425">
        <v>0</v>
      </c>
      <c r="FQ425">
        <v>0</v>
      </c>
      <c r="FR425">
        <v>0</v>
      </c>
      <c r="FS425">
        <v>0</v>
      </c>
      <c r="FT425">
        <v>0</v>
      </c>
    </row>
    <row r="426" spans="1:176" x14ac:dyDescent="0.2">
      <c r="A426" t="s">
        <v>233</v>
      </c>
      <c r="B426" t="s">
        <v>229</v>
      </c>
      <c r="C426" t="s">
        <v>2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0</v>
      </c>
      <c r="BI426">
        <v>0</v>
      </c>
      <c r="BJ426">
        <v>0</v>
      </c>
      <c r="BK426">
        <v>0</v>
      </c>
      <c r="BL426">
        <v>0</v>
      </c>
      <c r="BM426">
        <v>0</v>
      </c>
      <c r="BN426">
        <v>0</v>
      </c>
      <c r="BO426">
        <v>0</v>
      </c>
      <c r="BP426">
        <v>0</v>
      </c>
      <c r="BQ426">
        <v>0</v>
      </c>
      <c r="BR426">
        <v>0</v>
      </c>
      <c r="BS426">
        <v>0</v>
      </c>
      <c r="BT426">
        <v>0</v>
      </c>
      <c r="BU426">
        <v>0</v>
      </c>
      <c r="BV426">
        <v>0</v>
      </c>
      <c r="BW426">
        <v>0</v>
      </c>
      <c r="BX426">
        <v>0</v>
      </c>
      <c r="BY426">
        <v>0</v>
      </c>
      <c r="BZ426">
        <v>0</v>
      </c>
      <c r="CA426">
        <v>0</v>
      </c>
      <c r="CB426">
        <v>0</v>
      </c>
      <c r="CC426">
        <v>0</v>
      </c>
      <c r="CD426">
        <v>0</v>
      </c>
      <c r="CE426">
        <v>0</v>
      </c>
      <c r="CF426">
        <v>0</v>
      </c>
      <c r="CG426">
        <v>0</v>
      </c>
      <c r="CH426">
        <v>0</v>
      </c>
      <c r="CI426">
        <v>0</v>
      </c>
      <c r="CJ426">
        <v>0</v>
      </c>
      <c r="CK426">
        <v>0</v>
      </c>
      <c r="CL426">
        <v>0</v>
      </c>
      <c r="CM426">
        <v>0</v>
      </c>
      <c r="CN426">
        <v>0</v>
      </c>
      <c r="CO426">
        <v>0</v>
      </c>
      <c r="CP426">
        <v>0</v>
      </c>
      <c r="CQ426">
        <v>0</v>
      </c>
      <c r="CR426">
        <v>0</v>
      </c>
      <c r="CS426">
        <v>0</v>
      </c>
      <c r="CT426">
        <v>0</v>
      </c>
      <c r="CU426">
        <v>0</v>
      </c>
      <c r="CV426">
        <v>0</v>
      </c>
      <c r="CW426">
        <v>0</v>
      </c>
      <c r="CX426">
        <v>0</v>
      </c>
      <c r="CY426">
        <v>0</v>
      </c>
      <c r="CZ426">
        <v>0</v>
      </c>
      <c r="DA426">
        <v>0</v>
      </c>
      <c r="DB426">
        <v>0</v>
      </c>
      <c r="DC426">
        <v>0</v>
      </c>
      <c r="DD426">
        <v>0</v>
      </c>
      <c r="DE426">
        <v>0</v>
      </c>
      <c r="DF426">
        <v>0</v>
      </c>
      <c r="DG426">
        <v>0</v>
      </c>
      <c r="DH426">
        <v>0</v>
      </c>
      <c r="DI426">
        <v>0</v>
      </c>
      <c r="DJ426">
        <v>0</v>
      </c>
      <c r="DK426">
        <v>0</v>
      </c>
      <c r="DL426">
        <v>0</v>
      </c>
      <c r="DM426">
        <v>0</v>
      </c>
      <c r="DN426">
        <v>0</v>
      </c>
      <c r="DO426">
        <v>0</v>
      </c>
      <c r="DP426">
        <v>0</v>
      </c>
      <c r="DQ426">
        <v>0</v>
      </c>
      <c r="DR426">
        <v>0</v>
      </c>
      <c r="DS426">
        <v>0</v>
      </c>
      <c r="DT426">
        <v>0</v>
      </c>
      <c r="DU426">
        <v>0</v>
      </c>
      <c r="DV426">
        <v>0</v>
      </c>
      <c r="DW426">
        <v>0</v>
      </c>
      <c r="DX426">
        <v>0</v>
      </c>
      <c r="DY426">
        <v>0</v>
      </c>
      <c r="DZ426">
        <v>0</v>
      </c>
      <c r="EA426">
        <v>0</v>
      </c>
      <c r="EB426">
        <v>0</v>
      </c>
      <c r="EC426">
        <v>0</v>
      </c>
      <c r="ED426">
        <v>0</v>
      </c>
      <c r="EE426">
        <v>0</v>
      </c>
      <c r="EF426">
        <v>0</v>
      </c>
      <c r="EG426">
        <v>0</v>
      </c>
      <c r="EH426">
        <v>0</v>
      </c>
      <c r="EI426">
        <v>0</v>
      </c>
      <c r="EJ426">
        <v>0</v>
      </c>
      <c r="EK426">
        <v>0</v>
      </c>
      <c r="EL426">
        <v>0</v>
      </c>
      <c r="EM426">
        <v>0</v>
      </c>
      <c r="EN426">
        <v>0</v>
      </c>
      <c r="EO426">
        <v>0</v>
      </c>
      <c r="EP426">
        <v>0</v>
      </c>
      <c r="EQ426">
        <v>0</v>
      </c>
      <c r="ER426">
        <v>0</v>
      </c>
      <c r="ES426">
        <v>0</v>
      </c>
      <c r="ET426">
        <v>0</v>
      </c>
      <c r="EU426">
        <v>0</v>
      </c>
      <c r="EV426">
        <v>0</v>
      </c>
      <c r="EW426">
        <v>0</v>
      </c>
      <c r="EX426">
        <v>0</v>
      </c>
      <c r="EY426">
        <v>0</v>
      </c>
      <c r="EZ426">
        <v>0</v>
      </c>
      <c r="FA426">
        <v>0</v>
      </c>
      <c r="FB426">
        <v>0</v>
      </c>
      <c r="FC426">
        <v>0</v>
      </c>
      <c r="FD426">
        <v>0</v>
      </c>
      <c r="FE426">
        <v>0</v>
      </c>
      <c r="FF426">
        <v>0</v>
      </c>
      <c r="FG426">
        <v>0</v>
      </c>
      <c r="FH426">
        <v>0</v>
      </c>
      <c r="FI426">
        <v>0</v>
      </c>
      <c r="FJ426">
        <v>0</v>
      </c>
      <c r="FK426">
        <v>0</v>
      </c>
      <c r="FL426">
        <v>0</v>
      </c>
      <c r="FM426">
        <v>0</v>
      </c>
      <c r="FN426">
        <v>0</v>
      </c>
      <c r="FO426">
        <v>0</v>
      </c>
      <c r="FP426">
        <v>0</v>
      </c>
      <c r="FQ426">
        <v>0</v>
      </c>
      <c r="FR426">
        <v>0.33333333333333331</v>
      </c>
      <c r="FS426">
        <v>0.3333333432674408</v>
      </c>
      <c r="FT426">
        <v>0</v>
      </c>
    </row>
    <row r="427" spans="1:176" x14ac:dyDescent="0.2">
      <c r="A427" t="s">
        <v>233</v>
      </c>
      <c r="B427" t="s">
        <v>230</v>
      </c>
      <c r="C427" t="s">
        <v>237</v>
      </c>
      <c r="D427">
        <v>0</v>
      </c>
      <c r="E427">
        <v>0</v>
      </c>
      <c r="F427">
        <v>0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0</v>
      </c>
      <c r="BI427">
        <v>0</v>
      </c>
      <c r="BJ427">
        <v>0</v>
      </c>
      <c r="BK427">
        <v>0</v>
      </c>
      <c r="BL427">
        <v>0</v>
      </c>
      <c r="BM427">
        <v>0</v>
      </c>
      <c r="BN427">
        <v>0</v>
      </c>
      <c r="BO427">
        <v>0</v>
      </c>
      <c r="BP427">
        <v>0</v>
      </c>
      <c r="BQ427">
        <v>0</v>
      </c>
      <c r="BR427">
        <v>0</v>
      </c>
      <c r="BS427">
        <v>0</v>
      </c>
      <c r="BT427">
        <v>0</v>
      </c>
      <c r="BU427">
        <v>0</v>
      </c>
      <c r="BV427">
        <v>0</v>
      </c>
      <c r="BW427">
        <v>0</v>
      </c>
      <c r="BX427">
        <v>0</v>
      </c>
      <c r="BY427">
        <v>0</v>
      </c>
      <c r="BZ427">
        <v>0</v>
      </c>
      <c r="CA427">
        <v>0</v>
      </c>
      <c r="CB427">
        <v>0</v>
      </c>
      <c r="CC427">
        <v>0</v>
      </c>
      <c r="CD427">
        <v>0</v>
      </c>
      <c r="CE427">
        <v>0</v>
      </c>
      <c r="CF427">
        <v>0</v>
      </c>
      <c r="CG427">
        <v>0</v>
      </c>
      <c r="CH427">
        <v>0</v>
      </c>
      <c r="CI427">
        <v>0</v>
      </c>
      <c r="CJ427">
        <v>0</v>
      </c>
      <c r="CK427">
        <v>0</v>
      </c>
      <c r="CL427">
        <v>0</v>
      </c>
      <c r="CM427">
        <v>0</v>
      </c>
      <c r="CN427">
        <v>0</v>
      </c>
      <c r="CO427">
        <v>0</v>
      </c>
      <c r="CP427">
        <v>0</v>
      </c>
      <c r="CQ427">
        <v>0</v>
      </c>
      <c r="CR427">
        <v>0</v>
      </c>
      <c r="CS427">
        <v>0</v>
      </c>
      <c r="CT427">
        <v>0</v>
      </c>
      <c r="CU427">
        <v>0</v>
      </c>
      <c r="CV427">
        <v>0</v>
      </c>
      <c r="CW427">
        <v>0</v>
      </c>
      <c r="CX427">
        <v>0</v>
      </c>
      <c r="CY427">
        <v>0</v>
      </c>
      <c r="CZ427">
        <v>0</v>
      </c>
      <c r="DA427">
        <v>0</v>
      </c>
      <c r="DB427">
        <v>0</v>
      </c>
      <c r="DC427">
        <v>0</v>
      </c>
      <c r="DD427">
        <v>0</v>
      </c>
      <c r="DE427">
        <v>0</v>
      </c>
      <c r="DF427">
        <v>0</v>
      </c>
      <c r="DG427">
        <v>0</v>
      </c>
      <c r="DH427">
        <v>0</v>
      </c>
      <c r="DI427">
        <v>0</v>
      </c>
      <c r="DJ427">
        <v>0</v>
      </c>
      <c r="DK427">
        <v>0</v>
      </c>
      <c r="DL427">
        <v>0</v>
      </c>
      <c r="DM427">
        <v>0</v>
      </c>
      <c r="DN427">
        <v>0</v>
      </c>
      <c r="DO427">
        <v>0</v>
      </c>
      <c r="DP427">
        <v>0</v>
      </c>
      <c r="DQ427">
        <v>0</v>
      </c>
      <c r="DR427">
        <v>0</v>
      </c>
      <c r="DS427">
        <v>0</v>
      </c>
      <c r="DT427">
        <v>0</v>
      </c>
      <c r="DU427">
        <v>0</v>
      </c>
      <c r="DV427">
        <v>0</v>
      </c>
      <c r="DW427">
        <v>0</v>
      </c>
      <c r="DX427">
        <v>0</v>
      </c>
      <c r="DY427">
        <v>0</v>
      </c>
      <c r="DZ427">
        <v>0</v>
      </c>
      <c r="EA427">
        <v>0</v>
      </c>
      <c r="EB427">
        <v>0</v>
      </c>
      <c r="EC427">
        <v>0</v>
      </c>
      <c r="ED427">
        <v>0</v>
      </c>
      <c r="EE427">
        <v>0</v>
      </c>
      <c r="EF427">
        <v>0</v>
      </c>
      <c r="EG427">
        <v>0</v>
      </c>
      <c r="EH427">
        <v>0</v>
      </c>
      <c r="EI427">
        <v>0</v>
      </c>
      <c r="EJ427">
        <v>0</v>
      </c>
      <c r="EK427">
        <v>0</v>
      </c>
      <c r="EL427">
        <v>0</v>
      </c>
      <c r="EM427">
        <v>0</v>
      </c>
      <c r="EN427">
        <v>0</v>
      </c>
      <c r="EO427">
        <v>0</v>
      </c>
      <c r="EP427">
        <v>0</v>
      </c>
      <c r="EQ427">
        <v>0</v>
      </c>
      <c r="ER427">
        <v>0</v>
      </c>
      <c r="ES427">
        <v>0</v>
      </c>
      <c r="ET427">
        <v>0</v>
      </c>
      <c r="EU427">
        <v>0</v>
      </c>
      <c r="EV427">
        <v>0</v>
      </c>
      <c r="EW427">
        <v>0</v>
      </c>
      <c r="EX427">
        <v>0</v>
      </c>
      <c r="EY427">
        <v>0</v>
      </c>
      <c r="EZ427">
        <v>0</v>
      </c>
      <c r="FA427">
        <v>0</v>
      </c>
      <c r="FB427">
        <v>0</v>
      </c>
      <c r="FC427">
        <v>0</v>
      </c>
      <c r="FD427">
        <v>0</v>
      </c>
      <c r="FE427">
        <v>0</v>
      </c>
      <c r="FF427">
        <v>0</v>
      </c>
      <c r="FG427">
        <v>0</v>
      </c>
      <c r="FH427">
        <v>0</v>
      </c>
      <c r="FI427">
        <v>0</v>
      </c>
      <c r="FJ427">
        <v>0</v>
      </c>
      <c r="FK427">
        <v>0</v>
      </c>
      <c r="FL427">
        <v>0</v>
      </c>
      <c r="FM427">
        <v>0</v>
      </c>
      <c r="FN427">
        <v>0</v>
      </c>
      <c r="FO427">
        <v>0</v>
      </c>
      <c r="FP427">
        <v>0</v>
      </c>
      <c r="FQ427">
        <v>0</v>
      </c>
      <c r="FR427">
        <v>0</v>
      </c>
      <c r="FT427">
        <v>0</v>
      </c>
    </row>
    <row r="428" spans="1:176" x14ac:dyDescent="0.2">
      <c r="A428" t="s">
        <v>233</v>
      </c>
      <c r="B428" t="s">
        <v>230</v>
      </c>
      <c r="C428" t="s">
        <v>238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0</v>
      </c>
      <c r="BI428">
        <v>0</v>
      </c>
      <c r="BJ428">
        <v>0</v>
      </c>
      <c r="BK428">
        <v>0</v>
      </c>
      <c r="BL428">
        <v>0</v>
      </c>
      <c r="BM428">
        <v>0</v>
      </c>
      <c r="BN428">
        <v>0</v>
      </c>
      <c r="BO428">
        <v>0</v>
      </c>
      <c r="BP428">
        <v>0</v>
      </c>
      <c r="BQ428">
        <v>0</v>
      </c>
      <c r="BR428">
        <v>0</v>
      </c>
      <c r="BS428">
        <v>0</v>
      </c>
      <c r="BT428">
        <v>0</v>
      </c>
      <c r="BU428">
        <v>0</v>
      </c>
      <c r="BV428">
        <v>0</v>
      </c>
      <c r="BW428">
        <v>0</v>
      </c>
      <c r="BX428">
        <v>0</v>
      </c>
      <c r="BY428">
        <v>0</v>
      </c>
      <c r="BZ428">
        <v>0</v>
      </c>
      <c r="CA428">
        <v>0</v>
      </c>
      <c r="CB428">
        <v>0</v>
      </c>
      <c r="CC428">
        <v>0</v>
      </c>
      <c r="CD428">
        <v>0</v>
      </c>
      <c r="CE428">
        <v>0</v>
      </c>
      <c r="CF428">
        <v>0</v>
      </c>
      <c r="CG428">
        <v>0</v>
      </c>
      <c r="CH428">
        <v>0</v>
      </c>
      <c r="CI428">
        <v>0</v>
      </c>
      <c r="CJ428">
        <v>0</v>
      </c>
      <c r="CK428">
        <v>0</v>
      </c>
      <c r="CL428">
        <v>0</v>
      </c>
      <c r="CM428">
        <v>0</v>
      </c>
      <c r="CN428">
        <v>0</v>
      </c>
      <c r="CO428">
        <v>0</v>
      </c>
      <c r="CP428">
        <v>0</v>
      </c>
      <c r="CQ428">
        <v>0</v>
      </c>
      <c r="CR428">
        <v>0</v>
      </c>
      <c r="CS428">
        <v>0</v>
      </c>
      <c r="CT428">
        <v>0</v>
      </c>
      <c r="CU428">
        <v>0</v>
      </c>
      <c r="CV428">
        <v>0</v>
      </c>
      <c r="CW428">
        <v>0</v>
      </c>
      <c r="CX428">
        <v>0</v>
      </c>
      <c r="CY428">
        <v>0</v>
      </c>
      <c r="CZ428">
        <v>0</v>
      </c>
      <c r="DA428">
        <v>0</v>
      </c>
      <c r="DB428">
        <v>0</v>
      </c>
      <c r="DC428">
        <v>0</v>
      </c>
      <c r="DD428">
        <v>0</v>
      </c>
      <c r="DE428">
        <v>0</v>
      </c>
      <c r="DF428">
        <v>0</v>
      </c>
      <c r="DG428">
        <v>0</v>
      </c>
      <c r="DH428">
        <v>0</v>
      </c>
      <c r="DI428">
        <v>0</v>
      </c>
      <c r="DJ428">
        <v>0</v>
      </c>
      <c r="DK428">
        <v>0</v>
      </c>
      <c r="DL428">
        <v>0</v>
      </c>
      <c r="DM428">
        <v>0</v>
      </c>
      <c r="DN428">
        <v>0</v>
      </c>
      <c r="DO428">
        <v>0</v>
      </c>
      <c r="DP428">
        <v>0</v>
      </c>
      <c r="DQ428">
        <v>0</v>
      </c>
      <c r="DR428">
        <v>0</v>
      </c>
      <c r="DS428">
        <v>0</v>
      </c>
      <c r="DT428">
        <v>0</v>
      </c>
      <c r="DU428">
        <v>0</v>
      </c>
      <c r="DV428">
        <v>0</v>
      </c>
      <c r="DW428">
        <v>0</v>
      </c>
      <c r="DX428">
        <v>0</v>
      </c>
      <c r="DY428">
        <v>0</v>
      </c>
      <c r="DZ428">
        <v>0</v>
      </c>
      <c r="EA428">
        <v>0</v>
      </c>
      <c r="EB428">
        <v>0</v>
      </c>
      <c r="EC428">
        <v>0</v>
      </c>
      <c r="ED428">
        <v>0</v>
      </c>
      <c r="EE428">
        <v>0</v>
      </c>
      <c r="EF428">
        <v>0</v>
      </c>
      <c r="EG428">
        <v>0</v>
      </c>
      <c r="EH428">
        <v>0</v>
      </c>
      <c r="EI428">
        <v>0</v>
      </c>
      <c r="EJ428">
        <v>0</v>
      </c>
      <c r="EK428">
        <v>0</v>
      </c>
      <c r="EL428">
        <v>0</v>
      </c>
      <c r="EM428">
        <v>0</v>
      </c>
      <c r="EN428">
        <v>0</v>
      </c>
      <c r="EO428">
        <v>0</v>
      </c>
      <c r="EP428">
        <v>0</v>
      </c>
      <c r="EQ428">
        <v>0</v>
      </c>
      <c r="ER428">
        <v>0</v>
      </c>
      <c r="ES428">
        <v>0</v>
      </c>
      <c r="ET428">
        <v>0</v>
      </c>
      <c r="EU428">
        <v>0</v>
      </c>
      <c r="EV428">
        <v>0</v>
      </c>
      <c r="EW428">
        <v>0</v>
      </c>
      <c r="EX428">
        <v>0</v>
      </c>
      <c r="EY428">
        <v>0</v>
      </c>
      <c r="EZ428">
        <v>0</v>
      </c>
      <c r="FA428">
        <v>0</v>
      </c>
      <c r="FB428">
        <v>0</v>
      </c>
      <c r="FC428">
        <v>0</v>
      </c>
      <c r="FD428">
        <v>0</v>
      </c>
      <c r="FE428">
        <v>0</v>
      </c>
      <c r="FF428">
        <v>0</v>
      </c>
      <c r="FG428">
        <v>0</v>
      </c>
      <c r="FH428">
        <v>0</v>
      </c>
      <c r="FI428">
        <v>0</v>
      </c>
      <c r="FJ428">
        <v>0</v>
      </c>
      <c r="FK428">
        <v>0</v>
      </c>
      <c r="FL428">
        <v>0</v>
      </c>
      <c r="FM428">
        <v>0</v>
      </c>
      <c r="FN428">
        <v>0</v>
      </c>
      <c r="FO428">
        <v>0</v>
      </c>
      <c r="FP428">
        <v>0</v>
      </c>
      <c r="FQ428">
        <v>0</v>
      </c>
      <c r="FR428">
        <v>0</v>
      </c>
      <c r="FT428">
        <v>0</v>
      </c>
    </row>
    <row r="429" spans="1:176" x14ac:dyDescent="0.2">
      <c r="A429" t="s">
        <v>233</v>
      </c>
      <c r="B429" t="s">
        <v>230</v>
      </c>
      <c r="C429" t="s">
        <v>239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0</v>
      </c>
      <c r="BI429">
        <v>0</v>
      </c>
      <c r="BJ429">
        <v>0</v>
      </c>
      <c r="BK429">
        <v>0</v>
      </c>
      <c r="BL429">
        <v>0</v>
      </c>
      <c r="BM429">
        <v>0</v>
      </c>
      <c r="BN429">
        <v>0</v>
      </c>
      <c r="BO429">
        <v>0</v>
      </c>
      <c r="BP429">
        <v>0</v>
      </c>
      <c r="BQ429">
        <v>0</v>
      </c>
      <c r="BR429">
        <v>0</v>
      </c>
      <c r="BS429">
        <v>0</v>
      </c>
      <c r="BT429">
        <v>0</v>
      </c>
      <c r="BU429">
        <v>0</v>
      </c>
      <c r="BV429">
        <v>0</v>
      </c>
      <c r="BW429">
        <v>0</v>
      </c>
      <c r="BX429">
        <v>0</v>
      </c>
      <c r="BY429">
        <v>0</v>
      </c>
      <c r="BZ429">
        <v>0</v>
      </c>
      <c r="CA429">
        <v>0</v>
      </c>
      <c r="CB429">
        <v>0</v>
      </c>
      <c r="CC429">
        <v>0</v>
      </c>
      <c r="CD429">
        <v>0</v>
      </c>
      <c r="CE429">
        <v>0</v>
      </c>
      <c r="CF429">
        <v>0</v>
      </c>
      <c r="CG429">
        <v>0</v>
      </c>
      <c r="CH429">
        <v>0</v>
      </c>
      <c r="CI429">
        <v>0</v>
      </c>
      <c r="CJ429">
        <v>0</v>
      </c>
      <c r="CK429">
        <v>0</v>
      </c>
      <c r="CL429">
        <v>0</v>
      </c>
      <c r="CM429">
        <v>0</v>
      </c>
      <c r="CN429">
        <v>0</v>
      </c>
      <c r="CO429">
        <v>0</v>
      </c>
      <c r="CP429">
        <v>0</v>
      </c>
      <c r="CQ429">
        <v>0</v>
      </c>
      <c r="CR429">
        <v>0</v>
      </c>
      <c r="CS429">
        <v>0</v>
      </c>
      <c r="CT429">
        <v>0</v>
      </c>
      <c r="CU429">
        <v>0</v>
      </c>
      <c r="CV429">
        <v>0</v>
      </c>
      <c r="CW429">
        <v>0</v>
      </c>
      <c r="CX429">
        <v>0</v>
      </c>
      <c r="CY429">
        <v>0</v>
      </c>
      <c r="CZ429">
        <v>0</v>
      </c>
      <c r="DA429">
        <v>0</v>
      </c>
      <c r="DB429">
        <v>0</v>
      </c>
      <c r="DC429">
        <v>0</v>
      </c>
      <c r="DD429">
        <v>0</v>
      </c>
      <c r="DE429">
        <v>0</v>
      </c>
      <c r="DF429">
        <v>0</v>
      </c>
      <c r="DG429">
        <v>0</v>
      </c>
      <c r="DH429">
        <v>0</v>
      </c>
      <c r="DI429">
        <v>0</v>
      </c>
      <c r="DJ429">
        <v>0</v>
      </c>
      <c r="DK429">
        <v>0</v>
      </c>
      <c r="DL429">
        <v>0</v>
      </c>
      <c r="DM429">
        <v>0</v>
      </c>
      <c r="DN429">
        <v>0</v>
      </c>
      <c r="DO429">
        <v>0</v>
      </c>
      <c r="DP429">
        <v>0</v>
      </c>
      <c r="DQ429">
        <v>0</v>
      </c>
      <c r="DR429">
        <v>0</v>
      </c>
      <c r="DS429">
        <v>0</v>
      </c>
      <c r="DT429">
        <v>0</v>
      </c>
      <c r="DU429">
        <v>0</v>
      </c>
      <c r="DV429">
        <v>0</v>
      </c>
      <c r="DW429">
        <v>0</v>
      </c>
      <c r="DX429">
        <v>0</v>
      </c>
      <c r="DY429">
        <v>0</v>
      </c>
      <c r="DZ429">
        <v>0</v>
      </c>
      <c r="EA429">
        <v>0</v>
      </c>
      <c r="EB429">
        <v>0</v>
      </c>
      <c r="EC429">
        <v>0</v>
      </c>
      <c r="ED429">
        <v>0</v>
      </c>
      <c r="EE429">
        <v>0</v>
      </c>
      <c r="EF429">
        <v>0</v>
      </c>
      <c r="EG429">
        <v>0</v>
      </c>
      <c r="EH429">
        <v>0</v>
      </c>
      <c r="EI429">
        <v>0</v>
      </c>
      <c r="EJ429">
        <v>0</v>
      </c>
      <c r="EK429">
        <v>0</v>
      </c>
      <c r="EL429">
        <v>0</v>
      </c>
      <c r="EM429">
        <v>0</v>
      </c>
      <c r="EN429">
        <v>0</v>
      </c>
      <c r="EO429">
        <v>0</v>
      </c>
      <c r="EP429">
        <v>0</v>
      </c>
      <c r="EQ429">
        <v>0</v>
      </c>
      <c r="ER429">
        <v>0</v>
      </c>
      <c r="ES429">
        <v>0</v>
      </c>
      <c r="ET429">
        <v>0</v>
      </c>
      <c r="EU429">
        <v>0</v>
      </c>
      <c r="EV429">
        <v>0</v>
      </c>
      <c r="EW429">
        <v>0</v>
      </c>
      <c r="EX429">
        <v>0</v>
      </c>
      <c r="EY429">
        <v>0</v>
      </c>
      <c r="EZ429">
        <v>0</v>
      </c>
      <c r="FA429">
        <v>0</v>
      </c>
      <c r="FB429">
        <v>0</v>
      </c>
      <c r="FC429">
        <v>0</v>
      </c>
      <c r="FD429">
        <v>0</v>
      </c>
      <c r="FE429">
        <v>0</v>
      </c>
      <c r="FF429">
        <v>0</v>
      </c>
      <c r="FG429">
        <v>0</v>
      </c>
      <c r="FH429">
        <v>0</v>
      </c>
      <c r="FI429">
        <v>0</v>
      </c>
      <c r="FJ429">
        <v>0</v>
      </c>
      <c r="FK429">
        <v>0</v>
      </c>
      <c r="FL429">
        <v>0</v>
      </c>
      <c r="FM429">
        <v>0</v>
      </c>
      <c r="FN429">
        <v>0</v>
      </c>
      <c r="FO429">
        <v>0</v>
      </c>
      <c r="FP429">
        <v>0</v>
      </c>
      <c r="FQ429">
        <v>0</v>
      </c>
      <c r="FR429">
        <v>0</v>
      </c>
      <c r="FT429">
        <v>0</v>
      </c>
    </row>
    <row r="430" spans="1:176" x14ac:dyDescent="0.2">
      <c r="A430" t="s">
        <v>233</v>
      </c>
      <c r="B430" t="s">
        <v>230</v>
      </c>
      <c r="C430" t="s">
        <v>240</v>
      </c>
      <c r="D430">
        <v>0</v>
      </c>
      <c r="E430">
        <v>0</v>
      </c>
      <c r="F430">
        <v>0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0</v>
      </c>
      <c r="BI430">
        <v>0</v>
      </c>
      <c r="BJ430">
        <v>0</v>
      </c>
      <c r="BK430">
        <v>0</v>
      </c>
      <c r="BL430">
        <v>0</v>
      </c>
      <c r="BM430">
        <v>0</v>
      </c>
      <c r="BN430">
        <v>0</v>
      </c>
      <c r="BO430">
        <v>0</v>
      </c>
      <c r="BP430">
        <v>0</v>
      </c>
      <c r="BQ430">
        <v>0</v>
      </c>
      <c r="BR430">
        <v>0</v>
      </c>
      <c r="BS430">
        <v>0</v>
      </c>
      <c r="BT430">
        <v>0</v>
      </c>
      <c r="BU430">
        <v>0</v>
      </c>
      <c r="BV430">
        <v>0</v>
      </c>
      <c r="BW430">
        <v>0</v>
      </c>
      <c r="BX430">
        <v>0</v>
      </c>
      <c r="BY430">
        <v>0</v>
      </c>
      <c r="BZ430">
        <v>0</v>
      </c>
      <c r="CA430">
        <v>0</v>
      </c>
      <c r="CB430">
        <v>0</v>
      </c>
      <c r="CC430">
        <v>0</v>
      </c>
      <c r="CD430">
        <v>0</v>
      </c>
      <c r="CE430">
        <v>0</v>
      </c>
      <c r="CF430">
        <v>0</v>
      </c>
      <c r="CG430">
        <v>0</v>
      </c>
      <c r="CH430">
        <v>0</v>
      </c>
      <c r="CI430">
        <v>0</v>
      </c>
      <c r="CJ430">
        <v>0</v>
      </c>
      <c r="CK430">
        <v>0</v>
      </c>
      <c r="CL430">
        <v>0</v>
      </c>
      <c r="CM430">
        <v>0</v>
      </c>
      <c r="CN430">
        <v>0</v>
      </c>
      <c r="CO430">
        <v>0</v>
      </c>
      <c r="CP430">
        <v>0</v>
      </c>
      <c r="CQ430">
        <v>0</v>
      </c>
      <c r="CR430">
        <v>0</v>
      </c>
      <c r="CS430">
        <v>0</v>
      </c>
      <c r="CT430">
        <v>0</v>
      </c>
      <c r="CU430">
        <v>0</v>
      </c>
      <c r="CV430">
        <v>0</v>
      </c>
      <c r="CW430">
        <v>0</v>
      </c>
      <c r="CX430">
        <v>0</v>
      </c>
      <c r="CY430">
        <v>0</v>
      </c>
      <c r="CZ430">
        <v>0</v>
      </c>
      <c r="DA430">
        <v>0</v>
      </c>
      <c r="DB430">
        <v>0</v>
      </c>
      <c r="DC430">
        <v>0</v>
      </c>
      <c r="DD430">
        <v>0</v>
      </c>
      <c r="DE430">
        <v>0</v>
      </c>
      <c r="DF430">
        <v>0</v>
      </c>
      <c r="DG430">
        <v>0</v>
      </c>
      <c r="DH430">
        <v>0</v>
      </c>
      <c r="DI430">
        <v>0</v>
      </c>
      <c r="DJ430">
        <v>0</v>
      </c>
      <c r="DK430">
        <v>0</v>
      </c>
      <c r="DL430">
        <v>0</v>
      </c>
      <c r="DM430">
        <v>0</v>
      </c>
      <c r="DN430">
        <v>0</v>
      </c>
      <c r="DO430">
        <v>0</v>
      </c>
      <c r="DP430">
        <v>0</v>
      </c>
      <c r="DQ430">
        <v>0</v>
      </c>
      <c r="DR430">
        <v>0</v>
      </c>
      <c r="DS430">
        <v>0</v>
      </c>
      <c r="DT430">
        <v>0</v>
      </c>
      <c r="DU430">
        <v>0</v>
      </c>
      <c r="DV430">
        <v>0</v>
      </c>
      <c r="DW430">
        <v>0</v>
      </c>
      <c r="DX430">
        <v>0</v>
      </c>
      <c r="DY430">
        <v>0</v>
      </c>
      <c r="DZ430">
        <v>0</v>
      </c>
      <c r="EA430">
        <v>0</v>
      </c>
      <c r="EB430">
        <v>0</v>
      </c>
      <c r="EC430">
        <v>0</v>
      </c>
      <c r="ED430">
        <v>0</v>
      </c>
      <c r="EE430">
        <v>0</v>
      </c>
      <c r="EF430">
        <v>0</v>
      </c>
      <c r="EG430">
        <v>0</v>
      </c>
      <c r="EH430">
        <v>0</v>
      </c>
      <c r="EI430">
        <v>0</v>
      </c>
      <c r="EJ430">
        <v>0</v>
      </c>
      <c r="EK430">
        <v>0</v>
      </c>
      <c r="EL430">
        <v>0</v>
      </c>
      <c r="EM430">
        <v>0</v>
      </c>
      <c r="EN430">
        <v>0</v>
      </c>
      <c r="EO430">
        <v>0</v>
      </c>
      <c r="EP430">
        <v>0</v>
      </c>
      <c r="EQ430">
        <v>0</v>
      </c>
      <c r="ER430">
        <v>0</v>
      </c>
      <c r="ES430">
        <v>0</v>
      </c>
      <c r="ET430">
        <v>0</v>
      </c>
      <c r="EU430">
        <v>0</v>
      </c>
      <c r="EV430">
        <v>0</v>
      </c>
      <c r="EW430">
        <v>0</v>
      </c>
      <c r="EX430">
        <v>0</v>
      </c>
      <c r="EY430">
        <v>0</v>
      </c>
      <c r="EZ430">
        <v>0</v>
      </c>
      <c r="FA430">
        <v>0</v>
      </c>
      <c r="FB430">
        <v>0</v>
      </c>
      <c r="FC430">
        <v>0</v>
      </c>
      <c r="FD430">
        <v>0</v>
      </c>
      <c r="FE430">
        <v>0</v>
      </c>
      <c r="FF430">
        <v>0</v>
      </c>
      <c r="FG430">
        <v>0</v>
      </c>
      <c r="FH430">
        <v>0</v>
      </c>
      <c r="FI430">
        <v>0</v>
      </c>
      <c r="FJ430">
        <v>0</v>
      </c>
      <c r="FK430">
        <v>0</v>
      </c>
      <c r="FL430">
        <v>0</v>
      </c>
      <c r="FM430">
        <v>0</v>
      </c>
      <c r="FN430">
        <v>0</v>
      </c>
      <c r="FO430">
        <v>0</v>
      </c>
      <c r="FP430">
        <v>0</v>
      </c>
      <c r="FQ430">
        <v>0</v>
      </c>
      <c r="FR430">
        <v>0</v>
      </c>
      <c r="FT430">
        <v>0</v>
      </c>
    </row>
    <row r="431" spans="1:176" x14ac:dyDescent="0.2">
      <c r="A431" t="s">
        <v>233</v>
      </c>
      <c r="B431" t="s">
        <v>230</v>
      </c>
      <c r="C431" t="s">
        <v>241</v>
      </c>
      <c r="D431">
        <v>0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0</v>
      </c>
      <c r="BI431">
        <v>0</v>
      </c>
      <c r="BJ431">
        <v>0</v>
      </c>
      <c r="BK431">
        <v>0</v>
      </c>
      <c r="BL431">
        <v>0</v>
      </c>
      <c r="BM431">
        <v>0</v>
      </c>
      <c r="BN431">
        <v>0</v>
      </c>
      <c r="BO431">
        <v>0</v>
      </c>
      <c r="BP431">
        <v>0</v>
      </c>
      <c r="BQ431">
        <v>0</v>
      </c>
      <c r="BR431">
        <v>0</v>
      </c>
      <c r="BS431">
        <v>0</v>
      </c>
      <c r="BT431">
        <v>0</v>
      </c>
      <c r="BU431">
        <v>0</v>
      </c>
      <c r="BV431">
        <v>0</v>
      </c>
      <c r="BW431">
        <v>0</v>
      </c>
      <c r="BX431">
        <v>0</v>
      </c>
      <c r="BY431">
        <v>0</v>
      </c>
      <c r="BZ431">
        <v>0</v>
      </c>
      <c r="CA431">
        <v>0</v>
      </c>
      <c r="CB431">
        <v>0</v>
      </c>
      <c r="CC431">
        <v>0</v>
      </c>
      <c r="CD431">
        <v>0</v>
      </c>
      <c r="CE431">
        <v>0</v>
      </c>
      <c r="CF431">
        <v>0</v>
      </c>
      <c r="CG431">
        <v>0</v>
      </c>
      <c r="CH431">
        <v>0</v>
      </c>
      <c r="CI431">
        <v>0</v>
      </c>
      <c r="CJ431">
        <v>0</v>
      </c>
      <c r="CK431">
        <v>0</v>
      </c>
      <c r="CL431">
        <v>0</v>
      </c>
      <c r="CM431">
        <v>0</v>
      </c>
      <c r="CN431">
        <v>0</v>
      </c>
      <c r="CO431">
        <v>0</v>
      </c>
      <c r="CP431">
        <v>0</v>
      </c>
      <c r="CQ431">
        <v>0</v>
      </c>
      <c r="CR431">
        <v>0</v>
      </c>
      <c r="CS431">
        <v>0</v>
      </c>
      <c r="CT431">
        <v>0</v>
      </c>
      <c r="CU431">
        <v>0</v>
      </c>
      <c r="CV431">
        <v>0</v>
      </c>
      <c r="CW431">
        <v>0</v>
      </c>
      <c r="CX431">
        <v>0</v>
      </c>
      <c r="CY431">
        <v>0</v>
      </c>
      <c r="CZ431">
        <v>0</v>
      </c>
      <c r="DA431">
        <v>0</v>
      </c>
      <c r="DB431">
        <v>0</v>
      </c>
      <c r="DC431">
        <v>0</v>
      </c>
      <c r="DD431">
        <v>0</v>
      </c>
      <c r="DE431">
        <v>0</v>
      </c>
      <c r="DF431">
        <v>0</v>
      </c>
      <c r="DG431">
        <v>0</v>
      </c>
      <c r="DH431">
        <v>0</v>
      </c>
      <c r="DI431">
        <v>0</v>
      </c>
      <c r="DJ431">
        <v>0</v>
      </c>
      <c r="DK431">
        <v>0</v>
      </c>
      <c r="DL431">
        <v>0</v>
      </c>
      <c r="DM431">
        <v>0</v>
      </c>
      <c r="DN431">
        <v>0</v>
      </c>
      <c r="DO431">
        <v>0</v>
      </c>
      <c r="DP431">
        <v>0</v>
      </c>
      <c r="DQ431">
        <v>0</v>
      </c>
      <c r="DR431">
        <v>0</v>
      </c>
      <c r="DS431">
        <v>0</v>
      </c>
      <c r="DT431">
        <v>0</v>
      </c>
      <c r="DU431">
        <v>0</v>
      </c>
      <c r="DV431">
        <v>0</v>
      </c>
      <c r="DW431">
        <v>0</v>
      </c>
      <c r="DX431">
        <v>0</v>
      </c>
      <c r="DY431">
        <v>0</v>
      </c>
      <c r="DZ431">
        <v>0</v>
      </c>
      <c r="EA431">
        <v>0</v>
      </c>
      <c r="EB431">
        <v>0</v>
      </c>
      <c r="EC431">
        <v>0</v>
      </c>
      <c r="ED431">
        <v>0</v>
      </c>
      <c r="EE431">
        <v>0</v>
      </c>
      <c r="EF431">
        <v>0</v>
      </c>
      <c r="EG431">
        <v>0</v>
      </c>
      <c r="EH431">
        <v>0</v>
      </c>
      <c r="EI431">
        <v>0</v>
      </c>
      <c r="EJ431">
        <v>0</v>
      </c>
      <c r="EK431">
        <v>0</v>
      </c>
      <c r="EL431">
        <v>0</v>
      </c>
      <c r="EM431">
        <v>0</v>
      </c>
      <c r="EN431">
        <v>0</v>
      </c>
      <c r="EO431">
        <v>0</v>
      </c>
      <c r="EP431">
        <v>0</v>
      </c>
      <c r="EQ431">
        <v>0</v>
      </c>
      <c r="ER431">
        <v>0</v>
      </c>
      <c r="ES431">
        <v>0</v>
      </c>
      <c r="ET431">
        <v>0</v>
      </c>
      <c r="EU431">
        <v>0</v>
      </c>
      <c r="EV431">
        <v>0</v>
      </c>
      <c r="EW431">
        <v>0</v>
      </c>
      <c r="EX431">
        <v>0</v>
      </c>
      <c r="EY431">
        <v>0</v>
      </c>
      <c r="EZ431">
        <v>0</v>
      </c>
      <c r="FA431">
        <v>0</v>
      </c>
      <c r="FB431">
        <v>0</v>
      </c>
      <c r="FC431">
        <v>0</v>
      </c>
      <c r="FD431">
        <v>0</v>
      </c>
      <c r="FE431">
        <v>0</v>
      </c>
      <c r="FF431">
        <v>0</v>
      </c>
      <c r="FG431">
        <v>0</v>
      </c>
      <c r="FH431">
        <v>0</v>
      </c>
      <c r="FI431">
        <v>0</v>
      </c>
      <c r="FJ431">
        <v>0</v>
      </c>
      <c r="FK431">
        <v>0</v>
      </c>
      <c r="FL431">
        <v>0</v>
      </c>
      <c r="FM431">
        <v>0</v>
      </c>
      <c r="FN431">
        <v>0</v>
      </c>
      <c r="FO431">
        <v>0</v>
      </c>
      <c r="FP431">
        <v>0</v>
      </c>
      <c r="FQ431">
        <v>0</v>
      </c>
      <c r="FR431">
        <v>0</v>
      </c>
      <c r="FT431">
        <v>0</v>
      </c>
    </row>
    <row r="432" spans="1:176" x14ac:dyDescent="0.2">
      <c r="A432" t="s">
        <v>233</v>
      </c>
      <c r="B432" t="s">
        <v>230</v>
      </c>
      <c r="C432" t="s">
        <v>242</v>
      </c>
      <c r="D432">
        <v>0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0</v>
      </c>
      <c r="BI432">
        <v>0</v>
      </c>
      <c r="BJ432">
        <v>0</v>
      </c>
      <c r="BK432">
        <v>0</v>
      </c>
      <c r="BL432">
        <v>0</v>
      </c>
      <c r="BM432">
        <v>0</v>
      </c>
      <c r="BN432">
        <v>0</v>
      </c>
      <c r="BO432">
        <v>0</v>
      </c>
      <c r="BP432">
        <v>0</v>
      </c>
      <c r="BQ432">
        <v>0</v>
      </c>
      <c r="BR432">
        <v>0</v>
      </c>
      <c r="BS432">
        <v>0</v>
      </c>
      <c r="BT432">
        <v>0</v>
      </c>
      <c r="BU432">
        <v>0</v>
      </c>
      <c r="BV432">
        <v>0</v>
      </c>
      <c r="BW432">
        <v>0</v>
      </c>
      <c r="BX432">
        <v>0</v>
      </c>
      <c r="BY432">
        <v>0</v>
      </c>
      <c r="BZ432">
        <v>0</v>
      </c>
      <c r="CA432">
        <v>0</v>
      </c>
      <c r="CB432">
        <v>0</v>
      </c>
      <c r="CC432">
        <v>0</v>
      </c>
      <c r="CD432">
        <v>0</v>
      </c>
      <c r="CE432">
        <v>0</v>
      </c>
      <c r="CF432">
        <v>0</v>
      </c>
      <c r="CG432">
        <v>0</v>
      </c>
      <c r="CH432">
        <v>0</v>
      </c>
      <c r="CI432">
        <v>0</v>
      </c>
      <c r="CJ432">
        <v>0</v>
      </c>
      <c r="CK432">
        <v>0</v>
      </c>
      <c r="CL432">
        <v>0</v>
      </c>
      <c r="CM432">
        <v>0</v>
      </c>
      <c r="CN432">
        <v>0</v>
      </c>
      <c r="CO432">
        <v>0</v>
      </c>
      <c r="CP432">
        <v>0</v>
      </c>
      <c r="CQ432">
        <v>0</v>
      </c>
      <c r="CR432">
        <v>0</v>
      </c>
      <c r="CS432">
        <v>0</v>
      </c>
      <c r="CT432">
        <v>0</v>
      </c>
      <c r="CU432">
        <v>0</v>
      </c>
      <c r="CV432">
        <v>0</v>
      </c>
      <c r="CW432">
        <v>0</v>
      </c>
      <c r="CX432">
        <v>0</v>
      </c>
      <c r="CY432">
        <v>0</v>
      </c>
      <c r="CZ432">
        <v>0</v>
      </c>
      <c r="DA432">
        <v>0</v>
      </c>
      <c r="DB432">
        <v>0</v>
      </c>
      <c r="DC432">
        <v>0</v>
      </c>
      <c r="DD432">
        <v>0</v>
      </c>
      <c r="DE432">
        <v>0</v>
      </c>
      <c r="DF432">
        <v>0</v>
      </c>
      <c r="DG432">
        <v>0</v>
      </c>
      <c r="DH432">
        <v>0</v>
      </c>
      <c r="DI432">
        <v>0</v>
      </c>
      <c r="DJ432">
        <v>0</v>
      </c>
      <c r="DK432">
        <v>0</v>
      </c>
      <c r="DL432">
        <v>0</v>
      </c>
      <c r="DM432">
        <v>0</v>
      </c>
      <c r="DN432">
        <v>0</v>
      </c>
      <c r="DO432">
        <v>0</v>
      </c>
      <c r="DP432">
        <v>0</v>
      </c>
      <c r="DQ432">
        <v>0</v>
      </c>
      <c r="DR432">
        <v>0</v>
      </c>
      <c r="DS432">
        <v>0</v>
      </c>
      <c r="DT432">
        <v>0</v>
      </c>
      <c r="DU432">
        <v>0</v>
      </c>
      <c r="DV432">
        <v>0</v>
      </c>
      <c r="DW432">
        <v>0</v>
      </c>
      <c r="DX432">
        <v>0</v>
      </c>
      <c r="DY432">
        <v>0</v>
      </c>
      <c r="DZ432">
        <v>0</v>
      </c>
      <c r="EA432">
        <v>0</v>
      </c>
      <c r="EB432">
        <v>0</v>
      </c>
      <c r="EC432">
        <v>0</v>
      </c>
      <c r="ED432">
        <v>0</v>
      </c>
      <c r="EE432">
        <v>0</v>
      </c>
      <c r="EF432">
        <v>0</v>
      </c>
      <c r="EG432">
        <v>0</v>
      </c>
      <c r="EH432">
        <v>0</v>
      </c>
      <c r="EI432">
        <v>0</v>
      </c>
      <c r="EJ432">
        <v>0</v>
      </c>
      <c r="EK432">
        <v>0</v>
      </c>
      <c r="EL432">
        <v>0</v>
      </c>
      <c r="EM432">
        <v>0</v>
      </c>
      <c r="EN432">
        <v>0</v>
      </c>
      <c r="EO432">
        <v>0</v>
      </c>
      <c r="EP432">
        <v>0</v>
      </c>
      <c r="EQ432">
        <v>0</v>
      </c>
      <c r="ER432">
        <v>0</v>
      </c>
      <c r="ES432">
        <v>0</v>
      </c>
      <c r="ET432">
        <v>0</v>
      </c>
      <c r="EU432">
        <v>0</v>
      </c>
      <c r="EV432">
        <v>0</v>
      </c>
      <c r="EW432">
        <v>0</v>
      </c>
      <c r="EX432">
        <v>0</v>
      </c>
      <c r="EY432">
        <v>0</v>
      </c>
      <c r="EZ432">
        <v>0</v>
      </c>
      <c r="FA432">
        <v>0</v>
      </c>
      <c r="FB432">
        <v>0</v>
      </c>
      <c r="FC432">
        <v>0</v>
      </c>
      <c r="FD432">
        <v>0</v>
      </c>
      <c r="FE432">
        <v>0</v>
      </c>
      <c r="FF432">
        <v>0</v>
      </c>
      <c r="FG432">
        <v>0</v>
      </c>
      <c r="FH432">
        <v>0</v>
      </c>
      <c r="FI432">
        <v>0</v>
      </c>
      <c r="FJ432">
        <v>0</v>
      </c>
      <c r="FK432">
        <v>0</v>
      </c>
      <c r="FL432">
        <v>0</v>
      </c>
      <c r="FM432">
        <v>0</v>
      </c>
      <c r="FN432">
        <v>0</v>
      </c>
      <c r="FO432">
        <v>0</v>
      </c>
      <c r="FP432">
        <v>0</v>
      </c>
      <c r="FQ432">
        <v>0</v>
      </c>
      <c r="FR432">
        <v>0</v>
      </c>
      <c r="FT432">
        <v>0</v>
      </c>
    </row>
    <row r="433" spans="1:176" x14ac:dyDescent="0.2">
      <c r="A433" t="s">
        <v>233</v>
      </c>
      <c r="B433" t="s">
        <v>230</v>
      </c>
      <c r="C433" t="s">
        <v>243</v>
      </c>
      <c r="D433">
        <v>0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0</v>
      </c>
      <c r="BI433">
        <v>0</v>
      </c>
      <c r="BJ433">
        <v>0</v>
      </c>
      <c r="BK433">
        <v>0</v>
      </c>
      <c r="BL433">
        <v>0</v>
      </c>
      <c r="BM433">
        <v>0</v>
      </c>
      <c r="BN433">
        <v>0</v>
      </c>
      <c r="BO433">
        <v>0</v>
      </c>
      <c r="BP433">
        <v>0</v>
      </c>
      <c r="BQ433">
        <v>0</v>
      </c>
      <c r="BR433">
        <v>0</v>
      </c>
      <c r="BS433">
        <v>0</v>
      </c>
      <c r="BT433">
        <v>0</v>
      </c>
      <c r="BU433">
        <v>0</v>
      </c>
      <c r="BV433">
        <v>0</v>
      </c>
      <c r="BW433">
        <v>0</v>
      </c>
      <c r="BX433">
        <v>0</v>
      </c>
      <c r="BY433">
        <v>0</v>
      </c>
      <c r="BZ433">
        <v>0</v>
      </c>
      <c r="CA433">
        <v>0</v>
      </c>
      <c r="CB433">
        <v>0</v>
      </c>
      <c r="CC433">
        <v>0</v>
      </c>
      <c r="CD433">
        <v>0</v>
      </c>
      <c r="CE433">
        <v>0</v>
      </c>
      <c r="CF433">
        <v>0</v>
      </c>
      <c r="CG433">
        <v>0</v>
      </c>
      <c r="CH433">
        <v>0</v>
      </c>
      <c r="CI433">
        <v>0</v>
      </c>
      <c r="CJ433">
        <v>0</v>
      </c>
      <c r="CK433">
        <v>0</v>
      </c>
      <c r="CL433">
        <v>0</v>
      </c>
      <c r="CM433">
        <v>0</v>
      </c>
      <c r="CN433">
        <v>0</v>
      </c>
      <c r="CO433">
        <v>0</v>
      </c>
      <c r="CP433">
        <v>0</v>
      </c>
      <c r="CQ433">
        <v>0</v>
      </c>
      <c r="CR433">
        <v>0</v>
      </c>
      <c r="CS433">
        <v>0</v>
      </c>
      <c r="CT433">
        <v>0</v>
      </c>
      <c r="CU433">
        <v>0</v>
      </c>
      <c r="CV433">
        <v>0</v>
      </c>
      <c r="CW433">
        <v>0</v>
      </c>
      <c r="CX433">
        <v>0</v>
      </c>
      <c r="CY433">
        <v>0</v>
      </c>
      <c r="CZ433">
        <v>0</v>
      </c>
      <c r="DA433">
        <v>0</v>
      </c>
      <c r="DB433">
        <v>0</v>
      </c>
      <c r="DC433">
        <v>0</v>
      </c>
      <c r="DD433">
        <v>0</v>
      </c>
      <c r="DE433">
        <v>0</v>
      </c>
      <c r="DF433">
        <v>0</v>
      </c>
      <c r="DG433">
        <v>0</v>
      </c>
      <c r="DH433">
        <v>0</v>
      </c>
      <c r="DI433">
        <v>0</v>
      </c>
      <c r="DJ433">
        <v>0</v>
      </c>
      <c r="DK433">
        <v>0</v>
      </c>
      <c r="DL433">
        <v>0</v>
      </c>
      <c r="DM433">
        <v>0</v>
      </c>
      <c r="DN433">
        <v>0</v>
      </c>
      <c r="DO433">
        <v>0</v>
      </c>
      <c r="DP433">
        <v>0</v>
      </c>
      <c r="DQ433">
        <v>0</v>
      </c>
      <c r="DR433">
        <v>0</v>
      </c>
      <c r="DS433">
        <v>0</v>
      </c>
      <c r="DT433">
        <v>0</v>
      </c>
      <c r="DU433">
        <v>0</v>
      </c>
      <c r="DV433">
        <v>0</v>
      </c>
      <c r="DW433">
        <v>0</v>
      </c>
      <c r="DX433">
        <v>0</v>
      </c>
      <c r="DY433">
        <v>0</v>
      </c>
      <c r="DZ433">
        <v>0</v>
      </c>
      <c r="EA433">
        <v>0</v>
      </c>
      <c r="EB433">
        <v>0</v>
      </c>
      <c r="EC433">
        <v>0</v>
      </c>
      <c r="ED433">
        <v>0</v>
      </c>
      <c r="EE433">
        <v>0</v>
      </c>
      <c r="EF433">
        <v>0</v>
      </c>
      <c r="EG433">
        <v>0</v>
      </c>
      <c r="EH433">
        <v>0</v>
      </c>
      <c r="EI433">
        <v>0</v>
      </c>
      <c r="EJ433">
        <v>0</v>
      </c>
      <c r="EK433">
        <v>0</v>
      </c>
      <c r="EL433">
        <v>0</v>
      </c>
      <c r="EM433">
        <v>0</v>
      </c>
      <c r="EN433">
        <v>0</v>
      </c>
      <c r="EO433">
        <v>0</v>
      </c>
      <c r="EP433">
        <v>0</v>
      </c>
      <c r="EQ433">
        <v>0</v>
      </c>
      <c r="ER433">
        <v>0</v>
      </c>
      <c r="ES433">
        <v>0</v>
      </c>
      <c r="ET433">
        <v>0</v>
      </c>
      <c r="EU433">
        <v>0</v>
      </c>
      <c r="EV433">
        <v>0</v>
      </c>
      <c r="EW433">
        <v>0</v>
      </c>
      <c r="EX433">
        <v>0</v>
      </c>
      <c r="EY433">
        <v>0</v>
      </c>
      <c r="EZ433">
        <v>0</v>
      </c>
      <c r="FA433">
        <v>0</v>
      </c>
      <c r="FB433">
        <v>0</v>
      </c>
      <c r="FC433">
        <v>0</v>
      </c>
      <c r="FD433">
        <v>0</v>
      </c>
      <c r="FE433">
        <v>0</v>
      </c>
      <c r="FF433">
        <v>0</v>
      </c>
      <c r="FG433">
        <v>0</v>
      </c>
      <c r="FH433">
        <v>0</v>
      </c>
      <c r="FI433">
        <v>0</v>
      </c>
      <c r="FJ433">
        <v>0</v>
      </c>
      <c r="FK433">
        <v>0</v>
      </c>
      <c r="FL433">
        <v>0</v>
      </c>
      <c r="FM433">
        <v>0</v>
      </c>
      <c r="FN433">
        <v>0</v>
      </c>
      <c r="FO433">
        <v>0</v>
      </c>
      <c r="FP433">
        <v>0</v>
      </c>
      <c r="FQ433">
        <v>0</v>
      </c>
      <c r="FR433">
        <v>0</v>
      </c>
      <c r="FT433">
        <v>0</v>
      </c>
    </row>
    <row r="434" spans="1:176" x14ac:dyDescent="0.2">
      <c r="A434" t="s">
        <v>233</v>
      </c>
      <c r="B434" t="s">
        <v>230</v>
      </c>
      <c r="C434" t="s">
        <v>244</v>
      </c>
      <c r="D434">
        <v>0</v>
      </c>
      <c r="E434">
        <v>0</v>
      </c>
      <c r="F434">
        <v>0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0</v>
      </c>
      <c r="BI434">
        <v>0</v>
      </c>
      <c r="BJ434">
        <v>0</v>
      </c>
      <c r="BK434">
        <v>0</v>
      </c>
      <c r="BL434">
        <v>0</v>
      </c>
      <c r="BM434">
        <v>0</v>
      </c>
      <c r="BN434">
        <v>0</v>
      </c>
      <c r="BO434">
        <v>0</v>
      </c>
      <c r="BP434">
        <v>0</v>
      </c>
      <c r="BQ434">
        <v>0</v>
      </c>
      <c r="BR434">
        <v>0</v>
      </c>
      <c r="BS434">
        <v>0</v>
      </c>
      <c r="BT434">
        <v>0</v>
      </c>
      <c r="BU434">
        <v>0</v>
      </c>
      <c r="BV434">
        <v>0</v>
      </c>
      <c r="BW434">
        <v>0</v>
      </c>
      <c r="BX434">
        <v>0</v>
      </c>
      <c r="BY434">
        <v>0</v>
      </c>
      <c r="BZ434">
        <v>0</v>
      </c>
      <c r="CA434">
        <v>0</v>
      </c>
      <c r="CB434">
        <v>0</v>
      </c>
      <c r="CC434">
        <v>0</v>
      </c>
      <c r="CD434">
        <v>0</v>
      </c>
      <c r="CE434">
        <v>0</v>
      </c>
      <c r="CF434">
        <v>0</v>
      </c>
      <c r="CG434">
        <v>0</v>
      </c>
      <c r="CH434">
        <v>0</v>
      </c>
      <c r="CI434">
        <v>0</v>
      </c>
      <c r="CJ434">
        <v>0</v>
      </c>
      <c r="CK434">
        <v>0</v>
      </c>
      <c r="CL434">
        <v>0</v>
      </c>
      <c r="CM434">
        <v>0</v>
      </c>
      <c r="CN434">
        <v>0</v>
      </c>
      <c r="CO434">
        <v>0</v>
      </c>
      <c r="CP434">
        <v>0</v>
      </c>
      <c r="CQ434">
        <v>0</v>
      </c>
      <c r="CR434">
        <v>0</v>
      </c>
      <c r="CS434">
        <v>0</v>
      </c>
      <c r="CT434">
        <v>0</v>
      </c>
      <c r="CU434">
        <v>0</v>
      </c>
      <c r="CV434">
        <v>0</v>
      </c>
      <c r="CW434">
        <v>0</v>
      </c>
      <c r="CX434">
        <v>0</v>
      </c>
      <c r="CY434">
        <v>0</v>
      </c>
      <c r="CZ434">
        <v>0</v>
      </c>
      <c r="DA434">
        <v>0</v>
      </c>
      <c r="DB434">
        <v>0</v>
      </c>
      <c r="DC434">
        <v>0</v>
      </c>
      <c r="DD434">
        <v>0</v>
      </c>
      <c r="DE434">
        <v>0</v>
      </c>
      <c r="DF434">
        <v>0</v>
      </c>
      <c r="DG434">
        <v>0</v>
      </c>
      <c r="DH434">
        <v>0</v>
      </c>
      <c r="DI434">
        <v>0</v>
      </c>
      <c r="DJ434">
        <v>0</v>
      </c>
      <c r="DK434">
        <v>0</v>
      </c>
      <c r="DL434">
        <v>0</v>
      </c>
      <c r="DM434">
        <v>0</v>
      </c>
      <c r="DN434">
        <v>0</v>
      </c>
      <c r="DO434">
        <v>0</v>
      </c>
      <c r="DP434">
        <v>0</v>
      </c>
      <c r="DQ434">
        <v>0</v>
      </c>
      <c r="DR434">
        <v>0</v>
      </c>
      <c r="DS434">
        <v>0</v>
      </c>
      <c r="DT434">
        <v>0</v>
      </c>
      <c r="DU434">
        <v>0</v>
      </c>
      <c r="DV434">
        <v>0</v>
      </c>
      <c r="DW434">
        <v>0</v>
      </c>
      <c r="DX434">
        <v>0</v>
      </c>
      <c r="DY434">
        <v>0</v>
      </c>
      <c r="DZ434">
        <v>0</v>
      </c>
      <c r="EA434">
        <v>0</v>
      </c>
      <c r="EB434">
        <v>0</v>
      </c>
      <c r="EC434">
        <v>0</v>
      </c>
      <c r="ED434">
        <v>0</v>
      </c>
      <c r="EE434">
        <v>0</v>
      </c>
      <c r="EF434">
        <v>0</v>
      </c>
      <c r="EG434">
        <v>0</v>
      </c>
      <c r="EH434">
        <v>0</v>
      </c>
      <c r="EI434">
        <v>0</v>
      </c>
      <c r="EJ434">
        <v>0</v>
      </c>
      <c r="EK434">
        <v>0</v>
      </c>
      <c r="EL434">
        <v>0</v>
      </c>
      <c r="EM434">
        <v>0</v>
      </c>
      <c r="EN434">
        <v>0</v>
      </c>
      <c r="EO434">
        <v>0</v>
      </c>
      <c r="EP434">
        <v>0</v>
      </c>
      <c r="EQ434">
        <v>0</v>
      </c>
      <c r="ER434">
        <v>0</v>
      </c>
      <c r="ES434">
        <v>0</v>
      </c>
      <c r="ET434">
        <v>0</v>
      </c>
      <c r="EU434">
        <v>0</v>
      </c>
      <c r="EV434">
        <v>0</v>
      </c>
      <c r="EW434">
        <v>0</v>
      </c>
      <c r="EX434">
        <v>0</v>
      </c>
      <c r="EY434">
        <v>0</v>
      </c>
      <c r="EZ434">
        <v>0</v>
      </c>
      <c r="FA434">
        <v>0</v>
      </c>
      <c r="FB434">
        <v>0</v>
      </c>
      <c r="FC434">
        <v>0</v>
      </c>
      <c r="FD434">
        <v>0</v>
      </c>
      <c r="FE434">
        <v>0</v>
      </c>
      <c r="FF434">
        <v>0</v>
      </c>
      <c r="FG434">
        <v>0</v>
      </c>
      <c r="FH434">
        <v>0</v>
      </c>
      <c r="FI434">
        <v>0</v>
      </c>
      <c r="FJ434">
        <v>0</v>
      </c>
      <c r="FK434">
        <v>0</v>
      </c>
      <c r="FL434">
        <v>0</v>
      </c>
      <c r="FM434">
        <v>0</v>
      </c>
      <c r="FN434">
        <v>0</v>
      </c>
      <c r="FO434">
        <v>0</v>
      </c>
      <c r="FP434">
        <v>0</v>
      </c>
      <c r="FQ434">
        <v>0</v>
      </c>
      <c r="FR434">
        <v>0</v>
      </c>
      <c r="FT434">
        <v>0</v>
      </c>
    </row>
    <row r="435" spans="1:176" x14ac:dyDescent="0.2">
      <c r="A435" t="s">
        <v>233</v>
      </c>
      <c r="B435" t="s">
        <v>230</v>
      </c>
      <c r="C435" t="s">
        <v>245</v>
      </c>
      <c r="D435">
        <v>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0</v>
      </c>
      <c r="BI435">
        <v>0</v>
      </c>
      <c r="BJ435">
        <v>0</v>
      </c>
      <c r="BK435">
        <v>0</v>
      </c>
      <c r="BL435">
        <v>0</v>
      </c>
      <c r="BM435">
        <v>0</v>
      </c>
      <c r="BN435">
        <v>0</v>
      </c>
      <c r="BO435">
        <v>0</v>
      </c>
      <c r="BP435">
        <v>0</v>
      </c>
      <c r="BQ435">
        <v>0</v>
      </c>
      <c r="BR435">
        <v>0</v>
      </c>
      <c r="BS435">
        <v>0</v>
      </c>
      <c r="BT435">
        <v>0</v>
      </c>
      <c r="BU435">
        <v>0</v>
      </c>
      <c r="BV435">
        <v>0</v>
      </c>
      <c r="BW435">
        <v>0</v>
      </c>
      <c r="BX435">
        <v>0</v>
      </c>
      <c r="BY435">
        <v>0</v>
      </c>
      <c r="BZ435">
        <v>0</v>
      </c>
      <c r="CA435">
        <v>0</v>
      </c>
      <c r="CB435">
        <v>0</v>
      </c>
      <c r="CC435">
        <v>0</v>
      </c>
      <c r="CD435">
        <v>0</v>
      </c>
      <c r="CE435">
        <v>0</v>
      </c>
      <c r="CF435">
        <v>0</v>
      </c>
      <c r="CG435">
        <v>0</v>
      </c>
      <c r="CH435">
        <v>0</v>
      </c>
      <c r="CI435">
        <v>0</v>
      </c>
      <c r="CJ435">
        <v>0</v>
      </c>
      <c r="CK435">
        <v>0</v>
      </c>
      <c r="CL435">
        <v>0</v>
      </c>
      <c r="CM435">
        <v>0</v>
      </c>
      <c r="CN435">
        <v>0</v>
      </c>
      <c r="CO435">
        <v>0</v>
      </c>
      <c r="CP435">
        <v>0</v>
      </c>
      <c r="CQ435">
        <v>0</v>
      </c>
      <c r="CR435">
        <v>0</v>
      </c>
      <c r="CS435">
        <v>0</v>
      </c>
      <c r="CT435">
        <v>0</v>
      </c>
      <c r="CU435">
        <v>0</v>
      </c>
      <c r="CV435">
        <v>0</v>
      </c>
      <c r="CW435">
        <v>0</v>
      </c>
      <c r="CX435">
        <v>0</v>
      </c>
      <c r="CY435">
        <v>0</v>
      </c>
      <c r="CZ435">
        <v>0</v>
      </c>
      <c r="DA435">
        <v>0</v>
      </c>
      <c r="DB435">
        <v>0</v>
      </c>
      <c r="DC435">
        <v>0</v>
      </c>
      <c r="DD435">
        <v>0</v>
      </c>
      <c r="DE435">
        <v>0</v>
      </c>
      <c r="DF435">
        <v>0</v>
      </c>
      <c r="DG435">
        <v>0</v>
      </c>
      <c r="DH435">
        <v>0</v>
      </c>
      <c r="DI435">
        <v>0</v>
      </c>
      <c r="DJ435">
        <v>0</v>
      </c>
      <c r="DK435">
        <v>0</v>
      </c>
      <c r="DL435">
        <v>0</v>
      </c>
      <c r="DM435">
        <v>0</v>
      </c>
      <c r="DN435">
        <v>0</v>
      </c>
      <c r="DO435">
        <v>0</v>
      </c>
      <c r="DP435">
        <v>0</v>
      </c>
      <c r="DQ435">
        <v>0</v>
      </c>
      <c r="DR435">
        <v>0</v>
      </c>
      <c r="DS435">
        <v>0</v>
      </c>
      <c r="DT435">
        <v>0</v>
      </c>
      <c r="DU435">
        <v>0</v>
      </c>
      <c r="DV435">
        <v>0</v>
      </c>
      <c r="DW435">
        <v>0</v>
      </c>
      <c r="DX435">
        <v>0</v>
      </c>
      <c r="DY435">
        <v>0</v>
      </c>
      <c r="DZ435">
        <v>0</v>
      </c>
      <c r="EA435">
        <v>0</v>
      </c>
      <c r="EB435">
        <v>0</v>
      </c>
      <c r="EC435">
        <v>0</v>
      </c>
      <c r="ED435">
        <v>0</v>
      </c>
      <c r="EE435">
        <v>0</v>
      </c>
      <c r="EF435">
        <v>0</v>
      </c>
      <c r="EG435">
        <v>0</v>
      </c>
      <c r="EH435">
        <v>0</v>
      </c>
      <c r="EI435">
        <v>0</v>
      </c>
      <c r="EJ435">
        <v>0</v>
      </c>
      <c r="EK435">
        <v>0</v>
      </c>
      <c r="EL435">
        <v>0</v>
      </c>
      <c r="EM435">
        <v>0</v>
      </c>
      <c r="EN435">
        <v>0</v>
      </c>
      <c r="EO435">
        <v>0</v>
      </c>
      <c r="EP435">
        <v>0</v>
      </c>
      <c r="EQ435">
        <v>0</v>
      </c>
      <c r="ER435">
        <v>0</v>
      </c>
      <c r="ES435">
        <v>0</v>
      </c>
      <c r="ET435">
        <v>0</v>
      </c>
      <c r="EU435">
        <v>0</v>
      </c>
      <c r="EV435">
        <v>0</v>
      </c>
      <c r="EW435">
        <v>0</v>
      </c>
      <c r="EX435">
        <v>0</v>
      </c>
      <c r="EY435">
        <v>0</v>
      </c>
      <c r="EZ435">
        <v>0</v>
      </c>
      <c r="FA435">
        <v>0</v>
      </c>
      <c r="FB435">
        <v>0</v>
      </c>
      <c r="FC435">
        <v>0</v>
      </c>
      <c r="FD435">
        <v>0</v>
      </c>
      <c r="FE435">
        <v>0</v>
      </c>
      <c r="FF435">
        <v>0</v>
      </c>
      <c r="FG435">
        <v>0</v>
      </c>
      <c r="FH435">
        <v>0</v>
      </c>
      <c r="FI435">
        <v>0</v>
      </c>
      <c r="FJ435">
        <v>0</v>
      </c>
      <c r="FK435">
        <v>0</v>
      </c>
      <c r="FL435">
        <v>0</v>
      </c>
      <c r="FM435">
        <v>0</v>
      </c>
      <c r="FN435">
        <v>0</v>
      </c>
      <c r="FO435">
        <v>0</v>
      </c>
      <c r="FP435">
        <v>0</v>
      </c>
      <c r="FQ435">
        <v>0</v>
      </c>
      <c r="FR435">
        <v>0</v>
      </c>
      <c r="FT435">
        <v>0</v>
      </c>
    </row>
    <row r="436" spans="1:176" x14ac:dyDescent="0.2">
      <c r="A436" t="s">
        <v>233</v>
      </c>
      <c r="B436" t="s">
        <v>230</v>
      </c>
      <c r="C436" t="s">
        <v>246</v>
      </c>
      <c r="D436">
        <v>0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0</v>
      </c>
      <c r="BI436">
        <v>0</v>
      </c>
      <c r="BJ436">
        <v>0</v>
      </c>
      <c r="BK436">
        <v>0</v>
      </c>
      <c r="BL436">
        <v>0</v>
      </c>
      <c r="BM436">
        <v>0</v>
      </c>
      <c r="BN436">
        <v>0</v>
      </c>
      <c r="BO436">
        <v>0</v>
      </c>
      <c r="BP436">
        <v>0</v>
      </c>
      <c r="BQ436">
        <v>0</v>
      </c>
      <c r="BR436">
        <v>0</v>
      </c>
      <c r="BS436">
        <v>0</v>
      </c>
      <c r="BT436">
        <v>0</v>
      </c>
      <c r="BU436">
        <v>0</v>
      </c>
      <c r="BV436">
        <v>0</v>
      </c>
      <c r="BW436">
        <v>0</v>
      </c>
      <c r="BX436">
        <v>0</v>
      </c>
      <c r="BY436">
        <v>0</v>
      </c>
      <c r="BZ436">
        <v>0</v>
      </c>
      <c r="CA436">
        <v>0</v>
      </c>
      <c r="CB436">
        <v>0</v>
      </c>
      <c r="CC436">
        <v>0</v>
      </c>
      <c r="CD436">
        <v>0</v>
      </c>
      <c r="CE436">
        <v>0</v>
      </c>
      <c r="CF436">
        <v>0</v>
      </c>
      <c r="CG436">
        <v>0</v>
      </c>
      <c r="CH436">
        <v>0</v>
      </c>
      <c r="CI436">
        <v>0</v>
      </c>
      <c r="CJ436">
        <v>0</v>
      </c>
      <c r="CK436">
        <v>0</v>
      </c>
      <c r="CL436">
        <v>0</v>
      </c>
      <c r="CM436">
        <v>0</v>
      </c>
      <c r="CN436">
        <v>0</v>
      </c>
      <c r="CO436">
        <v>0</v>
      </c>
      <c r="CP436">
        <v>0</v>
      </c>
      <c r="CQ436">
        <v>0</v>
      </c>
      <c r="CR436">
        <v>0</v>
      </c>
      <c r="CS436">
        <v>0</v>
      </c>
      <c r="CT436">
        <v>0</v>
      </c>
      <c r="CU436">
        <v>0</v>
      </c>
      <c r="CV436">
        <v>0</v>
      </c>
      <c r="CW436">
        <v>0</v>
      </c>
      <c r="CX436">
        <v>0</v>
      </c>
      <c r="CY436">
        <v>0</v>
      </c>
      <c r="CZ436">
        <v>0</v>
      </c>
      <c r="DA436">
        <v>0</v>
      </c>
      <c r="DB436">
        <v>0</v>
      </c>
      <c r="DC436">
        <v>0</v>
      </c>
      <c r="DD436">
        <v>0</v>
      </c>
      <c r="DE436">
        <v>0</v>
      </c>
      <c r="DF436">
        <v>0</v>
      </c>
      <c r="DG436">
        <v>0</v>
      </c>
      <c r="DH436">
        <v>0</v>
      </c>
      <c r="DI436">
        <v>0</v>
      </c>
      <c r="DJ436">
        <v>0</v>
      </c>
      <c r="DK436">
        <v>0</v>
      </c>
      <c r="DL436">
        <v>0</v>
      </c>
      <c r="DM436">
        <v>0</v>
      </c>
      <c r="DN436">
        <v>0</v>
      </c>
      <c r="DO436">
        <v>0</v>
      </c>
      <c r="DP436">
        <v>0</v>
      </c>
      <c r="DQ436">
        <v>0</v>
      </c>
      <c r="DR436">
        <v>0</v>
      </c>
      <c r="DS436">
        <v>0</v>
      </c>
      <c r="DT436">
        <v>0</v>
      </c>
      <c r="DU436">
        <v>0</v>
      </c>
      <c r="DV436">
        <v>0</v>
      </c>
      <c r="DW436">
        <v>0</v>
      </c>
      <c r="DX436">
        <v>0</v>
      </c>
      <c r="DY436">
        <v>0</v>
      </c>
      <c r="DZ436">
        <v>0</v>
      </c>
      <c r="EA436">
        <v>0</v>
      </c>
      <c r="EB436">
        <v>0</v>
      </c>
      <c r="EC436">
        <v>0</v>
      </c>
      <c r="ED436">
        <v>0</v>
      </c>
      <c r="EE436">
        <v>0</v>
      </c>
      <c r="EF436">
        <v>0</v>
      </c>
      <c r="EG436">
        <v>0</v>
      </c>
      <c r="EH436">
        <v>0</v>
      </c>
      <c r="EI436">
        <v>0</v>
      </c>
      <c r="EJ436">
        <v>0</v>
      </c>
      <c r="EK436">
        <v>0</v>
      </c>
      <c r="EL436">
        <v>0</v>
      </c>
      <c r="EM436">
        <v>0</v>
      </c>
      <c r="EN436">
        <v>0</v>
      </c>
      <c r="EO436">
        <v>0</v>
      </c>
      <c r="EP436">
        <v>0</v>
      </c>
      <c r="EQ436">
        <v>0</v>
      </c>
      <c r="ER436">
        <v>0</v>
      </c>
      <c r="ES436">
        <v>0</v>
      </c>
      <c r="ET436">
        <v>0</v>
      </c>
      <c r="EU436">
        <v>0</v>
      </c>
      <c r="EV436">
        <v>0</v>
      </c>
      <c r="EW436">
        <v>0</v>
      </c>
      <c r="EX436">
        <v>0</v>
      </c>
      <c r="EY436">
        <v>0</v>
      </c>
      <c r="EZ436">
        <v>0</v>
      </c>
      <c r="FA436">
        <v>0</v>
      </c>
      <c r="FB436">
        <v>0</v>
      </c>
      <c r="FC436">
        <v>0</v>
      </c>
      <c r="FD436">
        <v>0</v>
      </c>
      <c r="FE436">
        <v>0</v>
      </c>
      <c r="FF436">
        <v>0</v>
      </c>
      <c r="FG436">
        <v>0</v>
      </c>
      <c r="FH436">
        <v>0</v>
      </c>
      <c r="FI436">
        <v>0</v>
      </c>
      <c r="FJ436">
        <v>0</v>
      </c>
      <c r="FK436">
        <v>0</v>
      </c>
      <c r="FL436">
        <v>0</v>
      </c>
      <c r="FM436">
        <v>0</v>
      </c>
      <c r="FN436">
        <v>0</v>
      </c>
      <c r="FO436">
        <v>0</v>
      </c>
      <c r="FP436">
        <v>0</v>
      </c>
      <c r="FQ436">
        <v>0</v>
      </c>
      <c r="FR436">
        <v>0</v>
      </c>
      <c r="FT436">
        <v>0</v>
      </c>
    </row>
    <row r="437" spans="1:176" x14ac:dyDescent="0.2">
      <c r="A437" t="s">
        <v>233</v>
      </c>
      <c r="B437" t="s">
        <v>230</v>
      </c>
      <c r="C437" t="s">
        <v>247</v>
      </c>
      <c r="D437">
        <v>0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0</v>
      </c>
      <c r="BI437">
        <v>0</v>
      </c>
      <c r="BJ437">
        <v>0</v>
      </c>
      <c r="BK437">
        <v>0</v>
      </c>
      <c r="BL437">
        <v>0</v>
      </c>
      <c r="BM437">
        <v>0</v>
      </c>
      <c r="BN437">
        <v>0</v>
      </c>
      <c r="BO437">
        <v>0</v>
      </c>
      <c r="BP437">
        <v>0</v>
      </c>
      <c r="BQ437">
        <v>0</v>
      </c>
      <c r="BR437">
        <v>0</v>
      </c>
      <c r="BS437">
        <v>0</v>
      </c>
      <c r="BT437">
        <v>0</v>
      </c>
      <c r="BU437">
        <v>0</v>
      </c>
      <c r="BV437">
        <v>0</v>
      </c>
      <c r="BW437">
        <v>0</v>
      </c>
      <c r="BX437">
        <v>0</v>
      </c>
      <c r="BY437">
        <v>0</v>
      </c>
      <c r="BZ437">
        <v>0</v>
      </c>
      <c r="CA437">
        <v>0</v>
      </c>
      <c r="CB437">
        <v>0</v>
      </c>
      <c r="CC437">
        <v>0</v>
      </c>
      <c r="CD437">
        <v>0</v>
      </c>
      <c r="CE437">
        <v>0</v>
      </c>
      <c r="CF437">
        <v>0</v>
      </c>
      <c r="CG437">
        <v>0</v>
      </c>
      <c r="CH437">
        <v>0</v>
      </c>
      <c r="CI437">
        <v>0</v>
      </c>
      <c r="CJ437">
        <v>0</v>
      </c>
      <c r="CK437">
        <v>0</v>
      </c>
      <c r="CL437">
        <v>0</v>
      </c>
      <c r="CM437">
        <v>0</v>
      </c>
      <c r="CN437">
        <v>0</v>
      </c>
      <c r="CO437">
        <v>0</v>
      </c>
      <c r="CP437">
        <v>0</v>
      </c>
      <c r="CQ437">
        <v>0</v>
      </c>
      <c r="CR437">
        <v>0</v>
      </c>
      <c r="CS437">
        <v>0</v>
      </c>
      <c r="CT437">
        <v>0</v>
      </c>
      <c r="CU437">
        <v>0</v>
      </c>
      <c r="CV437">
        <v>0</v>
      </c>
      <c r="CW437">
        <v>0</v>
      </c>
      <c r="CX437">
        <v>0</v>
      </c>
      <c r="CY437">
        <v>0</v>
      </c>
      <c r="CZ437">
        <v>0</v>
      </c>
      <c r="DA437">
        <v>0</v>
      </c>
      <c r="DB437">
        <v>0</v>
      </c>
      <c r="DC437">
        <v>0</v>
      </c>
      <c r="DD437">
        <v>0</v>
      </c>
      <c r="DE437">
        <v>0</v>
      </c>
      <c r="DF437">
        <v>0</v>
      </c>
      <c r="DG437">
        <v>0</v>
      </c>
      <c r="DH437">
        <v>0</v>
      </c>
      <c r="DI437">
        <v>0</v>
      </c>
      <c r="DJ437">
        <v>0</v>
      </c>
      <c r="DK437">
        <v>0</v>
      </c>
      <c r="DL437">
        <v>0</v>
      </c>
      <c r="DM437">
        <v>0</v>
      </c>
      <c r="DN437">
        <v>0</v>
      </c>
      <c r="DO437">
        <v>0</v>
      </c>
      <c r="DP437">
        <v>0</v>
      </c>
      <c r="DQ437">
        <v>0</v>
      </c>
      <c r="DR437">
        <v>0</v>
      </c>
      <c r="DS437">
        <v>0</v>
      </c>
      <c r="DT437">
        <v>0</v>
      </c>
      <c r="DU437">
        <v>0</v>
      </c>
      <c r="DV437">
        <v>0</v>
      </c>
      <c r="DW437">
        <v>0</v>
      </c>
      <c r="DX437">
        <v>0</v>
      </c>
      <c r="DY437">
        <v>0</v>
      </c>
      <c r="DZ437">
        <v>0</v>
      </c>
      <c r="EA437">
        <v>0</v>
      </c>
      <c r="EB437">
        <v>0</v>
      </c>
      <c r="EC437">
        <v>0</v>
      </c>
      <c r="ED437">
        <v>0</v>
      </c>
      <c r="EE437">
        <v>0</v>
      </c>
      <c r="EF437">
        <v>0</v>
      </c>
      <c r="EG437">
        <v>0</v>
      </c>
      <c r="EH437">
        <v>0</v>
      </c>
      <c r="EI437">
        <v>0</v>
      </c>
      <c r="EJ437">
        <v>0</v>
      </c>
      <c r="EK437">
        <v>0</v>
      </c>
      <c r="EL437">
        <v>0</v>
      </c>
      <c r="EM437">
        <v>0</v>
      </c>
      <c r="EN437">
        <v>0</v>
      </c>
      <c r="EO437">
        <v>0</v>
      </c>
      <c r="EP437">
        <v>0</v>
      </c>
      <c r="EQ437">
        <v>0</v>
      </c>
      <c r="ER437">
        <v>0</v>
      </c>
      <c r="ES437">
        <v>0</v>
      </c>
      <c r="ET437">
        <v>0</v>
      </c>
      <c r="EU437">
        <v>0</v>
      </c>
      <c r="EV437">
        <v>0</v>
      </c>
      <c r="EW437">
        <v>0</v>
      </c>
      <c r="EX437">
        <v>0</v>
      </c>
      <c r="EY437">
        <v>0</v>
      </c>
      <c r="EZ437">
        <v>0</v>
      </c>
      <c r="FA437">
        <v>0</v>
      </c>
      <c r="FB437">
        <v>0</v>
      </c>
      <c r="FC437">
        <v>0</v>
      </c>
      <c r="FD437">
        <v>0</v>
      </c>
      <c r="FE437">
        <v>0</v>
      </c>
      <c r="FF437">
        <v>0</v>
      </c>
      <c r="FG437">
        <v>0</v>
      </c>
      <c r="FH437">
        <v>0</v>
      </c>
      <c r="FI437">
        <v>0</v>
      </c>
      <c r="FJ437">
        <v>0</v>
      </c>
      <c r="FK437">
        <v>0</v>
      </c>
      <c r="FL437">
        <v>0</v>
      </c>
      <c r="FM437">
        <v>0</v>
      </c>
      <c r="FN437">
        <v>0</v>
      </c>
      <c r="FO437">
        <v>0</v>
      </c>
      <c r="FP437">
        <v>0</v>
      </c>
      <c r="FQ437">
        <v>0</v>
      </c>
      <c r="FR437">
        <v>0</v>
      </c>
      <c r="FT437">
        <v>0</v>
      </c>
    </row>
    <row r="438" spans="1:176" x14ac:dyDescent="0.2">
      <c r="A438" t="s">
        <v>233</v>
      </c>
      <c r="B438" t="s">
        <v>230</v>
      </c>
      <c r="C438" t="s">
        <v>248</v>
      </c>
      <c r="D438">
        <v>0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0</v>
      </c>
      <c r="BI438">
        <v>0</v>
      </c>
      <c r="BJ438">
        <v>0</v>
      </c>
      <c r="BK438">
        <v>0</v>
      </c>
      <c r="BL438">
        <v>0</v>
      </c>
      <c r="BM438">
        <v>0</v>
      </c>
      <c r="BN438">
        <v>0</v>
      </c>
      <c r="BO438">
        <v>0</v>
      </c>
      <c r="BP438">
        <v>0</v>
      </c>
      <c r="BQ438">
        <v>0</v>
      </c>
      <c r="BR438">
        <v>0</v>
      </c>
      <c r="BS438">
        <v>0</v>
      </c>
      <c r="BT438">
        <v>0</v>
      </c>
      <c r="BU438">
        <v>0</v>
      </c>
      <c r="BV438">
        <v>0</v>
      </c>
      <c r="BW438">
        <v>0</v>
      </c>
      <c r="BX438">
        <v>0</v>
      </c>
      <c r="BY438">
        <v>0</v>
      </c>
      <c r="BZ438">
        <v>0</v>
      </c>
      <c r="CA438">
        <v>0</v>
      </c>
      <c r="CB438">
        <v>0</v>
      </c>
      <c r="CC438">
        <v>0</v>
      </c>
      <c r="CD438">
        <v>0</v>
      </c>
      <c r="CE438">
        <v>0</v>
      </c>
      <c r="CF438">
        <v>0</v>
      </c>
      <c r="CG438">
        <v>0</v>
      </c>
      <c r="CH438">
        <v>0</v>
      </c>
      <c r="CI438">
        <v>0</v>
      </c>
      <c r="CJ438">
        <v>0</v>
      </c>
      <c r="CK438">
        <v>0</v>
      </c>
      <c r="CL438">
        <v>0</v>
      </c>
      <c r="CM438">
        <v>0</v>
      </c>
      <c r="CN438">
        <v>0</v>
      </c>
      <c r="CO438">
        <v>0</v>
      </c>
      <c r="CP438">
        <v>0</v>
      </c>
      <c r="CQ438">
        <v>0</v>
      </c>
      <c r="CR438">
        <v>0</v>
      </c>
      <c r="CS438">
        <v>0</v>
      </c>
      <c r="CT438">
        <v>0</v>
      </c>
      <c r="CU438">
        <v>0</v>
      </c>
      <c r="CV438">
        <v>0</v>
      </c>
      <c r="CW438">
        <v>0</v>
      </c>
      <c r="CX438">
        <v>0</v>
      </c>
      <c r="CY438">
        <v>0</v>
      </c>
      <c r="CZ438">
        <v>0</v>
      </c>
      <c r="DA438">
        <v>0</v>
      </c>
      <c r="DB438">
        <v>0</v>
      </c>
      <c r="DC438">
        <v>0</v>
      </c>
      <c r="DD438">
        <v>0</v>
      </c>
      <c r="DE438">
        <v>0</v>
      </c>
      <c r="DF438">
        <v>0</v>
      </c>
      <c r="DG438">
        <v>0</v>
      </c>
      <c r="DH438">
        <v>0</v>
      </c>
      <c r="DI438">
        <v>0</v>
      </c>
      <c r="DJ438">
        <v>0</v>
      </c>
      <c r="DK438">
        <v>0</v>
      </c>
      <c r="DL438">
        <v>0</v>
      </c>
      <c r="DM438">
        <v>0</v>
      </c>
      <c r="DN438">
        <v>0</v>
      </c>
      <c r="DO438">
        <v>0</v>
      </c>
      <c r="DP438">
        <v>0</v>
      </c>
      <c r="DQ438">
        <v>0</v>
      </c>
      <c r="DR438">
        <v>0</v>
      </c>
      <c r="DS438">
        <v>0</v>
      </c>
      <c r="DT438">
        <v>0</v>
      </c>
      <c r="DU438">
        <v>0</v>
      </c>
      <c r="DV438">
        <v>0</v>
      </c>
      <c r="DW438">
        <v>0</v>
      </c>
      <c r="DX438">
        <v>0</v>
      </c>
      <c r="DY438">
        <v>0</v>
      </c>
      <c r="DZ438">
        <v>0</v>
      </c>
      <c r="EA438">
        <v>0</v>
      </c>
      <c r="EB438">
        <v>0</v>
      </c>
      <c r="EC438">
        <v>0</v>
      </c>
      <c r="ED438">
        <v>0</v>
      </c>
      <c r="EE438">
        <v>0</v>
      </c>
      <c r="EF438">
        <v>0</v>
      </c>
      <c r="EG438">
        <v>0</v>
      </c>
      <c r="EH438">
        <v>0</v>
      </c>
      <c r="EI438">
        <v>0</v>
      </c>
      <c r="EJ438">
        <v>0</v>
      </c>
      <c r="EK438">
        <v>0</v>
      </c>
      <c r="EL438">
        <v>0</v>
      </c>
      <c r="EM438">
        <v>0</v>
      </c>
      <c r="EN438">
        <v>0</v>
      </c>
      <c r="EO438">
        <v>0</v>
      </c>
      <c r="EP438">
        <v>0</v>
      </c>
      <c r="EQ438">
        <v>0</v>
      </c>
      <c r="ER438">
        <v>0</v>
      </c>
      <c r="ES438">
        <v>0</v>
      </c>
      <c r="ET438">
        <v>0</v>
      </c>
      <c r="EU438">
        <v>0</v>
      </c>
      <c r="EV438">
        <v>0</v>
      </c>
      <c r="EW438">
        <v>0</v>
      </c>
      <c r="EX438">
        <v>0</v>
      </c>
      <c r="EY438">
        <v>0</v>
      </c>
      <c r="EZ438">
        <v>0</v>
      </c>
      <c r="FA438">
        <v>0</v>
      </c>
      <c r="FB438">
        <v>0</v>
      </c>
      <c r="FC438">
        <v>0</v>
      </c>
      <c r="FD438">
        <v>0</v>
      </c>
      <c r="FE438">
        <v>0</v>
      </c>
      <c r="FF438">
        <v>0</v>
      </c>
      <c r="FG438">
        <v>0</v>
      </c>
      <c r="FH438">
        <v>0</v>
      </c>
      <c r="FI438">
        <v>0</v>
      </c>
      <c r="FJ438">
        <v>0</v>
      </c>
      <c r="FK438">
        <v>0</v>
      </c>
      <c r="FL438">
        <v>0</v>
      </c>
      <c r="FM438">
        <v>0</v>
      </c>
      <c r="FN438">
        <v>0</v>
      </c>
      <c r="FO438">
        <v>0</v>
      </c>
      <c r="FP438">
        <v>0</v>
      </c>
      <c r="FQ438">
        <v>0</v>
      </c>
      <c r="FR438">
        <v>0</v>
      </c>
      <c r="FT438">
        <v>0</v>
      </c>
    </row>
    <row r="439" spans="1:176" x14ac:dyDescent="0.2">
      <c r="A439" t="s">
        <v>233</v>
      </c>
      <c r="B439" t="s">
        <v>230</v>
      </c>
      <c r="C439" t="s">
        <v>249</v>
      </c>
      <c r="D439">
        <v>0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0</v>
      </c>
      <c r="BI439">
        <v>0</v>
      </c>
      <c r="BJ439">
        <v>0</v>
      </c>
      <c r="BK439">
        <v>0</v>
      </c>
      <c r="BL439">
        <v>0</v>
      </c>
      <c r="BM439">
        <v>0</v>
      </c>
      <c r="BN439">
        <v>0</v>
      </c>
      <c r="BO439">
        <v>0</v>
      </c>
      <c r="BP439">
        <v>0</v>
      </c>
      <c r="BQ439">
        <v>0</v>
      </c>
      <c r="BR439">
        <v>0</v>
      </c>
      <c r="BS439">
        <v>0</v>
      </c>
      <c r="BT439">
        <v>0</v>
      </c>
      <c r="BU439">
        <v>0</v>
      </c>
      <c r="BV439">
        <v>0</v>
      </c>
      <c r="BW439">
        <v>0</v>
      </c>
      <c r="BX439">
        <v>0</v>
      </c>
      <c r="BY439">
        <v>0</v>
      </c>
      <c r="BZ439">
        <v>0</v>
      </c>
      <c r="CA439">
        <v>0</v>
      </c>
      <c r="CB439">
        <v>0</v>
      </c>
      <c r="CC439">
        <v>0</v>
      </c>
      <c r="CD439">
        <v>0</v>
      </c>
      <c r="CE439">
        <v>0</v>
      </c>
      <c r="CF439">
        <v>0</v>
      </c>
      <c r="CG439">
        <v>0</v>
      </c>
      <c r="CH439">
        <v>0</v>
      </c>
      <c r="CI439">
        <v>0</v>
      </c>
      <c r="CJ439">
        <v>0</v>
      </c>
      <c r="CK439">
        <v>0</v>
      </c>
      <c r="CL439">
        <v>0</v>
      </c>
      <c r="CM439">
        <v>0</v>
      </c>
      <c r="CN439">
        <v>0</v>
      </c>
      <c r="CO439">
        <v>0</v>
      </c>
      <c r="CP439">
        <v>0</v>
      </c>
      <c r="CQ439">
        <v>0</v>
      </c>
      <c r="CR439">
        <v>0</v>
      </c>
      <c r="CS439">
        <v>0</v>
      </c>
      <c r="CT439">
        <v>0</v>
      </c>
      <c r="CU439">
        <v>0</v>
      </c>
      <c r="CV439">
        <v>0</v>
      </c>
      <c r="CW439">
        <v>0</v>
      </c>
      <c r="CX439">
        <v>0</v>
      </c>
      <c r="CY439">
        <v>0</v>
      </c>
      <c r="CZ439">
        <v>0</v>
      </c>
      <c r="DA439">
        <v>0</v>
      </c>
      <c r="DB439">
        <v>0</v>
      </c>
      <c r="DC439">
        <v>0</v>
      </c>
      <c r="DD439">
        <v>0</v>
      </c>
      <c r="DE439">
        <v>0</v>
      </c>
      <c r="DF439">
        <v>0</v>
      </c>
      <c r="DG439">
        <v>0</v>
      </c>
      <c r="DH439">
        <v>0</v>
      </c>
      <c r="DI439">
        <v>0</v>
      </c>
      <c r="DJ439">
        <v>0</v>
      </c>
      <c r="DK439">
        <v>0</v>
      </c>
      <c r="DL439">
        <v>0</v>
      </c>
      <c r="DM439">
        <v>0</v>
      </c>
      <c r="DN439">
        <v>0</v>
      </c>
      <c r="DO439">
        <v>0</v>
      </c>
      <c r="DP439">
        <v>0</v>
      </c>
      <c r="DQ439">
        <v>0</v>
      </c>
      <c r="DR439">
        <v>0</v>
      </c>
      <c r="DS439">
        <v>0</v>
      </c>
      <c r="DT439">
        <v>0</v>
      </c>
      <c r="DU439">
        <v>0</v>
      </c>
      <c r="DV439">
        <v>0</v>
      </c>
      <c r="DW439">
        <v>0</v>
      </c>
      <c r="DX439">
        <v>0</v>
      </c>
      <c r="DY439">
        <v>0</v>
      </c>
      <c r="DZ439">
        <v>0</v>
      </c>
      <c r="EA439">
        <v>0</v>
      </c>
      <c r="EB439">
        <v>0</v>
      </c>
      <c r="EC439">
        <v>0</v>
      </c>
      <c r="ED439">
        <v>0</v>
      </c>
      <c r="EE439">
        <v>0</v>
      </c>
      <c r="EF439">
        <v>0</v>
      </c>
      <c r="EG439">
        <v>0</v>
      </c>
      <c r="EH439">
        <v>0</v>
      </c>
      <c r="EI439">
        <v>0</v>
      </c>
      <c r="EJ439">
        <v>0</v>
      </c>
      <c r="EK439">
        <v>0</v>
      </c>
      <c r="EL439">
        <v>0</v>
      </c>
      <c r="EM439">
        <v>0</v>
      </c>
      <c r="EN439">
        <v>0</v>
      </c>
      <c r="EO439">
        <v>0</v>
      </c>
      <c r="EP439">
        <v>0</v>
      </c>
      <c r="EQ439">
        <v>0</v>
      </c>
      <c r="ER439">
        <v>0</v>
      </c>
      <c r="ES439">
        <v>0</v>
      </c>
      <c r="ET439">
        <v>0</v>
      </c>
      <c r="EU439">
        <v>0</v>
      </c>
      <c r="EV439">
        <v>0</v>
      </c>
      <c r="EW439">
        <v>0</v>
      </c>
      <c r="EX439">
        <v>0</v>
      </c>
      <c r="EY439">
        <v>0</v>
      </c>
      <c r="EZ439">
        <v>0</v>
      </c>
      <c r="FA439">
        <v>0</v>
      </c>
      <c r="FB439">
        <v>0</v>
      </c>
      <c r="FC439">
        <v>0</v>
      </c>
      <c r="FD439">
        <v>0</v>
      </c>
      <c r="FE439">
        <v>0</v>
      </c>
      <c r="FF439">
        <v>0</v>
      </c>
      <c r="FG439">
        <v>0</v>
      </c>
      <c r="FH439">
        <v>0</v>
      </c>
      <c r="FI439">
        <v>0</v>
      </c>
      <c r="FJ439">
        <v>0</v>
      </c>
      <c r="FK439">
        <v>0</v>
      </c>
      <c r="FL439">
        <v>0</v>
      </c>
      <c r="FM439">
        <v>0</v>
      </c>
      <c r="FN439">
        <v>0</v>
      </c>
      <c r="FO439">
        <v>0</v>
      </c>
      <c r="FP439">
        <v>0</v>
      </c>
      <c r="FQ439">
        <v>0</v>
      </c>
      <c r="FR439">
        <v>0</v>
      </c>
      <c r="FT439">
        <v>0</v>
      </c>
    </row>
    <row r="440" spans="1:176" x14ac:dyDescent="0.2">
      <c r="A440" t="s">
        <v>233</v>
      </c>
      <c r="B440" t="s">
        <v>230</v>
      </c>
      <c r="C440" t="s">
        <v>250</v>
      </c>
      <c r="D440">
        <v>0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0</v>
      </c>
      <c r="BI440">
        <v>0</v>
      </c>
      <c r="BJ440">
        <v>0</v>
      </c>
      <c r="BK440">
        <v>0</v>
      </c>
      <c r="BL440">
        <v>0</v>
      </c>
      <c r="BM440">
        <v>0</v>
      </c>
      <c r="BN440">
        <v>0</v>
      </c>
      <c r="BO440">
        <v>0</v>
      </c>
      <c r="BP440">
        <v>0</v>
      </c>
      <c r="BQ440">
        <v>0</v>
      </c>
      <c r="BR440">
        <v>0</v>
      </c>
      <c r="BS440">
        <v>0</v>
      </c>
      <c r="BT440">
        <v>0</v>
      </c>
      <c r="BU440">
        <v>0</v>
      </c>
      <c r="BV440">
        <v>0</v>
      </c>
      <c r="BW440">
        <v>0</v>
      </c>
      <c r="BX440">
        <v>0</v>
      </c>
      <c r="BY440">
        <v>0</v>
      </c>
      <c r="BZ440">
        <v>0</v>
      </c>
      <c r="CA440">
        <v>0</v>
      </c>
      <c r="CB440">
        <v>0</v>
      </c>
      <c r="CC440">
        <v>0</v>
      </c>
      <c r="CD440">
        <v>0</v>
      </c>
      <c r="CE440">
        <v>0</v>
      </c>
      <c r="CF440">
        <v>0</v>
      </c>
      <c r="CG440">
        <v>0</v>
      </c>
      <c r="CH440">
        <v>0</v>
      </c>
      <c r="CI440">
        <v>0</v>
      </c>
      <c r="CJ440">
        <v>0</v>
      </c>
      <c r="CK440">
        <v>0</v>
      </c>
      <c r="CL440">
        <v>0</v>
      </c>
      <c r="CM440">
        <v>0</v>
      </c>
      <c r="CN440">
        <v>0</v>
      </c>
      <c r="CO440">
        <v>0</v>
      </c>
      <c r="CP440">
        <v>0</v>
      </c>
      <c r="CQ440">
        <v>0</v>
      </c>
      <c r="CR440">
        <v>0</v>
      </c>
      <c r="CS440">
        <v>0</v>
      </c>
      <c r="CT440">
        <v>0</v>
      </c>
      <c r="CU440">
        <v>0</v>
      </c>
      <c r="CV440">
        <v>0</v>
      </c>
      <c r="CW440">
        <v>0</v>
      </c>
      <c r="CX440">
        <v>0</v>
      </c>
      <c r="CY440">
        <v>0</v>
      </c>
      <c r="CZ440">
        <v>0</v>
      </c>
      <c r="DA440">
        <v>0</v>
      </c>
      <c r="DB440">
        <v>0</v>
      </c>
      <c r="DC440">
        <v>0</v>
      </c>
      <c r="DD440">
        <v>0</v>
      </c>
      <c r="DE440">
        <v>0</v>
      </c>
      <c r="DF440">
        <v>0</v>
      </c>
      <c r="DG440">
        <v>0</v>
      </c>
      <c r="DH440">
        <v>0</v>
      </c>
      <c r="DI440">
        <v>0</v>
      </c>
      <c r="DJ440">
        <v>0</v>
      </c>
      <c r="DK440">
        <v>0</v>
      </c>
      <c r="DL440">
        <v>0</v>
      </c>
      <c r="DM440">
        <v>0</v>
      </c>
      <c r="DN440">
        <v>0</v>
      </c>
      <c r="DO440">
        <v>0</v>
      </c>
      <c r="DP440">
        <v>0</v>
      </c>
      <c r="DQ440">
        <v>0</v>
      </c>
      <c r="DR440">
        <v>0</v>
      </c>
      <c r="DS440">
        <v>0</v>
      </c>
      <c r="DT440">
        <v>0</v>
      </c>
      <c r="DU440">
        <v>0</v>
      </c>
      <c r="DV440">
        <v>0</v>
      </c>
      <c r="DW440">
        <v>0</v>
      </c>
      <c r="DX440">
        <v>0</v>
      </c>
      <c r="DY440">
        <v>0</v>
      </c>
      <c r="DZ440">
        <v>0</v>
      </c>
      <c r="EA440">
        <v>0</v>
      </c>
      <c r="EB440">
        <v>0</v>
      </c>
      <c r="EC440">
        <v>0</v>
      </c>
      <c r="ED440">
        <v>0</v>
      </c>
      <c r="EE440">
        <v>0</v>
      </c>
      <c r="EF440">
        <v>0</v>
      </c>
      <c r="EG440">
        <v>0</v>
      </c>
      <c r="EH440">
        <v>0</v>
      </c>
      <c r="EI440">
        <v>0</v>
      </c>
      <c r="EJ440">
        <v>0</v>
      </c>
      <c r="EK440">
        <v>0</v>
      </c>
      <c r="EL440">
        <v>0</v>
      </c>
      <c r="EM440">
        <v>0</v>
      </c>
      <c r="EN440">
        <v>0</v>
      </c>
      <c r="EO440">
        <v>0</v>
      </c>
      <c r="EP440">
        <v>0</v>
      </c>
      <c r="EQ440">
        <v>0</v>
      </c>
      <c r="ER440">
        <v>0</v>
      </c>
      <c r="ES440">
        <v>0</v>
      </c>
      <c r="ET440">
        <v>0</v>
      </c>
      <c r="EU440">
        <v>0</v>
      </c>
      <c r="EV440">
        <v>0</v>
      </c>
      <c r="EW440">
        <v>0</v>
      </c>
      <c r="EX440">
        <v>0</v>
      </c>
      <c r="EY440">
        <v>0</v>
      </c>
      <c r="EZ440">
        <v>0</v>
      </c>
      <c r="FA440">
        <v>0</v>
      </c>
      <c r="FB440">
        <v>0</v>
      </c>
      <c r="FC440">
        <v>0</v>
      </c>
      <c r="FD440">
        <v>0</v>
      </c>
      <c r="FE440">
        <v>0</v>
      </c>
      <c r="FF440">
        <v>0</v>
      </c>
      <c r="FG440">
        <v>0</v>
      </c>
      <c r="FH440">
        <v>0</v>
      </c>
      <c r="FI440">
        <v>0</v>
      </c>
      <c r="FJ440">
        <v>0</v>
      </c>
      <c r="FK440">
        <v>0</v>
      </c>
      <c r="FL440">
        <v>0</v>
      </c>
      <c r="FM440">
        <v>0</v>
      </c>
      <c r="FN440">
        <v>0</v>
      </c>
      <c r="FO440">
        <v>0</v>
      </c>
      <c r="FP440">
        <v>0</v>
      </c>
      <c r="FQ440">
        <v>0</v>
      </c>
      <c r="FR440">
        <v>0</v>
      </c>
      <c r="FT440">
        <v>0</v>
      </c>
    </row>
    <row r="441" spans="1:176" x14ac:dyDescent="0.2">
      <c r="A441" t="s">
        <v>233</v>
      </c>
      <c r="B441" t="s">
        <v>230</v>
      </c>
      <c r="C441" t="s">
        <v>251</v>
      </c>
      <c r="D441">
        <v>0</v>
      </c>
      <c r="E441">
        <v>0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0</v>
      </c>
      <c r="BI441">
        <v>0</v>
      </c>
      <c r="BJ441">
        <v>0</v>
      </c>
      <c r="BK441">
        <v>0</v>
      </c>
      <c r="BL441">
        <v>0</v>
      </c>
      <c r="BM441">
        <v>0</v>
      </c>
      <c r="BN441">
        <v>0</v>
      </c>
      <c r="BO441">
        <v>0</v>
      </c>
      <c r="BP441">
        <v>0</v>
      </c>
      <c r="BQ441">
        <v>0</v>
      </c>
      <c r="BR441">
        <v>0</v>
      </c>
      <c r="BS441">
        <v>0</v>
      </c>
      <c r="BT441">
        <v>0</v>
      </c>
      <c r="BU441">
        <v>0</v>
      </c>
      <c r="BV441">
        <v>0</v>
      </c>
      <c r="BW441">
        <v>0</v>
      </c>
      <c r="BX441">
        <v>0</v>
      </c>
      <c r="BY441">
        <v>0</v>
      </c>
      <c r="BZ441">
        <v>0</v>
      </c>
      <c r="CA441">
        <v>0</v>
      </c>
      <c r="CB441">
        <v>0</v>
      </c>
      <c r="CC441">
        <v>0</v>
      </c>
      <c r="CD441">
        <v>0</v>
      </c>
      <c r="CE441">
        <v>0</v>
      </c>
      <c r="CF441">
        <v>0</v>
      </c>
      <c r="CG441">
        <v>0</v>
      </c>
      <c r="CH441">
        <v>0</v>
      </c>
      <c r="CI441">
        <v>0</v>
      </c>
      <c r="CJ441">
        <v>0</v>
      </c>
      <c r="CK441">
        <v>0</v>
      </c>
      <c r="CL441">
        <v>0</v>
      </c>
      <c r="CM441">
        <v>0</v>
      </c>
      <c r="CN441">
        <v>0</v>
      </c>
      <c r="CO441">
        <v>0</v>
      </c>
      <c r="CP441">
        <v>0</v>
      </c>
      <c r="CQ441">
        <v>0</v>
      </c>
      <c r="CR441">
        <v>0</v>
      </c>
      <c r="CS441">
        <v>0</v>
      </c>
      <c r="CT441">
        <v>0</v>
      </c>
      <c r="CU441">
        <v>0</v>
      </c>
      <c r="CV441">
        <v>0</v>
      </c>
      <c r="CW441">
        <v>0</v>
      </c>
      <c r="CX441">
        <v>0</v>
      </c>
      <c r="CY441">
        <v>0</v>
      </c>
      <c r="CZ441">
        <v>0</v>
      </c>
      <c r="DA441">
        <v>0</v>
      </c>
      <c r="DB441">
        <v>0</v>
      </c>
      <c r="DC441">
        <v>0</v>
      </c>
      <c r="DD441">
        <v>0</v>
      </c>
      <c r="DE441">
        <v>0</v>
      </c>
      <c r="DF441">
        <v>0</v>
      </c>
      <c r="DG441">
        <v>0</v>
      </c>
      <c r="DH441">
        <v>0</v>
      </c>
      <c r="DI441">
        <v>0</v>
      </c>
      <c r="DJ441">
        <v>0</v>
      </c>
      <c r="DK441">
        <v>0</v>
      </c>
      <c r="DL441">
        <v>0</v>
      </c>
      <c r="DM441">
        <v>0</v>
      </c>
      <c r="DN441">
        <v>0</v>
      </c>
      <c r="DO441">
        <v>0</v>
      </c>
      <c r="DP441">
        <v>0</v>
      </c>
      <c r="DQ441">
        <v>0</v>
      </c>
      <c r="DR441">
        <v>0</v>
      </c>
      <c r="DS441">
        <v>0</v>
      </c>
      <c r="DT441">
        <v>0</v>
      </c>
      <c r="DU441">
        <v>0</v>
      </c>
      <c r="DV441">
        <v>0</v>
      </c>
      <c r="DW441">
        <v>0</v>
      </c>
      <c r="DX441">
        <v>0</v>
      </c>
      <c r="DY441">
        <v>0</v>
      </c>
      <c r="DZ441">
        <v>0</v>
      </c>
      <c r="EA441">
        <v>0</v>
      </c>
      <c r="EB441">
        <v>0</v>
      </c>
      <c r="EC441">
        <v>0</v>
      </c>
      <c r="ED441">
        <v>0</v>
      </c>
      <c r="EE441">
        <v>0</v>
      </c>
      <c r="EF441">
        <v>0</v>
      </c>
      <c r="EG441">
        <v>0</v>
      </c>
      <c r="EH441">
        <v>0</v>
      </c>
      <c r="EI441">
        <v>0</v>
      </c>
      <c r="EJ441">
        <v>0</v>
      </c>
      <c r="EK441">
        <v>0</v>
      </c>
      <c r="EL441">
        <v>0</v>
      </c>
      <c r="EM441">
        <v>0</v>
      </c>
      <c r="EN441">
        <v>0</v>
      </c>
      <c r="EO441">
        <v>0</v>
      </c>
      <c r="EP441">
        <v>0</v>
      </c>
      <c r="EQ441">
        <v>0</v>
      </c>
      <c r="ER441">
        <v>0</v>
      </c>
      <c r="ES441">
        <v>0</v>
      </c>
      <c r="ET441">
        <v>0</v>
      </c>
      <c r="EU441">
        <v>0</v>
      </c>
      <c r="EV441">
        <v>0</v>
      </c>
      <c r="EW441">
        <v>0</v>
      </c>
      <c r="EX441">
        <v>0</v>
      </c>
      <c r="EY441">
        <v>0</v>
      </c>
      <c r="EZ441">
        <v>0</v>
      </c>
      <c r="FA441">
        <v>0</v>
      </c>
      <c r="FB441">
        <v>0</v>
      </c>
      <c r="FC441">
        <v>0</v>
      </c>
      <c r="FD441">
        <v>0</v>
      </c>
      <c r="FE441">
        <v>0</v>
      </c>
      <c r="FF441">
        <v>0</v>
      </c>
      <c r="FG441">
        <v>0</v>
      </c>
      <c r="FH441">
        <v>0</v>
      </c>
      <c r="FI441">
        <v>0</v>
      </c>
      <c r="FJ441">
        <v>0</v>
      </c>
      <c r="FK441">
        <v>0</v>
      </c>
      <c r="FL441">
        <v>0</v>
      </c>
      <c r="FM441">
        <v>0</v>
      </c>
      <c r="FN441">
        <v>0</v>
      </c>
      <c r="FO441">
        <v>0</v>
      </c>
      <c r="FP441">
        <v>0</v>
      </c>
      <c r="FQ441">
        <v>0</v>
      </c>
      <c r="FR441">
        <v>0</v>
      </c>
      <c r="FT441">
        <v>0</v>
      </c>
    </row>
    <row r="442" spans="1:176" x14ac:dyDescent="0.2">
      <c r="A442" t="s">
        <v>233</v>
      </c>
      <c r="B442" t="s">
        <v>230</v>
      </c>
      <c r="C442" t="s">
        <v>252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0</v>
      </c>
      <c r="BI442">
        <v>0</v>
      </c>
      <c r="BJ442">
        <v>0</v>
      </c>
      <c r="BK442">
        <v>0</v>
      </c>
      <c r="BL442">
        <v>0</v>
      </c>
      <c r="BM442">
        <v>0</v>
      </c>
      <c r="BN442">
        <v>0</v>
      </c>
      <c r="BO442">
        <v>0</v>
      </c>
      <c r="BP442">
        <v>0</v>
      </c>
      <c r="BQ442">
        <v>0</v>
      </c>
      <c r="BR442">
        <v>0</v>
      </c>
      <c r="BS442">
        <v>0</v>
      </c>
      <c r="BT442">
        <v>0</v>
      </c>
      <c r="BU442">
        <v>0</v>
      </c>
      <c r="BV442">
        <v>0</v>
      </c>
      <c r="BW442">
        <v>0</v>
      </c>
      <c r="BX442">
        <v>0</v>
      </c>
      <c r="BY442">
        <v>0</v>
      </c>
      <c r="BZ442">
        <v>0</v>
      </c>
      <c r="CA442">
        <v>0</v>
      </c>
      <c r="CB442">
        <v>0</v>
      </c>
      <c r="CC442">
        <v>0</v>
      </c>
      <c r="CD442">
        <v>0</v>
      </c>
      <c r="CE442">
        <v>0</v>
      </c>
      <c r="CF442">
        <v>0</v>
      </c>
      <c r="CG442">
        <v>0</v>
      </c>
      <c r="CH442">
        <v>0</v>
      </c>
      <c r="CI442">
        <v>0</v>
      </c>
      <c r="CJ442">
        <v>0</v>
      </c>
      <c r="CK442">
        <v>0</v>
      </c>
      <c r="CL442">
        <v>0</v>
      </c>
      <c r="CM442">
        <v>0</v>
      </c>
      <c r="CN442">
        <v>0</v>
      </c>
      <c r="CO442">
        <v>0</v>
      </c>
      <c r="CP442">
        <v>0</v>
      </c>
      <c r="CQ442">
        <v>0</v>
      </c>
      <c r="CR442">
        <v>0</v>
      </c>
      <c r="CS442">
        <v>0</v>
      </c>
      <c r="CT442">
        <v>0</v>
      </c>
      <c r="CU442">
        <v>0</v>
      </c>
      <c r="CV442">
        <v>0</v>
      </c>
      <c r="CW442">
        <v>0</v>
      </c>
      <c r="CX442">
        <v>0</v>
      </c>
      <c r="CY442">
        <v>0</v>
      </c>
      <c r="CZ442">
        <v>0</v>
      </c>
      <c r="DA442">
        <v>0</v>
      </c>
      <c r="DB442">
        <v>0</v>
      </c>
      <c r="DC442">
        <v>0</v>
      </c>
      <c r="DD442">
        <v>0</v>
      </c>
      <c r="DE442">
        <v>0</v>
      </c>
      <c r="DF442">
        <v>0</v>
      </c>
      <c r="DG442">
        <v>0</v>
      </c>
      <c r="DH442">
        <v>0</v>
      </c>
      <c r="DI442">
        <v>0</v>
      </c>
      <c r="DJ442">
        <v>0</v>
      </c>
      <c r="DK442">
        <v>0</v>
      </c>
      <c r="DL442">
        <v>0</v>
      </c>
      <c r="DM442">
        <v>0</v>
      </c>
      <c r="DN442">
        <v>0</v>
      </c>
      <c r="DO442">
        <v>0</v>
      </c>
      <c r="DP442">
        <v>0</v>
      </c>
      <c r="DQ442">
        <v>0</v>
      </c>
      <c r="DR442">
        <v>0</v>
      </c>
      <c r="DS442">
        <v>0</v>
      </c>
      <c r="DT442">
        <v>0</v>
      </c>
      <c r="DU442">
        <v>0</v>
      </c>
      <c r="DV442">
        <v>0</v>
      </c>
      <c r="DW442">
        <v>0</v>
      </c>
      <c r="DX442">
        <v>0</v>
      </c>
      <c r="DY442">
        <v>0</v>
      </c>
      <c r="DZ442">
        <v>0</v>
      </c>
      <c r="EA442">
        <v>0</v>
      </c>
      <c r="EB442">
        <v>0</v>
      </c>
      <c r="EC442">
        <v>0</v>
      </c>
      <c r="ED442">
        <v>0</v>
      </c>
      <c r="EE442">
        <v>0</v>
      </c>
      <c r="EF442">
        <v>0</v>
      </c>
      <c r="EG442">
        <v>0</v>
      </c>
      <c r="EH442">
        <v>0</v>
      </c>
      <c r="EI442">
        <v>0</v>
      </c>
      <c r="EJ442">
        <v>0</v>
      </c>
      <c r="EK442">
        <v>0</v>
      </c>
      <c r="EL442">
        <v>0</v>
      </c>
      <c r="EM442">
        <v>0</v>
      </c>
      <c r="EN442">
        <v>0</v>
      </c>
      <c r="EO442">
        <v>0</v>
      </c>
      <c r="EP442">
        <v>0</v>
      </c>
      <c r="EQ442">
        <v>0</v>
      </c>
      <c r="ER442">
        <v>0</v>
      </c>
      <c r="ES442">
        <v>0</v>
      </c>
      <c r="ET442">
        <v>0</v>
      </c>
      <c r="EU442">
        <v>0</v>
      </c>
      <c r="EV442">
        <v>0</v>
      </c>
      <c r="EW442">
        <v>0</v>
      </c>
      <c r="EX442">
        <v>0</v>
      </c>
      <c r="EY442">
        <v>0</v>
      </c>
      <c r="EZ442">
        <v>0</v>
      </c>
      <c r="FA442">
        <v>0</v>
      </c>
      <c r="FB442">
        <v>0</v>
      </c>
      <c r="FC442">
        <v>0</v>
      </c>
      <c r="FD442">
        <v>0</v>
      </c>
      <c r="FE442">
        <v>0</v>
      </c>
      <c r="FF442">
        <v>0</v>
      </c>
      <c r="FG442">
        <v>0</v>
      </c>
      <c r="FH442">
        <v>0</v>
      </c>
      <c r="FI442">
        <v>0</v>
      </c>
      <c r="FJ442">
        <v>0</v>
      </c>
      <c r="FK442">
        <v>0</v>
      </c>
      <c r="FL442">
        <v>0</v>
      </c>
      <c r="FM442">
        <v>0</v>
      </c>
      <c r="FN442">
        <v>0</v>
      </c>
      <c r="FO442">
        <v>0</v>
      </c>
      <c r="FP442">
        <v>0</v>
      </c>
      <c r="FQ442">
        <v>0</v>
      </c>
      <c r="FR442">
        <v>0</v>
      </c>
      <c r="FT442">
        <v>0</v>
      </c>
    </row>
    <row r="443" spans="1:176" x14ac:dyDescent="0.2">
      <c r="A443" t="s">
        <v>233</v>
      </c>
      <c r="B443" t="s">
        <v>230</v>
      </c>
      <c r="C443" t="s">
        <v>253</v>
      </c>
      <c r="D443">
        <v>0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0</v>
      </c>
      <c r="BI443">
        <v>0</v>
      </c>
      <c r="BJ443">
        <v>0</v>
      </c>
      <c r="BK443">
        <v>0</v>
      </c>
      <c r="BL443">
        <v>0</v>
      </c>
      <c r="BM443">
        <v>0</v>
      </c>
      <c r="BN443">
        <v>0</v>
      </c>
      <c r="BO443">
        <v>0</v>
      </c>
      <c r="BP443">
        <v>0</v>
      </c>
      <c r="BQ443">
        <v>0</v>
      </c>
      <c r="BR443">
        <v>0</v>
      </c>
      <c r="BS443">
        <v>0</v>
      </c>
      <c r="BT443">
        <v>0</v>
      </c>
      <c r="BU443">
        <v>0</v>
      </c>
      <c r="BV443">
        <v>0</v>
      </c>
      <c r="BW443">
        <v>0</v>
      </c>
      <c r="BX443">
        <v>0</v>
      </c>
      <c r="BY443">
        <v>0</v>
      </c>
      <c r="BZ443">
        <v>0</v>
      </c>
      <c r="CA443">
        <v>0</v>
      </c>
      <c r="CB443">
        <v>0</v>
      </c>
      <c r="CC443">
        <v>0</v>
      </c>
      <c r="CD443">
        <v>0</v>
      </c>
      <c r="CE443">
        <v>0</v>
      </c>
      <c r="CF443">
        <v>0</v>
      </c>
      <c r="CG443">
        <v>0</v>
      </c>
      <c r="CH443">
        <v>0</v>
      </c>
      <c r="CI443">
        <v>0</v>
      </c>
      <c r="CJ443">
        <v>0</v>
      </c>
      <c r="CK443">
        <v>0</v>
      </c>
      <c r="CL443">
        <v>0</v>
      </c>
      <c r="CM443">
        <v>0</v>
      </c>
      <c r="CN443">
        <v>0</v>
      </c>
      <c r="CO443">
        <v>0</v>
      </c>
      <c r="CP443">
        <v>0</v>
      </c>
      <c r="CQ443">
        <v>0</v>
      </c>
      <c r="CR443">
        <v>0</v>
      </c>
      <c r="CS443">
        <v>0</v>
      </c>
      <c r="CT443">
        <v>0</v>
      </c>
      <c r="CU443">
        <v>0</v>
      </c>
      <c r="CV443">
        <v>0</v>
      </c>
      <c r="CW443">
        <v>0</v>
      </c>
      <c r="CX443">
        <v>0</v>
      </c>
      <c r="CY443">
        <v>0</v>
      </c>
      <c r="CZ443">
        <v>0</v>
      </c>
      <c r="DA443">
        <v>0</v>
      </c>
      <c r="DB443">
        <v>0</v>
      </c>
      <c r="DC443">
        <v>0</v>
      </c>
      <c r="DD443">
        <v>0</v>
      </c>
      <c r="DE443">
        <v>0</v>
      </c>
      <c r="DF443">
        <v>0</v>
      </c>
      <c r="DG443">
        <v>0</v>
      </c>
      <c r="DH443">
        <v>0</v>
      </c>
      <c r="DI443">
        <v>0</v>
      </c>
      <c r="DJ443">
        <v>0</v>
      </c>
      <c r="DK443">
        <v>0</v>
      </c>
      <c r="DL443">
        <v>0</v>
      </c>
      <c r="DM443">
        <v>0</v>
      </c>
      <c r="DN443">
        <v>0</v>
      </c>
      <c r="DO443">
        <v>0</v>
      </c>
      <c r="DP443">
        <v>0</v>
      </c>
      <c r="DQ443">
        <v>0</v>
      </c>
      <c r="DR443">
        <v>0</v>
      </c>
      <c r="DS443">
        <v>0</v>
      </c>
      <c r="DT443">
        <v>0</v>
      </c>
      <c r="DU443">
        <v>0</v>
      </c>
      <c r="DV443">
        <v>0</v>
      </c>
      <c r="DW443">
        <v>0</v>
      </c>
      <c r="DX443">
        <v>0</v>
      </c>
      <c r="DY443">
        <v>0</v>
      </c>
      <c r="DZ443">
        <v>0</v>
      </c>
      <c r="EA443">
        <v>0</v>
      </c>
      <c r="EB443">
        <v>0</v>
      </c>
      <c r="EC443">
        <v>0</v>
      </c>
      <c r="ED443">
        <v>0</v>
      </c>
      <c r="EE443">
        <v>0</v>
      </c>
      <c r="EF443">
        <v>0</v>
      </c>
      <c r="EG443">
        <v>0</v>
      </c>
      <c r="EH443">
        <v>0</v>
      </c>
      <c r="EI443">
        <v>0</v>
      </c>
      <c r="EJ443">
        <v>0</v>
      </c>
      <c r="EK443">
        <v>0</v>
      </c>
      <c r="EL443">
        <v>0</v>
      </c>
      <c r="EM443">
        <v>0</v>
      </c>
      <c r="EN443">
        <v>0</v>
      </c>
      <c r="EO443">
        <v>0</v>
      </c>
      <c r="EP443">
        <v>0</v>
      </c>
      <c r="EQ443">
        <v>0</v>
      </c>
      <c r="ER443">
        <v>0</v>
      </c>
      <c r="ES443">
        <v>0</v>
      </c>
      <c r="ET443">
        <v>0</v>
      </c>
      <c r="EU443">
        <v>0</v>
      </c>
      <c r="EV443">
        <v>0</v>
      </c>
      <c r="EW443">
        <v>0</v>
      </c>
      <c r="EX443">
        <v>0</v>
      </c>
      <c r="EY443">
        <v>0</v>
      </c>
      <c r="EZ443">
        <v>0</v>
      </c>
      <c r="FA443">
        <v>0</v>
      </c>
      <c r="FB443">
        <v>0</v>
      </c>
      <c r="FC443">
        <v>0</v>
      </c>
      <c r="FD443">
        <v>0</v>
      </c>
      <c r="FE443">
        <v>0</v>
      </c>
      <c r="FF443">
        <v>0</v>
      </c>
      <c r="FG443">
        <v>0</v>
      </c>
      <c r="FH443">
        <v>0</v>
      </c>
      <c r="FI443">
        <v>0</v>
      </c>
      <c r="FJ443">
        <v>0</v>
      </c>
      <c r="FK443">
        <v>0</v>
      </c>
      <c r="FL443">
        <v>0</v>
      </c>
      <c r="FM443">
        <v>0</v>
      </c>
      <c r="FN443">
        <v>0</v>
      </c>
      <c r="FO443">
        <v>0</v>
      </c>
      <c r="FP443">
        <v>0</v>
      </c>
      <c r="FQ443">
        <v>0</v>
      </c>
      <c r="FR443">
        <v>0</v>
      </c>
      <c r="FT443">
        <v>0</v>
      </c>
    </row>
    <row r="444" spans="1:176" x14ac:dyDescent="0.2">
      <c r="A444" t="s">
        <v>233</v>
      </c>
      <c r="B444" t="s">
        <v>230</v>
      </c>
      <c r="C444" t="s">
        <v>254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0</v>
      </c>
      <c r="BI444">
        <v>0</v>
      </c>
      <c r="BJ444">
        <v>0</v>
      </c>
      <c r="BK444">
        <v>0</v>
      </c>
      <c r="BL444">
        <v>0</v>
      </c>
      <c r="BM444">
        <v>0</v>
      </c>
      <c r="BN444">
        <v>0</v>
      </c>
      <c r="BO444">
        <v>0</v>
      </c>
      <c r="BP444">
        <v>0</v>
      </c>
      <c r="BQ444">
        <v>0</v>
      </c>
      <c r="BR444">
        <v>0</v>
      </c>
      <c r="BS444">
        <v>0</v>
      </c>
      <c r="BT444">
        <v>0</v>
      </c>
      <c r="BU444">
        <v>0</v>
      </c>
      <c r="BV444">
        <v>0</v>
      </c>
      <c r="BW444">
        <v>0</v>
      </c>
      <c r="BX444">
        <v>0</v>
      </c>
      <c r="BY444">
        <v>0</v>
      </c>
      <c r="BZ444">
        <v>0</v>
      </c>
      <c r="CA444">
        <v>0</v>
      </c>
      <c r="CB444">
        <v>0</v>
      </c>
      <c r="CC444">
        <v>0</v>
      </c>
      <c r="CD444">
        <v>0</v>
      </c>
      <c r="CE444">
        <v>0</v>
      </c>
      <c r="CF444">
        <v>0</v>
      </c>
      <c r="CG444">
        <v>0</v>
      </c>
      <c r="CH444">
        <v>0</v>
      </c>
      <c r="CI444">
        <v>0</v>
      </c>
      <c r="CJ444">
        <v>0</v>
      </c>
      <c r="CK444">
        <v>0</v>
      </c>
      <c r="CL444">
        <v>0</v>
      </c>
      <c r="CM444">
        <v>0</v>
      </c>
      <c r="CN444">
        <v>0</v>
      </c>
      <c r="CO444">
        <v>0</v>
      </c>
      <c r="CP444">
        <v>0</v>
      </c>
      <c r="CQ444">
        <v>0</v>
      </c>
      <c r="CR444">
        <v>0</v>
      </c>
      <c r="CS444">
        <v>0</v>
      </c>
      <c r="CT444">
        <v>0</v>
      </c>
      <c r="CU444">
        <v>0</v>
      </c>
      <c r="CV444">
        <v>0</v>
      </c>
      <c r="CW444">
        <v>0</v>
      </c>
      <c r="CX444">
        <v>0</v>
      </c>
      <c r="CY444">
        <v>0</v>
      </c>
      <c r="CZ444">
        <v>0</v>
      </c>
      <c r="DA444">
        <v>0</v>
      </c>
      <c r="DB444">
        <v>0</v>
      </c>
      <c r="DC444">
        <v>0</v>
      </c>
      <c r="DD444">
        <v>0</v>
      </c>
      <c r="DE444">
        <v>0</v>
      </c>
      <c r="DF444">
        <v>0</v>
      </c>
      <c r="DG444">
        <v>0</v>
      </c>
      <c r="DH444">
        <v>0</v>
      </c>
      <c r="DI444">
        <v>0</v>
      </c>
      <c r="DJ444">
        <v>0</v>
      </c>
      <c r="DK444">
        <v>0</v>
      </c>
      <c r="DL444">
        <v>0</v>
      </c>
      <c r="DM444">
        <v>0</v>
      </c>
      <c r="DN444">
        <v>0</v>
      </c>
      <c r="DO444">
        <v>0</v>
      </c>
      <c r="DP444">
        <v>0</v>
      </c>
      <c r="DQ444">
        <v>0</v>
      </c>
      <c r="DR444">
        <v>0</v>
      </c>
      <c r="DS444">
        <v>0</v>
      </c>
      <c r="DT444">
        <v>0</v>
      </c>
      <c r="DU444">
        <v>0</v>
      </c>
      <c r="DV444">
        <v>0</v>
      </c>
      <c r="DW444">
        <v>0</v>
      </c>
      <c r="DX444">
        <v>0</v>
      </c>
      <c r="DY444">
        <v>0</v>
      </c>
      <c r="DZ444">
        <v>0</v>
      </c>
      <c r="EA444">
        <v>0</v>
      </c>
      <c r="EB444">
        <v>0</v>
      </c>
      <c r="EC444">
        <v>0</v>
      </c>
      <c r="ED444">
        <v>0</v>
      </c>
      <c r="EE444">
        <v>0</v>
      </c>
      <c r="EF444">
        <v>0</v>
      </c>
      <c r="EG444">
        <v>0</v>
      </c>
      <c r="EH444">
        <v>0</v>
      </c>
      <c r="EI444">
        <v>0</v>
      </c>
      <c r="EJ444">
        <v>0</v>
      </c>
      <c r="EK444">
        <v>0</v>
      </c>
      <c r="EL444">
        <v>0</v>
      </c>
      <c r="EM444">
        <v>0</v>
      </c>
      <c r="EN444">
        <v>0</v>
      </c>
      <c r="EO444">
        <v>0</v>
      </c>
      <c r="EP444">
        <v>0</v>
      </c>
      <c r="EQ444">
        <v>0</v>
      </c>
      <c r="ER444">
        <v>0</v>
      </c>
      <c r="ES444">
        <v>0</v>
      </c>
      <c r="ET444">
        <v>0</v>
      </c>
      <c r="EU444">
        <v>0</v>
      </c>
      <c r="EV444">
        <v>0</v>
      </c>
      <c r="EW444">
        <v>0</v>
      </c>
      <c r="EX444">
        <v>0</v>
      </c>
      <c r="EY444">
        <v>0</v>
      </c>
      <c r="EZ444">
        <v>0</v>
      </c>
      <c r="FA444">
        <v>0</v>
      </c>
      <c r="FB444">
        <v>0</v>
      </c>
      <c r="FC444">
        <v>0</v>
      </c>
      <c r="FD444">
        <v>0</v>
      </c>
      <c r="FE444">
        <v>0</v>
      </c>
      <c r="FF444">
        <v>0</v>
      </c>
      <c r="FG444">
        <v>0</v>
      </c>
      <c r="FH444">
        <v>0</v>
      </c>
      <c r="FI444">
        <v>0</v>
      </c>
      <c r="FJ444">
        <v>0</v>
      </c>
      <c r="FK444">
        <v>0</v>
      </c>
      <c r="FL444">
        <v>0</v>
      </c>
      <c r="FM444">
        <v>0</v>
      </c>
      <c r="FN444">
        <v>0</v>
      </c>
      <c r="FO444">
        <v>0</v>
      </c>
      <c r="FP444">
        <v>0</v>
      </c>
      <c r="FQ444">
        <v>0</v>
      </c>
      <c r="FR444">
        <v>0</v>
      </c>
      <c r="FT444">
        <v>0</v>
      </c>
    </row>
    <row r="445" spans="1:176" x14ac:dyDescent="0.2">
      <c r="A445" t="s">
        <v>233</v>
      </c>
      <c r="B445" t="s">
        <v>230</v>
      </c>
      <c r="C445" t="s">
        <v>255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0</v>
      </c>
      <c r="BI445">
        <v>0</v>
      </c>
      <c r="BJ445">
        <v>0</v>
      </c>
      <c r="BK445">
        <v>0</v>
      </c>
      <c r="BL445">
        <v>0</v>
      </c>
      <c r="BM445">
        <v>0</v>
      </c>
      <c r="BN445">
        <v>0</v>
      </c>
      <c r="BO445">
        <v>0</v>
      </c>
      <c r="BP445">
        <v>0</v>
      </c>
      <c r="BQ445">
        <v>0</v>
      </c>
      <c r="BR445">
        <v>0</v>
      </c>
      <c r="BS445">
        <v>0</v>
      </c>
      <c r="BT445">
        <v>0</v>
      </c>
      <c r="BU445">
        <v>0</v>
      </c>
      <c r="BV445">
        <v>0</v>
      </c>
      <c r="BW445">
        <v>0</v>
      </c>
      <c r="BX445">
        <v>0</v>
      </c>
      <c r="BY445">
        <v>0</v>
      </c>
      <c r="BZ445">
        <v>0</v>
      </c>
      <c r="CA445">
        <v>0</v>
      </c>
      <c r="CB445">
        <v>0</v>
      </c>
      <c r="CC445">
        <v>0</v>
      </c>
      <c r="CD445">
        <v>0</v>
      </c>
      <c r="CE445">
        <v>0</v>
      </c>
      <c r="CF445">
        <v>0</v>
      </c>
      <c r="CG445">
        <v>0</v>
      </c>
      <c r="CH445">
        <v>0</v>
      </c>
      <c r="CI445">
        <v>0</v>
      </c>
      <c r="CJ445">
        <v>0</v>
      </c>
      <c r="CK445">
        <v>0</v>
      </c>
      <c r="CL445">
        <v>0</v>
      </c>
      <c r="CM445">
        <v>0</v>
      </c>
      <c r="CN445">
        <v>0</v>
      </c>
      <c r="CO445">
        <v>0</v>
      </c>
      <c r="CP445">
        <v>0</v>
      </c>
      <c r="CQ445">
        <v>0</v>
      </c>
      <c r="CR445">
        <v>0</v>
      </c>
      <c r="CS445">
        <v>0</v>
      </c>
      <c r="CT445">
        <v>0</v>
      </c>
      <c r="CU445">
        <v>0</v>
      </c>
      <c r="CV445">
        <v>0</v>
      </c>
      <c r="CW445">
        <v>0</v>
      </c>
      <c r="CX445">
        <v>0</v>
      </c>
      <c r="CY445">
        <v>0</v>
      </c>
      <c r="CZ445">
        <v>0</v>
      </c>
      <c r="DA445">
        <v>0</v>
      </c>
      <c r="DB445">
        <v>0</v>
      </c>
      <c r="DC445">
        <v>0</v>
      </c>
      <c r="DD445">
        <v>0</v>
      </c>
      <c r="DE445">
        <v>0</v>
      </c>
      <c r="DF445">
        <v>0</v>
      </c>
      <c r="DG445">
        <v>0</v>
      </c>
      <c r="DH445">
        <v>0</v>
      </c>
      <c r="DI445">
        <v>0</v>
      </c>
      <c r="DJ445">
        <v>0</v>
      </c>
      <c r="DK445">
        <v>0</v>
      </c>
      <c r="DL445">
        <v>0</v>
      </c>
      <c r="DM445">
        <v>0</v>
      </c>
      <c r="DN445">
        <v>0</v>
      </c>
      <c r="DO445">
        <v>0</v>
      </c>
      <c r="DP445">
        <v>0</v>
      </c>
      <c r="DQ445">
        <v>0</v>
      </c>
      <c r="DR445">
        <v>0</v>
      </c>
      <c r="DS445">
        <v>0</v>
      </c>
      <c r="DT445">
        <v>0</v>
      </c>
      <c r="DU445">
        <v>0</v>
      </c>
      <c r="DV445">
        <v>0</v>
      </c>
      <c r="DW445">
        <v>0</v>
      </c>
      <c r="DX445">
        <v>0</v>
      </c>
      <c r="DY445">
        <v>0</v>
      </c>
      <c r="DZ445">
        <v>0</v>
      </c>
      <c r="EA445">
        <v>0</v>
      </c>
      <c r="EB445">
        <v>0</v>
      </c>
      <c r="EC445">
        <v>0</v>
      </c>
      <c r="ED445">
        <v>0</v>
      </c>
      <c r="EE445">
        <v>0</v>
      </c>
      <c r="EF445">
        <v>0</v>
      </c>
      <c r="EG445">
        <v>0</v>
      </c>
      <c r="EH445">
        <v>0</v>
      </c>
      <c r="EI445">
        <v>0</v>
      </c>
      <c r="EJ445">
        <v>0</v>
      </c>
      <c r="EK445">
        <v>0</v>
      </c>
      <c r="EL445">
        <v>0</v>
      </c>
      <c r="EM445">
        <v>0</v>
      </c>
      <c r="EN445">
        <v>0</v>
      </c>
      <c r="EO445">
        <v>0</v>
      </c>
      <c r="EP445">
        <v>0</v>
      </c>
      <c r="EQ445">
        <v>0</v>
      </c>
      <c r="ER445">
        <v>0</v>
      </c>
      <c r="ES445">
        <v>0</v>
      </c>
      <c r="ET445">
        <v>0</v>
      </c>
      <c r="EU445">
        <v>0</v>
      </c>
      <c r="EV445">
        <v>0</v>
      </c>
      <c r="EW445">
        <v>0</v>
      </c>
      <c r="EX445">
        <v>0</v>
      </c>
      <c r="EY445">
        <v>0</v>
      </c>
      <c r="EZ445">
        <v>0</v>
      </c>
      <c r="FA445">
        <v>0</v>
      </c>
      <c r="FB445">
        <v>0</v>
      </c>
      <c r="FC445">
        <v>0</v>
      </c>
      <c r="FD445">
        <v>0</v>
      </c>
      <c r="FE445">
        <v>0</v>
      </c>
      <c r="FF445">
        <v>0</v>
      </c>
      <c r="FG445">
        <v>0</v>
      </c>
      <c r="FH445">
        <v>0</v>
      </c>
      <c r="FI445">
        <v>0</v>
      </c>
      <c r="FJ445">
        <v>0</v>
      </c>
      <c r="FK445">
        <v>0</v>
      </c>
      <c r="FL445">
        <v>0</v>
      </c>
      <c r="FM445">
        <v>0</v>
      </c>
      <c r="FN445">
        <v>0</v>
      </c>
      <c r="FO445">
        <v>0</v>
      </c>
      <c r="FP445">
        <v>0</v>
      </c>
      <c r="FQ445">
        <v>0</v>
      </c>
      <c r="FR445">
        <v>0</v>
      </c>
      <c r="FT445">
        <v>0</v>
      </c>
    </row>
    <row r="446" spans="1:176" x14ac:dyDescent="0.2">
      <c r="A446" t="s">
        <v>233</v>
      </c>
      <c r="B446" t="s">
        <v>230</v>
      </c>
      <c r="C446" t="s">
        <v>256</v>
      </c>
      <c r="D446">
        <v>0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0</v>
      </c>
      <c r="BI446">
        <v>0</v>
      </c>
      <c r="BJ446">
        <v>0</v>
      </c>
      <c r="BK446">
        <v>0</v>
      </c>
      <c r="BL446">
        <v>0</v>
      </c>
      <c r="BM446">
        <v>0</v>
      </c>
      <c r="BN446">
        <v>0</v>
      </c>
      <c r="BO446">
        <v>0</v>
      </c>
      <c r="BP446">
        <v>0</v>
      </c>
      <c r="BQ446">
        <v>0</v>
      </c>
      <c r="BR446">
        <v>0</v>
      </c>
      <c r="BS446">
        <v>0</v>
      </c>
      <c r="BT446">
        <v>0</v>
      </c>
      <c r="BU446">
        <v>0</v>
      </c>
      <c r="BV446">
        <v>0</v>
      </c>
      <c r="BW446">
        <v>0</v>
      </c>
      <c r="BX446">
        <v>0</v>
      </c>
      <c r="BY446">
        <v>0</v>
      </c>
      <c r="BZ446">
        <v>0</v>
      </c>
      <c r="CA446">
        <v>0</v>
      </c>
      <c r="CB446">
        <v>0</v>
      </c>
      <c r="CC446">
        <v>0</v>
      </c>
      <c r="CD446">
        <v>0</v>
      </c>
      <c r="CE446">
        <v>0</v>
      </c>
      <c r="CF446">
        <v>0</v>
      </c>
      <c r="CG446">
        <v>0</v>
      </c>
      <c r="CH446">
        <v>0</v>
      </c>
      <c r="CI446">
        <v>0</v>
      </c>
      <c r="CJ446">
        <v>0</v>
      </c>
      <c r="CK446">
        <v>0</v>
      </c>
      <c r="CL446">
        <v>0</v>
      </c>
      <c r="CM446">
        <v>0</v>
      </c>
      <c r="CN446">
        <v>0</v>
      </c>
      <c r="CO446">
        <v>0</v>
      </c>
      <c r="CP446">
        <v>0</v>
      </c>
      <c r="CQ446">
        <v>0</v>
      </c>
      <c r="CR446">
        <v>0</v>
      </c>
      <c r="CS446">
        <v>0</v>
      </c>
      <c r="CT446">
        <v>0</v>
      </c>
      <c r="CU446">
        <v>0</v>
      </c>
      <c r="CV446">
        <v>0</v>
      </c>
      <c r="CW446">
        <v>0</v>
      </c>
      <c r="CX446">
        <v>0</v>
      </c>
      <c r="CY446">
        <v>0</v>
      </c>
      <c r="CZ446">
        <v>0</v>
      </c>
      <c r="DA446">
        <v>0</v>
      </c>
      <c r="DB446">
        <v>0</v>
      </c>
      <c r="DC446">
        <v>0</v>
      </c>
      <c r="DD446">
        <v>0</v>
      </c>
      <c r="DE446">
        <v>0</v>
      </c>
      <c r="DF446">
        <v>0</v>
      </c>
      <c r="DG446">
        <v>0</v>
      </c>
      <c r="DH446">
        <v>0</v>
      </c>
      <c r="DI446">
        <v>0</v>
      </c>
      <c r="DJ446">
        <v>0</v>
      </c>
      <c r="DK446">
        <v>0</v>
      </c>
      <c r="DL446">
        <v>0</v>
      </c>
      <c r="DM446">
        <v>0</v>
      </c>
      <c r="DN446">
        <v>0</v>
      </c>
      <c r="DO446">
        <v>0</v>
      </c>
      <c r="DP446">
        <v>0</v>
      </c>
      <c r="DQ446">
        <v>0</v>
      </c>
      <c r="DR446">
        <v>0</v>
      </c>
      <c r="DS446">
        <v>0</v>
      </c>
      <c r="DT446">
        <v>0</v>
      </c>
      <c r="DU446">
        <v>0</v>
      </c>
      <c r="DV446">
        <v>0</v>
      </c>
      <c r="DW446">
        <v>0</v>
      </c>
      <c r="DX446">
        <v>0</v>
      </c>
      <c r="DY446">
        <v>0</v>
      </c>
      <c r="DZ446">
        <v>0</v>
      </c>
      <c r="EA446">
        <v>0</v>
      </c>
      <c r="EB446">
        <v>0</v>
      </c>
      <c r="EC446">
        <v>0</v>
      </c>
      <c r="ED446">
        <v>0</v>
      </c>
      <c r="EE446">
        <v>0</v>
      </c>
      <c r="EF446">
        <v>0</v>
      </c>
      <c r="EG446">
        <v>0</v>
      </c>
      <c r="EH446">
        <v>0</v>
      </c>
      <c r="EI446">
        <v>0</v>
      </c>
      <c r="EJ446">
        <v>0</v>
      </c>
      <c r="EK446">
        <v>0</v>
      </c>
      <c r="EL446">
        <v>0</v>
      </c>
      <c r="EM446">
        <v>0</v>
      </c>
      <c r="EN446">
        <v>0</v>
      </c>
      <c r="EO446">
        <v>0</v>
      </c>
      <c r="EP446">
        <v>0</v>
      </c>
      <c r="EQ446">
        <v>0</v>
      </c>
      <c r="ER446">
        <v>0</v>
      </c>
      <c r="ES446">
        <v>0</v>
      </c>
      <c r="ET446">
        <v>0</v>
      </c>
      <c r="EU446">
        <v>0</v>
      </c>
      <c r="EV446">
        <v>0</v>
      </c>
      <c r="EW446">
        <v>0</v>
      </c>
      <c r="EX446">
        <v>0</v>
      </c>
      <c r="EY446">
        <v>0</v>
      </c>
      <c r="EZ446">
        <v>0</v>
      </c>
      <c r="FA446">
        <v>0</v>
      </c>
      <c r="FB446">
        <v>0</v>
      </c>
      <c r="FC446">
        <v>0</v>
      </c>
      <c r="FD446">
        <v>0</v>
      </c>
      <c r="FE446">
        <v>0</v>
      </c>
      <c r="FF446">
        <v>0</v>
      </c>
      <c r="FG446">
        <v>0</v>
      </c>
      <c r="FH446">
        <v>0</v>
      </c>
      <c r="FI446">
        <v>0</v>
      </c>
      <c r="FJ446">
        <v>0</v>
      </c>
      <c r="FK446">
        <v>0</v>
      </c>
      <c r="FL446">
        <v>0</v>
      </c>
      <c r="FM446">
        <v>0</v>
      </c>
      <c r="FN446">
        <v>0</v>
      </c>
      <c r="FO446">
        <v>0</v>
      </c>
      <c r="FP446">
        <v>0</v>
      </c>
      <c r="FQ446">
        <v>0</v>
      </c>
      <c r="FR446">
        <v>0</v>
      </c>
      <c r="FT446">
        <v>0</v>
      </c>
    </row>
    <row r="447" spans="1:176" x14ac:dyDescent="0.2">
      <c r="A447" t="s">
        <v>233</v>
      </c>
      <c r="B447" t="s">
        <v>230</v>
      </c>
      <c r="C447" t="s">
        <v>257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0</v>
      </c>
      <c r="BI447">
        <v>0</v>
      </c>
      <c r="BJ447">
        <v>0</v>
      </c>
      <c r="BK447">
        <v>0</v>
      </c>
      <c r="BL447">
        <v>0</v>
      </c>
      <c r="BM447">
        <v>0</v>
      </c>
      <c r="BN447">
        <v>0</v>
      </c>
      <c r="BO447">
        <v>0</v>
      </c>
      <c r="BP447">
        <v>0</v>
      </c>
      <c r="BQ447">
        <v>0</v>
      </c>
      <c r="BR447">
        <v>0</v>
      </c>
      <c r="BS447">
        <v>0</v>
      </c>
      <c r="BT447">
        <v>0</v>
      </c>
      <c r="BU447">
        <v>0</v>
      </c>
      <c r="BV447">
        <v>0</v>
      </c>
      <c r="BW447">
        <v>0</v>
      </c>
      <c r="BX447">
        <v>0</v>
      </c>
      <c r="BY447">
        <v>0</v>
      </c>
      <c r="BZ447">
        <v>0</v>
      </c>
      <c r="CA447">
        <v>0</v>
      </c>
      <c r="CB447">
        <v>0</v>
      </c>
      <c r="CC447">
        <v>0</v>
      </c>
      <c r="CD447">
        <v>0</v>
      </c>
      <c r="CE447">
        <v>0</v>
      </c>
      <c r="CF447">
        <v>0</v>
      </c>
      <c r="CG447">
        <v>0</v>
      </c>
      <c r="CH447">
        <v>0</v>
      </c>
      <c r="CI447">
        <v>0</v>
      </c>
      <c r="CJ447">
        <v>0</v>
      </c>
      <c r="CK447">
        <v>0</v>
      </c>
      <c r="CL447">
        <v>0</v>
      </c>
      <c r="CM447">
        <v>0</v>
      </c>
      <c r="CN447">
        <v>0</v>
      </c>
      <c r="CO447">
        <v>0</v>
      </c>
      <c r="CP447">
        <v>0</v>
      </c>
      <c r="CQ447">
        <v>0</v>
      </c>
      <c r="CR447">
        <v>0</v>
      </c>
      <c r="CS447">
        <v>0</v>
      </c>
      <c r="CT447">
        <v>0</v>
      </c>
      <c r="CU447">
        <v>0</v>
      </c>
      <c r="CV447">
        <v>0</v>
      </c>
      <c r="CW447">
        <v>0</v>
      </c>
      <c r="CX447">
        <v>0</v>
      </c>
      <c r="CY447">
        <v>0</v>
      </c>
      <c r="CZ447">
        <v>0</v>
      </c>
      <c r="DA447">
        <v>0</v>
      </c>
      <c r="DB447">
        <v>0</v>
      </c>
      <c r="DC447">
        <v>0</v>
      </c>
      <c r="DD447">
        <v>0</v>
      </c>
      <c r="DE447">
        <v>0</v>
      </c>
      <c r="DF447">
        <v>0</v>
      </c>
      <c r="DG447">
        <v>0</v>
      </c>
      <c r="DH447">
        <v>0</v>
      </c>
      <c r="DI447">
        <v>0</v>
      </c>
      <c r="DJ447">
        <v>0</v>
      </c>
      <c r="DK447">
        <v>0</v>
      </c>
      <c r="DL447">
        <v>0</v>
      </c>
      <c r="DM447">
        <v>0</v>
      </c>
      <c r="DN447">
        <v>0</v>
      </c>
      <c r="DO447">
        <v>0</v>
      </c>
      <c r="DP447">
        <v>0</v>
      </c>
      <c r="DQ447">
        <v>0</v>
      </c>
      <c r="DR447">
        <v>0</v>
      </c>
      <c r="DS447">
        <v>0</v>
      </c>
      <c r="DT447">
        <v>0</v>
      </c>
      <c r="DU447">
        <v>0</v>
      </c>
      <c r="DV447">
        <v>0</v>
      </c>
      <c r="DW447">
        <v>0</v>
      </c>
      <c r="DX447">
        <v>0</v>
      </c>
      <c r="DY447">
        <v>0</v>
      </c>
      <c r="DZ447">
        <v>0</v>
      </c>
      <c r="EA447">
        <v>0</v>
      </c>
      <c r="EB447">
        <v>0</v>
      </c>
      <c r="EC447">
        <v>0</v>
      </c>
      <c r="ED447">
        <v>0</v>
      </c>
      <c r="EE447">
        <v>0</v>
      </c>
      <c r="EF447">
        <v>0</v>
      </c>
      <c r="EG447">
        <v>0</v>
      </c>
      <c r="EH447">
        <v>0</v>
      </c>
      <c r="EI447">
        <v>0</v>
      </c>
      <c r="EJ447">
        <v>0</v>
      </c>
      <c r="EK447">
        <v>0</v>
      </c>
      <c r="EL447">
        <v>0</v>
      </c>
      <c r="EM447">
        <v>0</v>
      </c>
      <c r="EN447">
        <v>0</v>
      </c>
      <c r="EO447">
        <v>0</v>
      </c>
      <c r="EP447">
        <v>0</v>
      </c>
      <c r="EQ447">
        <v>0</v>
      </c>
      <c r="ER447">
        <v>0</v>
      </c>
      <c r="ES447">
        <v>0</v>
      </c>
      <c r="ET447">
        <v>0</v>
      </c>
      <c r="EU447">
        <v>0</v>
      </c>
      <c r="EV447">
        <v>0</v>
      </c>
      <c r="EW447">
        <v>0</v>
      </c>
      <c r="EX447">
        <v>0</v>
      </c>
      <c r="EY447">
        <v>0</v>
      </c>
      <c r="EZ447">
        <v>0</v>
      </c>
      <c r="FA447">
        <v>0</v>
      </c>
      <c r="FB447">
        <v>0</v>
      </c>
      <c r="FC447">
        <v>0</v>
      </c>
      <c r="FD447">
        <v>0</v>
      </c>
      <c r="FE447">
        <v>0</v>
      </c>
      <c r="FF447">
        <v>0</v>
      </c>
      <c r="FG447">
        <v>0</v>
      </c>
      <c r="FH447">
        <v>0</v>
      </c>
      <c r="FI447">
        <v>0</v>
      </c>
      <c r="FJ447">
        <v>0</v>
      </c>
      <c r="FK447">
        <v>0</v>
      </c>
      <c r="FL447">
        <v>0</v>
      </c>
      <c r="FM447">
        <v>0</v>
      </c>
      <c r="FN447">
        <v>0</v>
      </c>
      <c r="FO447">
        <v>0</v>
      </c>
      <c r="FP447">
        <v>0</v>
      </c>
      <c r="FQ447">
        <v>0</v>
      </c>
      <c r="FR447">
        <v>0</v>
      </c>
      <c r="FT447">
        <v>0</v>
      </c>
    </row>
    <row r="448" spans="1:176" x14ac:dyDescent="0.2">
      <c r="A448" t="s">
        <v>233</v>
      </c>
      <c r="B448" t="s">
        <v>230</v>
      </c>
      <c r="C448" t="s">
        <v>258</v>
      </c>
      <c r="D448">
        <v>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0</v>
      </c>
      <c r="BI448">
        <v>0</v>
      </c>
      <c r="BJ448">
        <v>0</v>
      </c>
      <c r="BK448">
        <v>0</v>
      </c>
      <c r="BL448">
        <v>0</v>
      </c>
      <c r="BM448">
        <v>0</v>
      </c>
      <c r="BN448">
        <v>0</v>
      </c>
      <c r="BO448">
        <v>0</v>
      </c>
      <c r="BP448">
        <v>0</v>
      </c>
      <c r="BQ448">
        <v>0</v>
      </c>
      <c r="BR448">
        <v>0</v>
      </c>
      <c r="BS448">
        <v>0</v>
      </c>
      <c r="BT448">
        <v>0</v>
      </c>
      <c r="BU448">
        <v>0</v>
      </c>
      <c r="BV448">
        <v>0</v>
      </c>
      <c r="BW448">
        <v>0</v>
      </c>
      <c r="BX448">
        <v>0</v>
      </c>
      <c r="BY448">
        <v>0</v>
      </c>
      <c r="BZ448">
        <v>0</v>
      </c>
      <c r="CA448">
        <v>0</v>
      </c>
      <c r="CB448">
        <v>0</v>
      </c>
      <c r="CC448">
        <v>0</v>
      </c>
      <c r="CD448">
        <v>0</v>
      </c>
      <c r="CE448">
        <v>0</v>
      </c>
      <c r="CF448">
        <v>0</v>
      </c>
      <c r="CG448">
        <v>0</v>
      </c>
      <c r="CH448">
        <v>0</v>
      </c>
      <c r="CI448">
        <v>0</v>
      </c>
      <c r="CJ448">
        <v>0</v>
      </c>
      <c r="CK448">
        <v>0</v>
      </c>
      <c r="CL448">
        <v>0</v>
      </c>
      <c r="CM448">
        <v>0</v>
      </c>
      <c r="CN448">
        <v>0</v>
      </c>
      <c r="CO448">
        <v>0</v>
      </c>
      <c r="CP448">
        <v>0</v>
      </c>
      <c r="CQ448">
        <v>0</v>
      </c>
      <c r="CR448">
        <v>0</v>
      </c>
      <c r="CS448">
        <v>0</v>
      </c>
      <c r="CT448">
        <v>0</v>
      </c>
      <c r="CU448">
        <v>0</v>
      </c>
      <c r="CV448">
        <v>0</v>
      </c>
      <c r="CW448">
        <v>0</v>
      </c>
      <c r="CX448">
        <v>0</v>
      </c>
      <c r="CY448">
        <v>0</v>
      </c>
      <c r="CZ448">
        <v>0</v>
      </c>
      <c r="DA448">
        <v>0</v>
      </c>
      <c r="DB448">
        <v>0</v>
      </c>
      <c r="DC448">
        <v>0</v>
      </c>
      <c r="DD448">
        <v>0</v>
      </c>
      <c r="DE448">
        <v>0</v>
      </c>
      <c r="DF448">
        <v>0</v>
      </c>
      <c r="DG448">
        <v>0</v>
      </c>
      <c r="DH448">
        <v>0</v>
      </c>
      <c r="DI448">
        <v>0</v>
      </c>
      <c r="DJ448">
        <v>0</v>
      </c>
      <c r="DK448">
        <v>0</v>
      </c>
      <c r="DL448">
        <v>0</v>
      </c>
      <c r="DM448">
        <v>0</v>
      </c>
      <c r="DN448">
        <v>0</v>
      </c>
      <c r="DO448">
        <v>0</v>
      </c>
      <c r="DP448">
        <v>0</v>
      </c>
      <c r="DQ448">
        <v>0</v>
      </c>
      <c r="DR448">
        <v>0</v>
      </c>
      <c r="DS448">
        <v>0</v>
      </c>
      <c r="DT448">
        <v>0</v>
      </c>
      <c r="DU448">
        <v>0</v>
      </c>
      <c r="DV448">
        <v>0</v>
      </c>
      <c r="DW448">
        <v>0</v>
      </c>
      <c r="DX448">
        <v>0</v>
      </c>
      <c r="DY448">
        <v>0</v>
      </c>
      <c r="DZ448">
        <v>0</v>
      </c>
      <c r="EA448">
        <v>0</v>
      </c>
      <c r="EB448">
        <v>0</v>
      </c>
      <c r="EC448">
        <v>0</v>
      </c>
      <c r="ED448">
        <v>0</v>
      </c>
      <c r="EE448">
        <v>0</v>
      </c>
      <c r="EF448">
        <v>0</v>
      </c>
      <c r="EG448">
        <v>0</v>
      </c>
      <c r="EH448">
        <v>0</v>
      </c>
      <c r="EI448">
        <v>0</v>
      </c>
      <c r="EJ448">
        <v>0</v>
      </c>
      <c r="EK448">
        <v>0</v>
      </c>
      <c r="EL448">
        <v>0</v>
      </c>
      <c r="EM448">
        <v>0</v>
      </c>
      <c r="EN448">
        <v>0</v>
      </c>
      <c r="EO448">
        <v>0</v>
      </c>
      <c r="EP448">
        <v>0</v>
      </c>
      <c r="EQ448">
        <v>0</v>
      </c>
      <c r="ER448">
        <v>0</v>
      </c>
      <c r="ES448">
        <v>0</v>
      </c>
      <c r="ET448">
        <v>0</v>
      </c>
      <c r="EU448">
        <v>0</v>
      </c>
      <c r="EV448">
        <v>0</v>
      </c>
      <c r="EW448">
        <v>0</v>
      </c>
      <c r="EX448">
        <v>0</v>
      </c>
      <c r="EY448">
        <v>0</v>
      </c>
      <c r="EZ448">
        <v>0</v>
      </c>
      <c r="FA448">
        <v>0</v>
      </c>
      <c r="FB448">
        <v>0</v>
      </c>
      <c r="FC448">
        <v>0</v>
      </c>
      <c r="FD448">
        <v>0</v>
      </c>
      <c r="FE448">
        <v>0</v>
      </c>
      <c r="FF448">
        <v>0</v>
      </c>
      <c r="FG448">
        <v>0</v>
      </c>
      <c r="FH448">
        <v>0</v>
      </c>
      <c r="FI448">
        <v>0</v>
      </c>
      <c r="FJ448">
        <v>0</v>
      </c>
      <c r="FK448">
        <v>0</v>
      </c>
      <c r="FL448">
        <v>0</v>
      </c>
      <c r="FM448">
        <v>0</v>
      </c>
      <c r="FN448">
        <v>0</v>
      </c>
      <c r="FO448">
        <v>0</v>
      </c>
      <c r="FP448">
        <v>0</v>
      </c>
      <c r="FQ448">
        <v>0</v>
      </c>
      <c r="FR448">
        <v>0</v>
      </c>
      <c r="FT448">
        <v>0</v>
      </c>
    </row>
    <row r="449" spans="1:176" x14ac:dyDescent="0.2">
      <c r="A449" t="s">
        <v>233</v>
      </c>
      <c r="B449" t="s">
        <v>230</v>
      </c>
      <c r="C449" t="s">
        <v>259</v>
      </c>
      <c r="D449">
        <v>0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0</v>
      </c>
      <c r="BI449">
        <v>0</v>
      </c>
      <c r="BJ449">
        <v>0</v>
      </c>
      <c r="BK449">
        <v>0</v>
      </c>
      <c r="BL449">
        <v>0</v>
      </c>
      <c r="BM449">
        <v>0</v>
      </c>
      <c r="BN449">
        <v>0</v>
      </c>
      <c r="BO449">
        <v>0</v>
      </c>
      <c r="BP449">
        <v>0</v>
      </c>
      <c r="BQ449">
        <v>0</v>
      </c>
      <c r="BR449">
        <v>0</v>
      </c>
      <c r="BS449">
        <v>0</v>
      </c>
      <c r="BT449">
        <v>0</v>
      </c>
      <c r="BU449">
        <v>0</v>
      </c>
      <c r="BV449">
        <v>0</v>
      </c>
      <c r="BW449">
        <v>0</v>
      </c>
      <c r="BX449">
        <v>0</v>
      </c>
      <c r="BY449">
        <v>0</v>
      </c>
      <c r="BZ449">
        <v>0</v>
      </c>
      <c r="CA449">
        <v>0</v>
      </c>
      <c r="CB449">
        <v>0</v>
      </c>
      <c r="CC449">
        <v>0</v>
      </c>
      <c r="CD449">
        <v>0</v>
      </c>
      <c r="CE449">
        <v>0</v>
      </c>
      <c r="CF449">
        <v>0</v>
      </c>
      <c r="CG449">
        <v>0</v>
      </c>
      <c r="CH449">
        <v>0</v>
      </c>
      <c r="CI449">
        <v>0</v>
      </c>
      <c r="CJ449">
        <v>0</v>
      </c>
      <c r="CK449">
        <v>0</v>
      </c>
      <c r="CL449">
        <v>0</v>
      </c>
      <c r="CM449">
        <v>0</v>
      </c>
      <c r="CN449">
        <v>0</v>
      </c>
      <c r="CO449">
        <v>0</v>
      </c>
      <c r="CP449">
        <v>0</v>
      </c>
      <c r="CQ449">
        <v>0</v>
      </c>
      <c r="CR449">
        <v>0</v>
      </c>
      <c r="CS449">
        <v>0</v>
      </c>
      <c r="CT449">
        <v>0</v>
      </c>
      <c r="CU449">
        <v>0</v>
      </c>
      <c r="CV449">
        <v>0</v>
      </c>
      <c r="CW449">
        <v>0</v>
      </c>
      <c r="CX449">
        <v>0</v>
      </c>
      <c r="CY449">
        <v>0</v>
      </c>
      <c r="CZ449">
        <v>0</v>
      </c>
      <c r="DA449">
        <v>0</v>
      </c>
      <c r="DB449">
        <v>0</v>
      </c>
      <c r="DC449">
        <v>0</v>
      </c>
      <c r="DD449">
        <v>0</v>
      </c>
      <c r="DE449">
        <v>0</v>
      </c>
      <c r="DF449">
        <v>0</v>
      </c>
      <c r="DG449">
        <v>0</v>
      </c>
      <c r="DH449">
        <v>0</v>
      </c>
      <c r="DI449">
        <v>0</v>
      </c>
      <c r="DJ449">
        <v>0</v>
      </c>
      <c r="DK449">
        <v>0</v>
      </c>
      <c r="DL449">
        <v>0</v>
      </c>
      <c r="DM449">
        <v>0</v>
      </c>
      <c r="DN449">
        <v>0</v>
      </c>
      <c r="DO449">
        <v>0</v>
      </c>
      <c r="DP449">
        <v>0</v>
      </c>
      <c r="DQ449">
        <v>0</v>
      </c>
      <c r="DR449">
        <v>0</v>
      </c>
      <c r="DS449">
        <v>0</v>
      </c>
      <c r="DT449">
        <v>0</v>
      </c>
      <c r="DU449">
        <v>0</v>
      </c>
      <c r="DV449">
        <v>0</v>
      </c>
      <c r="DW449">
        <v>0</v>
      </c>
      <c r="DX449">
        <v>0</v>
      </c>
      <c r="DY449">
        <v>0</v>
      </c>
      <c r="DZ449">
        <v>0</v>
      </c>
      <c r="EA449">
        <v>0</v>
      </c>
      <c r="EB449">
        <v>0</v>
      </c>
      <c r="EC449">
        <v>0</v>
      </c>
      <c r="ED449">
        <v>0</v>
      </c>
      <c r="EE449">
        <v>0</v>
      </c>
      <c r="EF449">
        <v>0</v>
      </c>
      <c r="EG449">
        <v>0</v>
      </c>
      <c r="EH449">
        <v>0</v>
      </c>
      <c r="EI449">
        <v>0</v>
      </c>
      <c r="EJ449">
        <v>0</v>
      </c>
      <c r="EK449">
        <v>0</v>
      </c>
      <c r="EL449">
        <v>0</v>
      </c>
      <c r="EM449">
        <v>0</v>
      </c>
      <c r="EN449">
        <v>0</v>
      </c>
      <c r="EO449">
        <v>0</v>
      </c>
      <c r="EP449">
        <v>0</v>
      </c>
      <c r="EQ449">
        <v>0</v>
      </c>
      <c r="ER449">
        <v>0</v>
      </c>
      <c r="ES449">
        <v>0</v>
      </c>
      <c r="ET449">
        <v>0</v>
      </c>
      <c r="EU449">
        <v>0</v>
      </c>
      <c r="EV449">
        <v>0</v>
      </c>
      <c r="EW449">
        <v>0</v>
      </c>
      <c r="EX449">
        <v>0</v>
      </c>
      <c r="EY449">
        <v>0</v>
      </c>
      <c r="EZ449">
        <v>0</v>
      </c>
      <c r="FA449">
        <v>0</v>
      </c>
      <c r="FB449">
        <v>0</v>
      </c>
      <c r="FC449">
        <v>0</v>
      </c>
      <c r="FD449">
        <v>0</v>
      </c>
      <c r="FE449">
        <v>0</v>
      </c>
      <c r="FF449">
        <v>0</v>
      </c>
      <c r="FG449">
        <v>0</v>
      </c>
      <c r="FH449">
        <v>0</v>
      </c>
      <c r="FI449">
        <v>0</v>
      </c>
      <c r="FJ449">
        <v>0</v>
      </c>
      <c r="FK449">
        <v>0</v>
      </c>
      <c r="FL449">
        <v>0</v>
      </c>
      <c r="FM449">
        <v>0</v>
      </c>
      <c r="FN449">
        <v>0</v>
      </c>
      <c r="FO449">
        <v>0</v>
      </c>
      <c r="FP449">
        <v>0</v>
      </c>
      <c r="FQ449">
        <v>0</v>
      </c>
      <c r="FR449">
        <v>0</v>
      </c>
      <c r="FT449">
        <v>0</v>
      </c>
    </row>
    <row r="450" spans="1:176" x14ac:dyDescent="0.2">
      <c r="A450" t="s">
        <v>233</v>
      </c>
      <c r="B450" t="s">
        <v>230</v>
      </c>
      <c r="C450" t="s">
        <v>260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0</v>
      </c>
      <c r="BI450">
        <v>0</v>
      </c>
      <c r="BJ450">
        <v>0</v>
      </c>
      <c r="BK450">
        <v>0</v>
      </c>
      <c r="BL450">
        <v>0</v>
      </c>
      <c r="BM450">
        <v>0</v>
      </c>
      <c r="BN450">
        <v>0</v>
      </c>
      <c r="BO450">
        <v>0</v>
      </c>
      <c r="BP450">
        <v>0</v>
      </c>
      <c r="BQ450">
        <v>0</v>
      </c>
      <c r="BR450">
        <v>0</v>
      </c>
      <c r="BS450">
        <v>0</v>
      </c>
      <c r="BT450">
        <v>0</v>
      </c>
      <c r="BU450">
        <v>0</v>
      </c>
      <c r="BV450">
        <v>0</v>
      </c>
      <c r="BW450">
        <v>0</v>
      </c>
      <c r="BX450">
        <v>0</v>
      </c>
      <c r="BY450">
        <v>0</v>
      </c>
      <c r="BZ450">
        <v>0</v>
      </c>
      <c r="CA450">
        <v>0</v>
      </c>
      <c r="CB450">
        <v>0</v>
      </c>
      <c r="CC450">
        <v>0</v>
      </c>
      <c r="CD450">
        <v>0</v>
      </c>
      <c r="CE450">
        <v>0</v>
      </c>
      <c r="CF450">
        <v>0</v>
      </c>
      <c r="CG450">
        <v>0</v>
      </c>
      <c r="CH450">
        <v>0</v>
      </c>
      <c r="CI450">
        <v>0</v>
      </c>
      <c r="CJ450">
        <v>0</v>
      </c>
      <c r="CK450">
        <v>0</v>
      </c>
      <c r="CL450">
        <v>0</v>
      </c>
      <c r="CM450">
        <v>0</v>
      </c>
      <c r="CN450">
        <v>0</v>
      </c>
      <c r="CO450">
        <v>0</v>
      </c>
      <c r="CP450">
        <v>0</v>
      </c>
      <c r="CQ450">
        <v>0</v>
      </c>
      <c r="CR450">
        <v>0</v>
      </c>
      <c r="CS450">
        <v>0</v>
      </c>
      <c r="CT450">
        <v>0</v>
      </c>
      <c r="CU450">
        <v>0</v>
      </c>
      <c r="CV450">
        <v>0</v>
      </c>
      <c r="CW450">
        <v>0</v>
      </c>
      <c r="CX450">
        <v>0</v>
      </c>
      <c r="CY450">
        <v>0</v>
      </c>
      <c r="CZ450">
        <v>0</v>
      </c>
      <c r="DA450">
        <v>0</v>
      </c>
      <c r="DB450">
        <v>0</v>
      </c>
      <c r="DC450">
        <v>0</v>
      </c>
      <c r="DD450">
        <v>0</v>
      </c>
      <c r="DE450">
        <v>0</v>
      </c>
      <c r="DF450">
        <v>0</v>
      </c>
      <c r="DG450">
        <v>0</v>
      </c>
      <c r="DH450">
        <v>0</v>
      </c>
      <c r="DI450">
        <v>0</v>
      </c>
      <c r="DJ450">
        <v>0</v>
      </c>
      <c r="DK450">
        <v>0</v>
      </c>
      <c r="DL450">
        <v>0</v>
      </c>
      <c r="DM450">
        <v>0</v>
      </c>
      <c r="DN450">
        <v>0</v>
      </c>
      <c r="DO450">
        <v>0</v>
      </c>
      <c r="DP450">
        <v>0</v>
      </c>
      <c r="DQ450">
        <v>0</v>
      </c>
      <c r="DR450">
        <v>0</v>
      </c>
      <c r="DS450">
        <v>0</v>
      </c>
      <c r="DT450">
        <v>0</v>
      </c>
      <c r="DU450">
        <v>0</v>
      </c>
      <c r="DV450">
        <v>0</v>
      </c>
      <c r="DW450">
        <v>0</v>
      </c>
      <c r="DX450">
        <v>0</v>
      </c>
      <c r="DY450">
        <v>0</v>
      </c>
      <c r="DZ450">
        <v>0</v>
      </c>
      <c r="EA450">
        <v>0</v>
      </c>
      <c r="EB450">
        <v>0</v>
      </c>
      <c r="EC450">
        <v>0</v>
      </c>
      <c r="ED450">
        <v>0</v>
      </c>
      <c r="EE450">
        <v>0</v>
      </c>
      <c r="EF450">
        <v>0</v>
      </c>
      <c r="EG450">
        <v>0</v>
      </c>
      <c r="EH450">
        <v>0</v>
      </c>
      <c r="EI450">
        <v>0</v>
      </c>
      <c r="EJ450">
        <v>0</v>
      </c>
      <c r="EK450">
        <v>0</v>
      </c>
      <c r="EL450">
        <v>0</v>
      </c>
      <c r="EM450">
        <v>0</v>
      </c>
      <c r="EN450">
        <v>0</v>
      </c>
      <c r="EO450">
        <v>0</v>
      </c>
      <c r="EP450">
        <v>0</v>
      </c>
      <c r="EQ450">
        <v>0</v>
      </c>
      <c r="ER450">
        <v>0</v>
      </c>
      <c r="ES450">
        <v>0</v>
      </c>
      <c r="ET450">
        <v>0</v>
      </c>
      <c r="EU450">
        <v>0</v>
      </c>
      <c r="EV450">
        <v>0</v>
      </c>
      <c r="EW450">
        <v>0</v>
      </c>
      <c r="EX450">
        <v>0</v>
      </c>
      <c r="EY450">
        <v>0</v>
      </c>
      <c r="EZ450">
        <v>0</v>
      </c>
      <c r="FA450">
        <v>0</v>
      </c>
      <c r="FB450">
        <v>0</v>
      </c>
      <c r="FC450">
        <v>0</v>
      </c>
      <c r="FD450">
        <v>0</v>
      </c>
      <c r="FE450">
        <v>0</v>
      </c>
      <c r="FF450">
        <v>0</v>
      </c>
      <c r="FG450">
        <v>0</v>
      </c>
      <c r="FH450">
        <v>0</v>
      </c>
      <c r="FI450">
        <v>0</v>
      </c>
      <c r="FJ450">
        <v>0</v>
      </c>
      <c r="FK450">
        <v>0</v>
      </c>
      <c r="FL450">
        <v>0</v>
      </c>
      <c r="FM450">
        <v>0</v>
      </c>
      <c r="FN450">
        <v>0</v>
      </c>
      <c r="FO450">
        <v>0</v>
      </c>
      <c r="FP450">
        <v>0</v>
      </c>
      <c r="FQ450">
        <v>0</v>
      </c>
      <c r="FR450">
        <v>0</v>
      </c>
      <c r="FT450">
        <v>0</v>
      </c>
    </row>
    <row r="451" spans="1:176" x14ac:dyDescent="0.2">
      <c r="A451" t="s">
        <v>233</v>
      </c>
      <c r="B451" t="s">
        <v>230</v>
      </c>
      <c r="C451" t="s">
        <v>2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0</v>
      </c>
      <c r="BI451">
        <v>0</v>
      </c>
      <c r="BJ451">
        <v>0</v>
      </c>
      <c r="BK451">
        <v>0</v>
      </c>
      <c r="BL451">
        <v>0</v>
      </c>
      <c r="BM451">
        <v>0</v>
      </c>
      <c r="BN451">
        <v>0</v>
      </c>
      <c r="BO451">
        <v>0</v>
      </c>
      <c r="BP451">
        <v>0</v>
      </c>
      <c r="BQ451">
        <v>0</v>
      </c>
      <c r="BR451">
        <v>0</v>
      </c>
      <c r="BS451">
        <v>0</v>
      </c>
      <c r="BT451">
        <v>0</v>
      </c>
      <c r="BU451">
        <v>0</v>
      </c>
      <c r="BV451">
        <v>0</v>
      </c>
      <c r="BW451">
        <v>0</v>
      </c>
      <c r="BX451">
        <v>0</v>
      </c>
      <c r="BY451">
        <v>0</v>
      </c>
      <c r="BZ451">
        <v>0</v>
      </c>
      <c r="CA451">
        <v>0</v>
      </c>
      <c r="CB451">
        <v>0</v>
      </c>
      <c r="CC451">
        <v>0</v>
      </c>
      <c r="CD451">
        <v>0</v>
      </c>
      <c r="CE451">
        <v>0</v>
      </c>
      <c r="CF451">
        <v>0</v>
      </c>
      <c r="CG451">
        <v>0</v>
      </c>
      <c r="CH451">
        <v>0</v>
      </c>
      <c r="CI451">
        <v>0</v>
      </c>
      <c r="CJ451">
        <v>0</v>
      </c>
      <c r="CK451">
        <v>0</v>
      </c>
      <c r="CL451">
        <v>0</v>
      </c>
      <c r="CM451">
        <v>0</v>
      </c>
      <c r="CN451">
        <v>0</v>
      </c>
      <c r="CO451">
        <v>0</v>
      </c>
      <c r="CP451">
        <v>0</v>
      </c>
      <c r="CQ451">
        <v>0</v>
      </c>
      <c r="CR451">
        <v>0</v>
      </c>
      <c r="CS451">
        <v>0</v>
      </c>
      <c r="CT451">
        <v>0</v>
      </c>
      <c r="CU451">
        <v>0</v>
      </c>
      <c r="CV451">
        <v>0</v>
      </c>
      <c r="CW451">
        <v>0</v>
      </c>
      <c r="CX451">
        <v>0</v>
      </c>
      <c r="CY451">
        <v>0</v>
      </c>
      <c r="CZ451">
        <v>0</v>
      </c>
      <c r="DA451">
        <v>0</v>
      </c>
      <c r="DB451">
        <v>0</v>
      </c>
      <c r="DC451">
        <v>0</v>
      </c>
      <c r="DD451">
        <v>0</v>
      </c>
      <c r="DE451">
        <v>0</v>
      </c>
      <c r="DF451">
        <v>0</v>
      </c>
      <c r="DG451">
        <v>0</v>
      </c>
      <c r="DH451">
        <v>0</v>
      </c>
      <c r="DI451">
        <v>0</v>
      </c>
      <c r="DJ451">
        <v>0</v>
      </c>
      <c r="DK451">
        <v>0</v>
      </c>
      <c r="DL451">
        <v>0</v>
      </c>
      <c r="DM451">
        <v>0</v>
      </c>
      <c r="DN451">
        <v>0</v>
      </c>
      <c r="DO451">
        <v>0</v>
      </c>
      <c r="DP451">
        <v>0</v>
      </c>
      <c r="DQ451">
        <v>0</v>
      </c>
      <c r="DR451">
        <v>0</v>
      </c>
      <c r="DS451">
        <v>0</v>
      </c>
      <c r="DT451">
        <v>0</v>
      </c>
      <c r="DU451">
        <v>0</v>
      </c>
      <c r="DV451">
        <v>0</v>
      </c>
      <c r="DW451">
        <v>0</v>
      </c>
      <c r="DX451">
        <v>0</v>
      </c>
      <c r="DY451">
        <v>0</v>
      </c>
      <c r="DZ451">
        <v>0</v>
      </c>
      <c r="EA451">
        <v>0</v>
      </c>
      <c r="EB451">
        <v>0</v>
      </c>
      <c r="EC451">
        <v>0</v>
      </c>
      <c r="ED451">
        <v>0</v>
      </c>
      <c r="EE451">
        <v>0</v>
      </c>
      <c r="EF451">
        <v>0</v>
      </c>
      <c r="EG451">
        <v>0</v>
      </c>
      <c r="EH451">
        <v>0</v>
      </c>
      <c r="EI451">
        <v>0</v>
      </c>
      <c r="EJ451">
        <v>0</v>
      </c>
      <c r="EK451">
        <v>0</v>
      </c>
      <c r="EL451">
        <v>0</v>
      </c>
      <c r="EM451">
        <v>0</v>
      </c>
      <c r="EN451">
        <v>0</v>
      </c>
      <c r="EO451">
        <v>0</v>
      </c>
      <c r="EP451">
        <v>0</v>
      </c>
      <c r="EQ451">
        <v>0</v>
      </c>
      <c r="ER451">
        <v>0</v>
      </c>
      <c r="ES451">
        <v>0</v>
      </c>
      <c r="ET451">
        <v>0</v>
      </c>
      <c r="EU451">
        <v>0</v>
      </c>
      <c r="EV451">
        <v>0</v>
      </c>
      <c r="EW451">
        <v>0</v>
      </c>
      <c r="EX451">
        <v>0</v>
      </c>
      <c r="EY451">
        <v>0</v>
      </c>
      <c r="EZ451">
        <v>0</v>
      </c>
      <c r="FA451">
        <v>0</v>
      </c>
      <c r="FB451">
        <v>0</v>
      </c>
      <c r="FC451">
        <v>0</v>
      </c>
      <c r="FD451">
        <v>0</v>
      </c>
      <c r="FE451">
        <v>0</v>
      </c>
      <c r="FF451">
        <v>0</v>
      </c>
      <c r="FG451">
        <v>0</v>
      </c>
      <c r="FH451">
        <v>0</v>
      </c>
      <c r="FI451">
        <v>0</v>
      </c>
      <c r="FJ451">
        <v>0</v>
      </c>
      <c r="FK451">
        <v>0</v>
      </c>
      <c r="FL451">
        <v>0</v>
      </c>
      <c r="FM451">
        <v>0</v>
      </c>
      <c r="FN451">
        <v>0</v>
      </c>
      <c r="FO451">
        <v>0</v>
      </c>
      <c r="FP451">
        <v>0</v>
      </c>
      <c r="FQ451">
        <v>0</v>
      </c>
      <c r="FR451">
        <v>0</v>
      </c>
      <c r="FT451">
        <v>0</v>
      </c>
    </row>
    <row r="452" spans="1:176" x14ac:dyDescent="0.2">
      <c r="A452" t="s">
        <v>233</v>
      </c>
      <c r="B452" t="s">
        <v>227</v>
      </c>
      <c r="C452" t="s">
        <v>237</v>
      </c>
      <c r="D452">
        <v>28</v>
      </c>
      <c r="E452">
        <v>28</v>
      </c>
      <c r="F452">
        <v>0.48979809880256653</v>
      </c>
      <c r="G452">
        <v>0.43627262115478516</v>
      </c>
      <c r="H452">
        <v>0.42851075530052185</v>
      </c>
      <c r="I452">
        <v>0.4307188093662262</v>
      </c>
      <c r="J452">
        <v>0.44078344106674194</v>
      </c>
      <c r="K452">
        <v>0.5134652853012085</v>
      </c>
      <c r="L452">
        <v>0.6203925609588623</v>
      </c>
      <c r="M452">
        <v>0.70347636938095093</v>
      </c>
      <c r="N452">
        <v>0.8489077091217041</v>
      </c>
      <c r="O452">
        <v>0.855552077293396</v>
      </c>
      <c r="P452">
        <v>0.82893496751785278</v>
      </c>
      <c r="Q452">
        <v>0.82054680585861206</v>
      </c>
      <c r="R452">
        <v>0.85826325416564941</v>
      </c>
      <c r="S452">
        <v>0.89504063129425049</v>
      </c>
      <c r="T452">
        <v>0.94056540727615356</v>
      </c>
      <c r="U452">
        <v>0.98776578903198242</v>
      </c>
      <c r="V452">
        <v>1.0703420639038086</v>
      </c>
      <c r="W452">
        <v>1.182288646697998</v>
      </c>
      <c r="X452">
        <v>1.2186418771743774</v>
      </c>
      <c r="Y452">
        <v>1.2424365282058716</v>
      </c>
      <c r="Z452">
        <v>1.2443976402282715</v>
      </c>
      <c r="AA452">
        <v>1.1873975992202759</v>
      </c>
      <c r="AB452">
        <v>0.88602960109710693</v>
      </c>
      <c r="AC452">
        <v>0.63048499822616577</v>
      </c>
      <c r="AD452">
        <v>-0.20687784254550934</v>
      </c>
      <c r="AE452">
        <v>-0.24946500360965729</v>
      </c>
      <c r="AF452">
        <v>-0.25973138213157654</v>
      </c>
      <c r="AG452">
        <v>-0.25673997402191162</v>
      </c>
      <c r="AH452">
        <v>-0.25481998920440674</v>
      </c>
      <c r="AI452">
        <v>-0.24063920974731445</v>
      </c>
      <c r="AJ452">
        <v>-0.24174508452415466</v>
      </c>
      <c r="AK452">
        <v>-0.17703711986541748</v>
      </c>
      <c r="AL452">
        <v>-0.12646640837192535</v>
      </c>
      <c r="AM452">
        <v>-0.18604534864425659</v>
      </c>
      <c r="AN452">
        <v>-0.2353934645652771</v>
      </c>
      <c r="AO452">
        <v>-0.22556412220001221</v>
      </c>
      <c r="AP452">
        <v>-0.33405423164367676</v>
      </c>
      <c r="AQ452">
        <v>-0.32825309038162231</v>
      </c>
      <c r="AR452">
        <v>-0.43535557389259338</v>
      </c>
      <c r="AS452">
        <v>-0.30090385675430298</v>
      </c>
      <c r="AT452">
        <v>-0.19757187366485596</v>
      </c>
      <c r="AU452">
        <v>-0.21917212009429932</v>
      </c>
      <c r="AV452">
        <v>-0.19293582439422607</v>
      </c>
      <c r="AW452">
        <v>-0.1930147260427475</v>
      </c>
      <c r="AX452">
        <v>-0.17870526015758514</v>
      </c>
      <c r="AY452">
        <v>-0.18584586679935455</v>
      </c>
      <c r="AZ452">
        <v>-0.11222554743289948</v>
      </c>
      <c r="BA452">
        <v>-0.15469871461391449</v>
      </c>
      <c r="BB452">
        <v>-9.1294653713703156E-2</v>
      </c>
      <c r="BC452">
        <v>-0.12933148443698883</v>
      </c>
      <c r="BD452">
        <v>-0.14000876247882843</v>
      </c>
      <c r="BE452">
        <v>-0.13748016953468323</v>
      </c>
      <c r="BF452">
        <v>-0.13666814565658569</v>
      </c>
      <c r="BG452">
        <v>-0.11835110187530518</v>
      </c>
      <c r="BH452">
        <v>-0.10700676590204239</v>
      </c>
      <c r="BI452">
        <v>-3.6700412631034851E-2</v>
      </c>
      <c r="BJ452">
        <v>1.7238287255167961E-2</v>
      </c>
      <c r="BK452">
        <v>-5.5360119789838791E-2</v>
      </c>
      <c r="BL452">
        <v>-9.4681620597839355E-2</v>
      </c>
      <c r="BM452">
        <v>-7.7323906123638153E-2</v>
      </c>
      <c r="BN452">
        <v>-0.1561870276927948</v>
      </c>
      <c r="BO452">
        <v>-0.12731115520000458</v>
      </c>
      <c r="BP452">
        <v>-0.2300373911857605</v>
      </c>
      <c r="BQ452">
        <v>-0.11031530052423477</v>
      </c>
      <c r="BR452">
        <v>-2.9171518981456757E-2</v>
      </c>
      <c r="BS452">
        <v>-6.5419763326644897E-2</v>
      </c>
      <c r="BT452">
        <v>-5.9792637825012207E-2</v>
      </c>
      <c r="BU452">
        <v>-7.334580272436142E-2</v>
      </c>
      <c r="BV452">
        <v>-6.2834270298480988E-2</v>
      </c>
      <c r="BW452">
        <v>-6.5035417675971985E-2</v>
      </c>
      <c r="BX452">
        <v>4.2669635266065598E-2</v>
      </c>
      <c r="BY452">
        <v>1.2466725893318653E-2</v>
      </c>
      <c r="BZ452">
        <v>-1.1242089793086052E-2</v>
      </c>
      <c r="CA452">
        <v>-4.6127375215291977E-2</v>
      </c>
      <c r="CB452">
        <v>-5.7089235633611679E-2</v>
      </c>
      <c r="CC452">
        <v>-5.4881192743778229E-2</v>
      </c>
      <c r="CD452">
        <v>-5.4836556315422058E-2</v>
      </c>
      <c r="CE452">
        <v>-3.3654723316431046E-2</v>
      </c>
      <c r="CF452">
        <v>-1.368741225451231E-2</v>
      </c>
      <c r="CG452">
        <v>6.0496363788843155E-2</v>
      </c>
      <c r="CH452">
        <v>0.11676771938800812</v>
      </c>
      <c r="CI452">
        <v>3.5152073949575424E-2</v>
      </c>
      <c r="CJ452">
        <v>2.7749659493565559E-3</v>
      </c>
      <c r="CK452">
        <v>2.5346806272864342E-2</v>
      </c>
      <c r="CL452">
        <v>-3.299674391746521E-2</v>
      </c>
      <c r="CM452">
        <v>1.1860629543662071E-2</v>
      </c>
      <c r="CN452">
        <v>-8.7834626436233521E-2</v>
      </c>
      <c r="CO452">
        <v>2.1685756742954254E-2</v>
      </c>
      <c r="CP452">
        <v>8.7462052702903748E-2</v>
      </c>
      <c r="CQ452">
        <v>4.1068654507398605E-2</v>
      </c>
      <c r="CR452">
        <v>3.2421927899122238E-2</v>
      </c>
      <c r="CS452">
        <v>9.53653734177351E-3</v>
      </c>
      <c r="CT452">
        <v>1.7417630180716515E-2</v>
      </c>
      <c r="CU452">
        <v>1.8637534230947495E-2</v>
      </c>
      <c r="CV452">
        <v>0.1499495655298233</v>
      </c>
      <c r="CW452">
        <v>0.12824499607086182</v>
      </c>
      <c r="CX452">
        <v>6.881047785282135E-2</v>
      </c>
      <c r="CY452">
        <v>3.7076734006404877E-2</v>
      </c>
      <c r="CZ452">
        <v>2.5830289348959923E-2</v>
      </c>
      <c r="DA452">
        <v>2.7717787772417068E-2</v>
      </c>
      <c r="DB452">
        <v>2.6995040476322174E-2</v>
      </c>
      <c r="DC452">
        <v>5.1041651517152786E-2</v>
      </c>
      <c r="DD452">
        <v>7.963193953037262E-2</v>
      </c>
      <c r="DE452">
        <v>0.15769313275814056</v>
      </c>
      <c r="DF452">
        <v>0.21629714965820313</v>
      </c>
      <c r="DG452">
        <v>0.12566426396369934</v>
      </c>
      <c r="DH452">
        <v>0.10023155808448792</v>
      </c>
      <c r="DI452">
        <v>0.12801751494407654</v>
      </c>
      <c r="DJ452">
        <v>9.019353985786438E-2</v>
      </c>
      <c r="DK452">
        <v>0.15103241801261902</v>
      </c>
      <c r="DL452">
        <v>5.4368134588003159E-2</v>
      </c>
      <c r="DM452">
        <v>0.15368680655956268</v>
      </c>
      <c r="DN452">
        <v>0.20409561693668365</v>
      </c>
      <c r="DO452">
        <v>0.14755707979202271</v>
      </c>
      <c r="DP452">
        <v>0.12463649362325668</v>
      </c>
      <c r="DQ452">
        <v>9.2418871819972992E-2</v>
      </c>
      <c r="DR452">
        <v>9.7669526934623718E-2</v>
      </c>
      <c r="DS452">
        <v>0.10231048613786697</v>
      </c>
      <c r="DT452">
        <v>0.2572295069694519</v>
      </c>
      <c r="DU452">
        <v>0.24402326345443726</v>
      </c>
      <c r="DV452">
        <v>0.18439367413520813</v>
      </c>
      <c r="DW452">
        <v>0.15721026062965393</v>
      </c>
      <c r="DX452">
        <v>0.14555291831493378</v>
      </c>
      <c r="DY452">
        <v>0.14697758853435516</v>
      </c>
      <c r="DZ452">
        <v>0.14514686167240143</v>
      </c>
      <c r="EA452">
        <v>0.17332977056503296</v>
      </c>
      <c r="EB452">
        <v>0.21437026560306549</v>
      </c>
      <c r="EC452">
        <v>0.29802983999252319</v>
      </c>
      <c r="ED452">
        <v>0.3600018322467804</v>
      </c>
      <c r="EE452">
        <v>0.25634950399398804</v>
      </c>
      <c r="EF452">
        <v>0.24094338715076447</v>
      </c>
      <c r="EG452">
        <v>0.27625772356987</v>
      </c>
      <c r="EH452">
        <v>0.26806074380874634</v>
      </c>
      <c r="EI452">
        <v>0.35197436809539795</v>
      </c>
      <c r="EJ452">
        <v>0.25968632102012634</v>
      </c>
      <c r="EK452">
        <v>0.34427538514137268</v>
      </c>
      <c r="EL452">
        <v>0.37249597907066345</v>
      </c>
      <c r="EM452">
        <v>0.30130943655967712</v>
      </c>
      <c r="EN452">
        <v>0.25777968764305115</v>
      </c>
      <c r="EO452">
        <v>0.21208781003952026</v>
      </c>
      <c r="EP452">
        <v>0.21354052424430847</v>
      </c>
      <c r="EQ452">
        <v>0.22312094271183014</v>
      </c>
      <c r="ER452">
        <v>0.41212469339370728</v>
      </c>
      <c r="ES452">
        <v>0.41118869185447693</v>
      </c>
      <c r="ET452">
        <v>46.314315795898438</v>
      </c>
      <c r="EU452">
        <v>46.825553894042969</v>
      </c>
      <c r="EV452">
        <v>46.538360595703125</v>
      </c>
      <c r="EW452">
        <v>46.460208892822266</v>
      </c>
      <c r="EX452">
        <v>46.229923248291016</v>
      </c>
      <c r="EY452">
        <v>46.271068572998047</v>
      </c>
      <c r="EZ452">
        <v>45.920787811279297</v>
      </c>
      <c r="FA452">
        <v>46.269908905029297</v>
      </c>
      <c r="FB452">
        <v>48.657630920410156</v>
      </c>
      <c r="FC452">
        <v>50.091175079345703</v>
      </c>
      <c r="FD452">
        <v>50.893192291259766</v>
      </c>
      <c r="FE452">
        <v>51.584056854248047</v>
      </c>
      <c r="FF452">
        <v>51.351226806640625</v>
      </c>
      <c r="FG452">
        <v>50.913005828857422</v>
      </c>
      <c r="FH452">
        <v>50.814140319824219</v>
      </c>
      <c r="FI452">
        <v>51.189659118652344</v>
      </c>
      <c r="FJ452">
        <v>51.515911102294922</v>
      </c>
      <c r="FK452">
        <v>51.074131011962891</v>
      </c>
      <c r="FL452">
        <v>50.589763641357422</v>
      </c>
      <c r="FM452">
        <v>50.541782379150391</v>
      </c>
      <c r="FN452">
        <v>50.119190216064453</v>
      </c>
      <c r="FO452">
        <v>50.087959289550781</v>
      </c>
      <c r="FP452">
        <v>49.634914398193359</v>
      </c>
      <c r="FQ452">
        <v>49.218967437744141</v>
      </c>
      <c r="FR452">
        <v>28</v>
      </c>
      <c r="FS452">
        <v>7.9302728176116943E-2</v>
      </c>
      <c r="FT452">
        <v>1</v>
      </c>
    </row>
    <row r="453" spans="1:176" x14ac:dyDescent="0.2">
      <c r="A453" t="s">
        <v>233</v>
      </c>
      <c r="B453" t="s">
        <v>227</v>
      </c>
      <c r="C453" t="s">
        <v>238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0</v>
      </c>
      <c r="BI453">
        <v>0</v>
      </c>
      <c r="BJ453">
        <v>0</v>
      </c>
      <c r="BK453">
        <v>0</v>
      </c>
      <c r="BL453">
        <v>0</v>
      </c>
      <c r="BM453">
        <v>0</v>
      </c>
      <c r="BN453">
        <v>0</v>
      </c>
      <c r="BO453">
        <v>0</v>
      </c>
      <c r="BP453">
        <v>0</v>
      </c>
      <c r="BQ453">
        <v>0</v>
      </c>
      <c r="BR453">
        <v>0</v>
      </c>
      <c r="BS453">
        <v>0</v>
      </c>
      <c r="BT453">
        <v>0</v>
      </c>
      <c r="BU453">
        <v>0</v>
      </c>
      <c r="BV453">
        <v>0</v>
      </c>
      <c r="BW453">
        <v>0</v>
      </c>
      <c r="BX453">
        <v>0</v>
      </c>
      <c r="BY453">
        <v>0</v>
      </c>
      <c r="BZ453">
        <v>0</v>
      </c>
      <c r="CA453">
        <v>0</v>
      </c>
      <c r="CB453">
        <v>0</v>
      </c>
      <c r="CC453">
        <v>0</v>
      </c>
      <c r="CD453">
        <v>0</v>
      </c>
      <c r="CE453">
        <v>0</v>
      </c>
      <c r="CF453">
        <v>0</v>
      </c>
      <c r="CG453">
        <v>0</v>
      </c>
      <c r="CH453">
        <v>0</v>
      </c>
      <c r="CI453">
        <v>0</v>
      </c>
      <c r="CJ453">
        <v>0</v>
      </c>
      <c r="CK453">
        <v>0</v>
      </c>
      <c r="CL453">
        <v>0</v>
      </c>
      <c r="CM453">
        <v>0</v>
      </c>
      <c r="CN453">
        <v>0</v>
      </c>
      <c r="CO453">
        <v>0</v>
      </c>
      <c r="CP453">
        <v>0</v>
      </c>
      <c r="CQ453">
        <v>0</v>
      </c>
      <c r="CR453">
        <v>0</v>
      </c>
      <c r="CS453">
        <v>0</v>
      </c>
      <c r="CT453">
        <v>0</v>
      </c>
      <c r="CU453">
        <v>0</v>
      </c>
      <c r="CV453">
        <v>0</v>
      </c>
      <c r="CW453">
        <v>0</v>
      </c>
      <c r="CX453">
        <v>0</v>
      </c>
      <c r="CY453">
        <v>0</v>
      </c>
      <c r="CZ453">
        <v>0</v>
      </c>
      <c r="DA453">
        <v>0</v>
      </c>
      <c r="DB453">
        <v>0</v>
      </c>
      <c r="DC453">
        <v>0</v>
      </c>
      <c r="DD453">
        <v>0</v>
      </c>
      <c r="DE453">
        <v>0</v>
      </c>
      <c r="DF453">
        <v>0</v>
      </c>
      <c r="DG453">
        <v>0</v>
      </c>
      <c r="DH453">
        <v>0</v>
      </c>
      <c r="DI453">
        <v>0</v>
      </c>
      <c r="DJ453">
        <v>0</v>
      </c>
      <c r="DK453">
        <v>0</v>
      </c>
      <c r="DL453">
        <v>0</v>
      </c>
      <c r="DM453">
        <v>0</v>
      </c>
      <c r="DN453">
        <v>0</v>
      </c>
      <c r="DO453">
        <v>0</v>
      </c>
      <c r="DP453">
        <v>0</v>
      </c>
      <c r="DQ453">
        <v>0</v>
      </c>
      <c r="DR453">
        <v>0</v>
      </c>
      <c r="DS453">
        <v>0</v>
      </c>
      <c r="DT453">
        <v>0</v>
      </c>
      <c r="DU453">
        <v>0</v>
      </c>
      <c r="DV453">
        <v>0</v>
      </c>
      <c r="DW453">
        <v>0</v>
      </c>
      <c r="DX453">
        <v>0</v>
      </c>
      <c r="DY453">
        <v>0</v>
      </c>
      <c r="DZ453">
        <v>0</v>
      </c>
      <c r="EA453">
        <v>0</v>
      </c>
      <c r="EB453">
        <v>0</v>
      </c>
      <c r="EC453">
        <v>0</v>
      </c>
      <c r="ED453">
        <v>0</v>
      </c>
      <c r="EE453">
        <v>0</v>
      </c>
      <c r="EF453">
        <v>0</v>
      </c>
      <c r="EG453">
        <v>0</v>
      </c>
      <c r="EH453">
        <v>0</v>
      </c>
      <c r="EI453">
        <v>0</v>
      </c>
      <c r="EJ453">
        <v>0</v>
      </c>
      <c r="EK453">
        <v>0</v>
      </c>
      <c r="EL453">
        <v>0</v>
      </c>
      <c r="EM453">
        <v>0</v>
      </c>
      <c r="EN453">
        <v>0</v>
      </c>
      <c r="EO453">
        <v>0</v>
      </c>
      <c r="EP453">
        <v>0</v>
      </c>
      <c r="EQ453">
        <v>0</v>
      </c>
      <c r="ER453">
        <v>0</v>
      </c>
      <c r="ES453">
        <v>0</v>
      </c>
      <c r="ET453">
        <v>0</v>
      </c>
      <c r="EU453">
        <v>0</v>
      </c>
      <c r="EV453">
        <v>0</v>
      </c>
      <c r="EW453">
        <v>0</v>
      </c>
      <c r="EX453">
        <v>0</v>
      </c>
      <c r="EY453">
        <v>0</v>
      </c>
      <c r="EZ453">
        <v>0</v>
      </c>
      <c r="FA453">
        <v>0</v>
      </c>
      <c r="FB453">
        <v>0</v>
      </c>
      <c r="FC453">
        <v>0</v>
      </c>
      <c r="FD453">
        <v>0</v>
      </c>
      <c r="FE453">
        <v>0</v>
      </c>
      <c r="FF453">
        <v>0</v>
      </c>
      <c r="FG453">
        <v>0</v>
      </c>
      <c r="FH453">
        <v>0</v>
      </c>
      <c r="FI453">
        <v>0</v>
      </c>
      <c r="FJ453">
        <v>0</v>
      </c>
      <c r="FK453">
        <v>0</v>
      </c>
      <c r="FL453">
        <v>0</v>
      </c>
      <c r="FM453">
        <v>0</v>
      </c>
      <c r="FN453">
        <v>0</v>
      </c>
      <c r="FO453">
        <v>0</v>
      </c>
      <c r="FP453">
        <v>0</v>
      </c>
      <c r="FQ453">
        <v>0</v>
      </c>
      <c r="FR453">
        <v>0</v>
      </c>
      <c r="FS453">
        <v>0</v>
      </c>
      <c r="FT453">
        <v>0</v>
      </c>
    </row>
    <row r="454" spans="1:176" x14ac:dyDescent="0.2">
      <c r="A454" t="s">
        <v>233</v>
      </c>
      <c r="B454" t="s">
        <v>227</v>
      </c>
      <c r="C454" t="s">
        <v>239</v>
      </c>
      <c r="D454">
        <v>263</v>
      </c>
      <c r="E454">
        <v>263</v>
      </c>
      <c r="F454">
        <v>22.285354614257813</v>
      </c>
      <c r="G454">
        <v>21.969259262084961</v>
      </c>
      <c r="H454">
        <v>21.798036575317383</v>
      </c>
      <c r="I454">
        <v>21.803319931030273</v>
      </c>
      <c r="J454">
        <v>22.016721725463867</v>
      </c>
      <c r="K454">
        <v>22.708330154418945</v>
      </c>
      <c r="L454">
        <v>23.661046981811523</v>
      </c>
      <c r="M454">
        <v>25.015314102172852</v>
      </c>
      <c r="N454">
        <v>27.078468322753906</v>
      </c>
      <c r="O454">
        <v>28.069910049438477</v>
      </c>
      <c r="P454">
        <v>29.872114181518555</v>
      </c>
      <c r="Q454">
        <v>30.771465301513672</v>
      </c>
      <c r="R454">
        <v>31.421998977661133</v>
      </c>
      <c r="S454">
        <v>32.038475036621094</v>
      </c>
      <c r="T454">
        <v>32.518428802490234</v>
      </c>
      <c r="U454">
        <v>32.917232513427734</v>
      </c>
      <c r="V454">
        <v>33.438179016113281</v>
      </c>
      <c r="W454">
        <v>33.778392791748047</v>
      </c>
      <c r="X454">
        <v>34.025192260742188</v>
      </c>
      <c r="Y454">
        <v>33.605541229248047</v>
      </c>
      <c r="Z454">
        <v>32.740001678466797</v>
      </c>
      <c r="AA454">
        <v>29.13029670715332</v>
      </c>
      <c r="AB454">
        <v>25.078805923461914</v>
      </c>
      <c r="AC454">
        <v>23.056411743164063</v>
      </c>
      <c r="AD454">
        <v>-0.85794621706008911</v>
      </c>
      <c r="AE454">
        <v>-0.83507895469665527</v>
      </c>
      <c r="AF454">
        <v>-0.93018752336502075</v>
      </c>
      <c r="AG454">
        <v>-0.99571907520294189</v>
      </c>
      <c r="AH454">
        <v>-0.74533236026763916</v>
      </c>
      <c r="AI454">
        <v>-0.7652127742767334</v>
      </c>
      <c r="AJ454">
        <v>-0.68407142162322998</v>
      </c>
      <c r="AK454">
        <v>-0.55521565675735474</v>
      </c>
      <c r="AL454">
        <v>-0.57919114828109741</v>
      </c>
      <c r="AM454">
        <v>-0.88074582815170288</v>
      </c>
      <c r="AN454">
        <v>-1.1968108415603638</v>
      </c>
      <c r="AO454">
        <v>-1.7581315040588379</v>
      </c>
      <c r="AP454">
        <v>-1.9020143747329712</v>
      </c>
      <c r="AQ454">
        <v>-2.0519840717315674</v>
      </c>
      <c r="AR454">
        <v>6.9378189742565155E-2</v>
      </c>
      <c r="AS454">
        <v>11.287076950073242</v>
      </c>
      <c r="AT454">
        <v>11.266822814941406</v>
      </c>
      <c r="AU454">
        <v>1.2462444305419922</v>
      </c>
      <c r="AV454">
        <v>-2.0561897754669189</v>
      </c>
      <c r="AW454">
        <v>-1.6705669164657593</v>
      </c>
      <c r="AX454">
        <v>-1.5287200212478638</v>
      </c>
      <c r="AY454">
        <v>-1.274726390838623</v>
      </c>
      <c r="AZ454">
        <v>-1.0151175260543823</v>
      </c>
      <c r="BA454">
        <v>-0.32738810777664185</v>
      </c>
      <c r="BB454">
        <v>-0.33528956770896912</v>
      </c>
      <c r="BC454">
        <v>-0.32103025913238525</v>
      </c>
      <c r="BD454">
        <v>-0.41746330261230469</v>
      </c>
      <c r="BE454">
        <v>-0.49800169467926025</v>
      </c>
      <c r="BF454">
        <v>-0.24499422311782837</v>
      </c>
      <c r="BG454">
        <v>-0.26360306143760681</v>
      </c>
      <c r="BH454">
        <v>-0.16821867227554321</v>
      </c>
      <c r="BI454">
        <v>-2.1495558321475983E-2</v>
      </c>
      <c r="BJ454">
        <v>-2.6986077427864075E-3</v>
      </c>
      <c r="BK454">
        <v>-0.2638394832611084</v>
      </c>
      <c r="BL454">
        <v>-0.56002587080001831</v>
      </c>
      <c r="BM454">
        <v>-1.1064196825027466</v>
      </c>
      <c r="BN454">
        <v>-1.2374571561813354</v>
      </c>
      <c r="BO454">
        <v>-1.3634033203125</v>
      </c>
      <c r="BP454">
        <v>0.77729761600494385</v>
      </c>
      <c r="BQ454">
        <v>11.978631019592285</v>
      </c>
      <c r="BR454">
        <v>11.985820770263672</v>
      </c>
      <c r="BS454">
        <v>1.9601699113845825</v>
      </c>
      <c r="BT454">
        <v>-1.3649111986160278</v>
      </c>
      <c r="BU454">
        <v>-1.0001604557037354</v>
      </c>
      <c r="BV454">
        <v>-0.86167359352111816</v>
      </c>
      <c r="BW454">
        <v>-0.59178715944290161</v>
      </c>
      <c r="BX454">
        <v>-0.31157618761062622</v>
      </c>
      <c r="BY454">
        <v>0.3663710355758667</v>
      </c>
      <c r="BZ454">
        <v>2.6700852438807487E-2</v>
      </c>
      <c r="CA454">
        <v>3.4998316317796707E-2</v>
      </c>
      <c r="CB454">
        <v>-6.2352091073989868E-2</v>
      </c>
      <c r="CC454">
        <v>-0.15328413248062134</v>
      </c>
      <c r="CD454">
        <v>0.10153844207525253</v>
      </c>
      <c r="CE454">
        <v>8.3810329437255859E-2</v>
      </c>
      <c r="CF454">
        <v>0.18905936181545258</v>
      </c>
      <c r="CG454">
        <v>0.34815734624862671</v>
      </c>
      <c r="CH454">
        <v>0.39657837152481079</v>
      </c>
      <c r="CI454">
        <v>0.16342797875404358</v>
      </c>
      <c r="CJ454">
        <v>-0.11899057030677795</v>
      </c>
      <c r="CK454">
        <v>-0.65504604578018188</v>
      </c>
      <c r="CL454">
        <v>-0.77718693017959595</v>
      </c>
      <c r="CM454">
        <v>-0.88649439811706543</v>
      </c>
      <c r="CN454">
        <v>1.267600417137146</v>
      </c>
      <c r="CO454">
        <v>12.457599639892578</v>
      </c>
      <c r="CP454">
        <v>12.483796119689941</v>
      </c>
      <c r="CQ454">
        <v>2.4546325206756592</v>
      </c>
      <c r="CR454">
        <v>-0.88613373041152954</v>
      </c>
      <c r="CS454">
        <v>-0.53583890199661255</v>
      </c>
      <c r="CT454">
        <v>-0.3996792733669281</v>
      </c>
      <c r="CU454">
        <v>-0.1187855452299118</v>
      </c>
      <c r="CV454">
        <v>0.17569439113140106</v>
      </c>
      <c r="CW454">
        <v>0.84686648845672607</v>
      </c>
      <c r="CX454">
        <v>0.38869127631187439</v>
      </c>
      <c r="CY454">
        <v>0.39102688431739807</v>
      </c>
      <c r="CZ454">
        <v>0.29275912046432495</v>
      </c>
      <c r="DA454">
        <v>0.19143341481685638</v>
      </c>
      <c r="DB454">
        <v>0.44807109236717224</v>
      </c>
      <c r="DC454">
        <v>0.43122372031211853</v>
      </c>
      <c r="DD454">
        <v>0.54633736610412598</v>
      </c>
      <c r="DE454">
        <v>0.71781027317047119</v>
      </c>
      <c r="DF454">
        <v>0.79585534334182739</v>
      </c>
      <c r="DG454">
        <v>0.59069544076919556</v>
      </c>
      <c r="DH454">
        <v>0.3220447301864624</v>
      </c>
      <c r="DI454">
        <v>-0.20367242395877838</v>
      </c>
      <c r="DJ454">
        <v>-0.31691667437553406</v>
      </c>
      <c r="DK454">
        <v>-0.40958550572395325</v>
      </c>
      <c r="DL454">
        <v>1.7579032182693481</v>
      </c>
      <c r="DM454">
        <v>12.936568260192871</v>
      </c>
      <c r="DN454">
        <v>12.981771469116211</v>
      </c>
      <c r="DO454">
        <v>2.9490952491760254</v>
      </c>
      <c r="DP454">
        <v>-0.40735626220703125</v>
      </c>
      <c r="DQ454">
        <v>-7.1517370641231537E-2</v>
      </c>
      <c r="DR454">
        <v>6.2315069139003754E-2</v>
      </c>
      <c r="DS454">
        <v>0.35421609878540039</v>
      </c>
      <c r="DT454">
        <v>0.66296494007110596</v>
      </c>
      <c r="DU454">
        <v>1.3273619413375854</v>
      </c>
      <c r="DV454">
        <v>0.91134792566299438</v>
      </c>
      <c r="DW454">
        <v>0.90507560968399048</v>
      </c>
      <c r="DX454">
        <v>0.80548334121704102</v>
      </c>
      <c r="DY454">
        <v>0.68915081024169922</v>
      </c>
      <c r="DZ454">
        <v>0.94840925931930542</v>
      </c>
      <c r="EA454">
        <v>0.93283343315124512</v>
      </c>
      <c r="EB454">
        <v>1.0621901750564575</v>
      </c>
      <c r="EC454">
        <v>1.2515302896499634</v>
      </c>
      <c r="ED454">
        <v>1.3723479509353638</v>
      </c>
      <c r="EE454">
        <v>1.20760178565979</v>
      </c>
      <c r="EF454">
        <v>0.95882970094680786</v>
      </c>
      <c r="EG454">
        <v>0.44803941249847412</v>
      </c>
      <c r="EH454">
        <v>0.34764045476913452</v>
      </c>
      <c r="EI454">
        <v>0.27899518609046936</v>
      </c>
      <c r="EJ454">
        <v>2.465822696685791</v>
      </c>
      <c r="EK454">
        <v>13.628122329711914</v>
      </c>
      <c r="EL454">
        <v>13.700769424438477</v>
      </c>
      <c r="EM454">
        <v>3.6630206108093262</v>
      </c>
      <c r="EN454">
        <v>0.28392237424850464</v>
      </c>
      <c r="EO454">
        <v>0.59888917207717896</v>
      </c>
      <c r="EP454">
        <v>0.72936153411865234</v>
      </c>
      <c r="EQ454">
        <v>1.0371553897857666</v>
      </c>
      <c r="ER454">
        <v>1.3665063381195068</v>
      </c>
      <c r="ES454">
        <v>2.0211210250854492</v>
      </c>
      <c r="ET454">
        <v>71.575225830078125</v>
      </c>
      <c r="EU454">
        <v>70.679244995117188</v>
      </c>
      <c r="EV454">
        <v>70.57611083984375</v>
      </c>
      <c r="EW454">
        <v>69.683868408203125</v>
      </c>
      <c r="EX454">
        <v>68.099540710449219</v>
      </c>
      <c r="EY454">
        <v>67.913436889648438</v>
      </c>
      <c r="EZ454">
        <v>70.189842224121094</v>
      </c>
      <c r="FA454">
        <v>74.482627868652344</v>
      </c>
      <c r="FB454">
        <v>78.342742919921875</v>
      </c>
      <c r="FC454">
        <v>82.086601257324219</v>
      </c>
      <c r="FD454">
        <v>83.735389709472656</v>
      </c>
      <c r="FE454">
        <v>85.231376647949219</v>
      </c>
      <c r="FF454">
        <v>86.444656372070313</v>
      </c>
      <c r="FG454">
        <v>87.933990478515625</v>
      </c>
      <c r="FH454">
        <v>88.398178100585937</v>
      </c>
      <c r="FI454">
        <v>87.484855651855469</v>
      </c>
      <c r="FJ454">
        <v>85.872573852539062</v>
      </c>
      <c r="FK454">
        <v>86.395919799804688</v>
      </c>
      <c r="FL454">
        <v>85.109123229980469</v>
      </c>
      <c r="FM454">
        <v>81.512123107910156</v>
      </c>
      <c r="FN454">
        <v>79.306190490722656</v>
      </c>
      <c r="FO454">
        <v>78.435714721679687</v>
      </c>
      <c r="FP454">
        <v>76.534675598144531</v>
      </c>
      <c r="FQ454">
        <v>74.543632507324219</v>
      </c>
      <c r="FR454">
        <v>263</v>
      </c>
      <c r="FS454">
        <v>2.9890047386288643E-2</v>
      </c>
      <c r="FT454">
        <v>1</v>
      </c>
    </row>
    <row r="455" spans="1:176" x14ac:dyDescent="0.2">
      <c r="A455" t="s">
        <v>233</v>
      </c>
      <c r="B455" t="s">
        <v>227</v>
      </c>
      <c r="C455" t="s">
        <v>240</v>
      </c>
      <c r="D455">
        <v>0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0</v>
      </c>
      <c r="BI455">
        <v>0</v>
      </c>
      <c r="BJ455">
        <v>0</v>
      </c>
      <c r="BK455">
        <v>0</v>
      </c>
      <c r="BL455">
        <v>0</v>
      </c>
      <c r="BM455">
        <v>0</v>
      </c>
      <c r="BN455">
        <v>0</v>
      </c>
      <c r="BO455">
        <v>0</v>
      </c>
      <c r="BP455">
        <v>0</v>
      </c>
      <c r="BQ455">
        <v>0</v>
      </c>
      <c r="BR455">
        <v>0</v>
      </c>
      <c r="BS455">
        <v>0</v>
      </c>
      <c r="BT455">
        <v>0</v>
      </c>
      <c r="BU455">
        <v>0</v>
      </c>
      <c r="BV455">
        <v>0</v>
      </c>
      <c r="BW455">
        <v>0</v>
      </c>
      <c r="BX455">
        <v>0</v>
      </c>
      <c r="BY455">
        <v>0</v>
      </c>
      <c r="BZ455">
        <v>0</v>
      </c>
      <c r="CA455">
        <v>0</v>
      </c>
      <c r="CB455">
        <v>0</v>
      </c>
      <c r="CC455">
        <v>0</v>
      </c>
      <c r="CD455">
        <v>0</v>
      </c>
      <c r="CE455">
        <v>0</v>
      </c>
      <c r="CF455">
        <v>0</v>
      </c>
      <c r="CG455">
        <v>0</v>
      </c>
      <c r="CH455">
        <v>0</v>
      </c>
      <c r="CI455">
        <v>0</v>
      </c>
      <c r="CJ455">
        <v>0</v>
      </c>
      <c r="CK455">
        <v>0</v>
      </c>
      <c r="CL455">
        <v>0</v>
      </c>
      <c r="CM455">
        <v>0</v>
      </c>
      <c r="CN455">
        <v>0</v>
      </c>
      <c r="CO455">
        <v>0</v>
      </c>
      <c r="CP455">
        <v>0</v>
      </c>
      <c r="CQ455">
        <v>0</v>
      </c>
      <c r="CR455">
        <v>0</v>
      </c>
      <c r="CS455">
        <v>0</v>
      </c>
      <c r="CT455">
        <v>0</v>
      </c>
      <c r="CU455">
        <v>0</v>
      </c>
      <c r="CV455">
        <v>0</v>
      </c>
      <c r="CW455">
        <v>0</v>
      </c>
      <c r="CX455">
        <v>0</v>
      </c>
      <c r="CY455">
        <v>0</v>
      </c>
      <c r="CZ455">
        <v>0</v>
      </c>
      <c r="DA455">
        <v>0</v>
      </c>
      <c r="DB455">
        <v>0</v>
      </c>
      <c r="DC455">
        <v>0</v>
      </c>
      <c r="DD455">
        <v>0</v>
      </c>
      <c r="DE455">
        <v>0</v>
      </c>
      <c r="DF455">
        <v>0</v>
      </c>
      <c r="DG455">
        <v>0</v>
      </c>
      <c r="DH455">
        <v>0</v>
      </c>
      <c r="DI455">
        <v>0</v>
      </c>
      <c r="DJ455">
        <v>0</v>
      </c>
      <c r="DK455">
        <v>0</v>
      </c>
      <c r="DL455">
        <v>0</v>
      </c>
      <c r="DM455">
        <v>0</v>
      </c>
      <c r="DN455">
        <v>0</v>
      </c>
      <c r="DO455">
        <v>0</v>
      </c>
      <c r="DP455">
        <v>0</v>
      </c>
      <c r="DQ455">
        <v>0</v>
      </c>
      <c r="DR455">
        <v>0</v>
      </c>
      <c r="DS455">
        <v>0</v>
      </c>
      <c r="DT455">
        <v>0</v>
      </c>
      <c r="DU455">
        <v>0</v>
      </c>
      <c r="DV455">
        <v>0</v>
      </c>
      <c r="DW455">
        <v>0</v>
      </c>
      <c r="DX455">
        <v>0</v>
      </c>
      <c r="DY455">
        <v>0</v>
      </c>
      <c r="DZ455">
        <v>0</v>
      </c>
      <c r="EA455">
        <v>0</v>
      </c>
      <c r="EB455">
        <v>0</v>
      </c>
      <c r="EC455">
        <v>0</v>
      </c>
      <c r="ED455">
        <v>0</v>
      </c>
      <c r="EE455">
        <v>0</v>
      </c>
      <c r="EF455">
        <v>0</v>
      </c>
      <c r="EG455">
        <v>0</v>
      </c>
      <c r="EH455">
        <v>0</v>
      </c>
      <c r="EI455">
        <v>0</v>
      </c>
      <c r="EJ455">
        <v>0</v>
      </c>
      <c r="EK455">
        <v>0</v>
      </c>
      <c r="EL455">
        <v>0</v>
      </c>
      <c r="EM455">
        <v>0</v>
      </c>
      <c r="EN455">
        <v>0</v>
      </c>
      <c r="EO455">
        <v>0</v>
      </c>
      <c r="EP455">
        <v>0</v>
      </c>
      <c r="EQ455">
        <v>0</v>
      </c>
      <c r="ER455">
        <v>0</v>
      </c>
      <c r="ES455">
        <v>0</v>
      </c>
      <c r="ET455">
        <v>0</v>
      </c>
      <c r="EU455">
        <v>0</v>
      </c>
      <c r="EV455">
        <v>0</v>
      </c>
      <c r="EW455">
        <v>0</v>
      </c>
      <c r="EX455">
        <v>0</v>
      </c>
      <c r="EY455">
        <v>0</v>
      </c>
      <c r="EZ455">
        <v>0</v>
      </c>
      <c r="FA455">
        <v>0</v>
      </c>
      <c r="FB455">
        <v>0</v>
      </c>
      <c r="FC455">
        <v>0</v>
      </c>
      <c r="FD455">
        <v>0</v>
      </c>
      <c r="FE455">
        <v>0</v>
      </c>
      <c r="FF455">
        <v>0</v>
      </c>
      <c r="FG455">
        <v>0</v>
      </c>
      <c r="FH455">
        <v>0</v>
      </c>
      <c r="FI455">
        <v>0</v>
      </c>
      <c r="FJ455">
        <v>0</v>
      </c>
      <c r="FK455">
        <v>0</v>
      </c>
      <c r="FL455">
        <v>0</v>
      </c>
      <c r="FM455">
        <v>0</v>
      </c>
      <c r="FN455">
        <v>0</v>
      </c>
      <c r="FO455">
        <v>0</v>
      </c>
      <c r="FP455">
        <v>0</v>
      </c>
      <c r="FQ455">
        <v>0</v>
      </c>
      <c r="FR455">
        <v>0</v>
      </c>
      <c r="FS455">
        <v>0</v>
      </c>
      <c r="FT455">
        <v>0</v>
      </c>
    </row>
    <row r="456" spans="1:176" x14ac:dyDescent="0.2">
      <c r="A456" t="s">
        <v>233</v>
      </c>
      <c r="B456" t="s">
        <v>227</v>
      </c>
      <c r="C456" t="s">
        <v>241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0</v>
      </c>
      <c r="BI456">
        <v>0</v>
      </c>
      <c r="BJ456">
        <v>0</v>
      </c>
      <c r="BK456">
        <v>0</v>
      </c>
      <c r="BL456">
        <v>0</v>
      </c>
      <c r="BM456">
        <v>0</v>
      </c>
      <c r="BN456">
        <v>0</v>
      </c>
      <c r="BO456">
        <v>0</v>
      </c>
      <c r="BP456">
        <v>0</v>
      </c>
      <c r="BQ456">
        <v>0</v>
      </c>
      <c r="BR456">
        <v>0</v>
      </c>
      <c r="BS456">
        <v>0</v>
      </c>
      <c r="BT456">
        <v>0</v>
      </c>
      <c r="BU456">
        <v>0</v>
      </c>
      <c r="BV456">
        <v>0</v>
      </c>
      <c r="BW456">
        <v>0</v>
      </c>
      <c r="BX456">
        <v>0</v>
      </c>
      <c r="BY456">
        <v>0</v>
      </c>
      <c r="BZ456">
        <v>0</v>
      </c>
      <c r="CA456">
        <v>0</v>
      </c>
      <c r="CB456">
        <v>0</v>
      </c>
      <c r="CC456">
        <v>0</v>
      </c>
      <c r="CD456">
        <v>0</v>
      </c>
      <c r="CE456">
        <v>0</v>
      </c>
      <c r="CF456">
        <v>0</v>
      </c>
      <c r="CG456">
        <v>0</v>
      </c>
      <c r="CH456">
        <v>0</v>
      </c>
      <c r="CI456">
        <v>0</v>
      </c>
      <c r="CJ456">
        <v>0</v>
      </c>
      <c r="CK456">
        <v>0</v>
      </c>
      <c r="CL456">
        <v>0</v>
      </c>
      <c r="CM456">
        <v>0</v>
      </c>
      <c r="CN456">
        <v>0</v>
      </c>
      <c r="CO456">
        <v>0</v>
      </c>
      <c r="CP456">
        <v>0</v>
      </c>
      <c r="CQ456">
        <v>0</v>
      </c>
      <c r="CR456">
        <v>0</v>
      </c>
      <c r="CS456">
        <v>0</v>
      </c>
      <c r="CT456">
        <v>0</v>
      </c>
      <c r="CU456">
        <v>0</v>
      </c>
      <c r="CV456">
        <v>0</v>
      </c>
      <c r="CW456">
        <v>0</v>
      </c>
      <c r="CX456">
        <v>0</v>
      </c>
      <c r="CY456">
        <v>0</v>
      </c>
      <c r="CZ456">
        <v>0</v>
      </c>
      <c r="DA456">
        <v>0</v>
      </c>
      <c r="DB456">
        <v>0</v>
      </c>
      <c r="DC456">
        <v>0</v>
      </c>
      <c r="DD456">
        <v>0</v>
      </c>
      <c r="DE456">
        <v>0</v>
      </c>
      <c r="DF456">
        <v>0</v>
      </c>
      <c r="DG456">
        <v>0</v>
      </c>
      <c r="DH456">
        <v>0</v>
      </c>
      <c r="DI456">
        <v>0</v>
      </c>
      <c r="DJ456">
        <v>0</v>
      </c>
      <c r="DK456">
        <v>0</v>
      </c>
      <c r="DL456">
        <v>0</v>
      </c>
      <c r="DM456">
        <v>0</v>
      </c>
      <c r="DN456">
        <v>0</v>
      </c>
      <c r="DO456">
        <v>0</v>
      </c>
      <c r="DP456">
        <v>0</v>
      </c>
      <c r="DQ456">
        <v>0</v>
      </c>
      <c r="DR456">
        <v>0</v>
      </c>
      <c r="DS456">
        <v>0</v>
      </c>
      <c r="DT456">
        <v>0</v>
      </c>
      <c r="DU456">
        <v>0</v>
      </c>
      <c r="DV456">
        <v>0</v>
      </c>
      <c r="DW456">
        <v>0</v>
      </c>
      <c r="DX456">
        <v>0</v>
      </c>
      <c r="DY456">
        <v>0</v>
      </c>
      <c r="DZ456">
        <v>0</v>
      </c>
      <c r="EA456">
        <v>0</v>
      </c>
      <c r="EB456">
        <v>0</v>
      </c>
      <c r="EC456">
        <v>0</v>
      </c>
      <c r="ED456">
        <v>0</v>
      </c>
      <c r="EE456">
        <v>0</v>
      </c>
      <c r="EF456">
        <v>0</v>
      </c>
      <c r="EG456">
        <v>0</v>
      </c>
      <c r="EH456">
        <v>0</v>
      </c>
      <c r="EI456">
        <v>0</v>
      </c>
      <c r="EJ456">
        <v>0</v>
      </c>
      <c r="EK456">
        <v>0</v>
      </c>
      <c r="EL456">
        <v>0</v>
      </c>
      <c r="EM456">
        <v>0</v>
      </c>
      <c r="EN456">
        <v>0</v>
      </c>
      <c r="EO456">
        <v>0</v>
      </c>
      <c r="EP456">
        <v>0</v>
      </c>
      <c r="EQ456">
        <v>0</v>
      </c>
      <c r="ER456">
        <v>0</v>
      </c>
      <c r="ES456">
        <v>0</v>
      </c>
      <c r="ET456">
        <v>0</v>
      </c>
      <c r="EU456">
        <v>0</v>
      </c>
      <c r="EV456">
        <v>0</v>
      </c>
      <c r="EW456">
        <v>0</v>
      </c>
      <c r="EX456">
        <v>0</v>
      </c>
      <c r="EY456">
        <v>0</v>
      </c>
      <c r="EZ456">
        <v>0</v>
      </c>
      <c r="FA456">
        <v>0</v>
      </c>
      <c r="FB456">
        <v>0</v>
      </c>
      <c r="FC456">
        <v>0</v>
      </c>
      <c r="FD456">
        <v>0</v>
      </c>
      <c r="FE456">
        <v>0</v>
      </c>
      <c r="FF456">
        <v>0</v>
      </c>
      <c r="FG456">
        <v>0</v>
      </c>
      <c r="FH456">
        <v>0</v>
      </c>
      <c r="FI456">
        <v>0</v>
      </c>
      <c r="FJ456">
        <v>0</v>
      </c>
      <c r="FK456">
        <v>0</v>
      </c>
      <c r="FL456">
        <v>0</v>
      </c>
      <c r="FM456">
        <v>0</v>
      </c>
      <c r="FN456">
        <v>0</v>
      </c>
      <c r="FO456">
        <v>0</v>
      </c>
      <c r="FP456">
        <v>0</v>
      </c>
      <c r="FQ456">
        <v>0</v>
      </c>
      <c r="FR456">
        <v>0</v>
      </c>
      <c r="FS456">
        <v>0</v>
      </c>
      <c r="FT456">
        <v>0</v>
      </c>
    </row>
    <row r="457" spans="1:176" x14ac:dyDescent="0.2">
      <c r="A457" t="s">
        <v>233</v>
      </c>
      <c r="B457" t="s">
        <v>227</v>
      </c>
      <c r="C457" t="s">
        <v>242</v>
      </c>
      <c r="D457">
        <v>0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0</v>
      </c>
      <c r="BI457">
        <v>0</v>
      </c>
      <c r="BJ457">
        <v>0</v>
      </c>
      <c r="BK457">
        <v>0</v>
      </c>
      <c r="BL457">
        <v>0</v>
      </c>
      <c r="BM457">
        <v>0</v>
      </c>
      <c r="BN457">
        <v>0</v>
      </c>
      <c r="BO457">
        <v>0</v>
      </c>
      <c r="BP457">
        <v>0</v>
      </c>
      <c r="BQ457">
        <v>0</v>
      </c>
      <c r="BR457">
        <v>0</v>
      </c>
      <c r="BS457">
        <v>0</v>
      </c>
      <c r="BT457">
        <v>0</v>
      </c>
      <c r="BU457">
        <v>0</v>
      </c>
      <c r="BV457">
        <v>0</v>
      </c>
      <c r="BW457">
        <v>0</v>
      </c>
      <c r="BX457">
        <v>0</v>
      </c>
      <c r="BY457">
        <v>0</v>
      </c>
      <c r="BZ457">
        <v>0</v>
      </c>
      <c r="CA457">
        <v>0</v>
      </c>
      <c r="CB457">
        <v>0</v>
      </c>
      <c r="CC457">
        <v>0</v>
      </c>
      <c r="CD457">
        <v>0</v>
      </c>
      <c r="CE457">
        <v>0</v>
      </c>
      <c r="CF457">
        <v>0</v>
      </c>
      <c r="CG457">
        <v>0</v>
      </c>
      <c r="CH457">
        <v>0</v>
      </c>
      <c r="CI457">
        <v>0</v>
      </c>
      <c r="CJ457">
        <v>0</v>
      </c>
      <c r="CK457">
        <v>0</v>
      </c>
      <c r="CL457">
        <v>0</v>
      </c>
      <c r="CM457">
        <v>0</v>
      </c>
      <c r="CN457">
        <v>0</v>
      </c>
      <c r="CO457">
        <v>0</v>
      </c>
      <c r="CP457">
        <v>0</v>
      </c>
      <c r="CQ457">
        <v>0</v>
      </c>
      <c r="CR457">
        <v>0</v>
      </c>
      <c r="CS457">
        <v>0</v>
      </c>
      <c r="CT457">
        <v>0</v>
      </c>
      <c r="CU457">
        <v>0</v>
      </c>
      <c r="CV457">
        <v>0</v>
      </c>
      <c r="CW457">
        <v>0</v>
      </c>
      <c r="CX457">
        <v>0</v>
      </c>
      <c r="CY457">
        <v>0</v>
      </c>
      <c r="CZ457">
        <v>0</v>
      </c>
      <c r="DA457">
        <v>0</v>
      </c>
      <c r="DB457">
        <v>0</v>
      </c>
      <c r="DC457">
        <v>0</v>
      </c>
      <c r="DD457">
        <v>0</v>
      </c>
      <c r="DE457">
        <v>0</v>
      </c>
      <c r="DF457">
        <v>0</v>
      </c>
      <c r="DG457">
        <v>0</v>
      </c>
      <c r="DH457">
        <v>0</v>
      </c>
      <c r="DI457">
        <v>0</v>
      </c>
      <c r="DJ457">
        <v>0</v>
      </c>
      <c r="DK457">
        <v>0</v>
      </c>
      <c r="DL457">
        <v>0</v>
      </c>
      <c r="DM457">
        <v>0</v>
      </c>
      <c r="DN457">
        <v>0</v>
      </c>
      <c r="DO457">
        <v>0</v>
      </c>
      <c r="DP457">
        <v>0</v>
      </c>
      <c r="DQ457">
        <v>0</v>
      </c>
      <c r="DR457">
        <v>0</v>
      </c>
      <c r="DS457">
        <v>0</v>
      </c>
      <c r="DT457">
        <v>0</v>
      </c>
      <c r="DU457">
        <v>0</v>
      </c>
      <c r="DV457">
        <v>0</v>
      </c>
      <c r="DW457">
        <v>0</v>
      </c>
      <c r="DX457">
        <v>0</v>
      </c>
      <c r="DY457">
        <v>0</v>
      </c>
      <c r="DZ457">
        <v>0</v>
      </c>
      <c r="EA457">
        <v>0</v>
      </c>
      <c r="EB457">
        <v>0</v>
      </c>
      <c r="EC457">
        <v>0</v>
      </c>
      <c r="ED457">
        <v>0</v>
      </c>
      <c r="EE457">
        <v>0</v>
      </c>
      <c r="EF457">
        <v>0</v>
      </c>
      <c r="EG457">
        <v>0</v>
      </c>
      <c r="EH457">
        <v>0</v>
      </c>
      <c r="EI457">
        <v>0</v>
      </c>
      <c r="EJ457">
        <v>0</v>
      </c>
      <c r="EK457">
        <v>0</v>
      </c>
      <c r="EL457">
        <v>0</v>
      </c>
      <c r="EM457">
        <v>0</v>
      </c>
      <c r="EN457">
        <v>0</v>
      </c>
      <c r="EO457">
        <v>0</v>
      </c>
      <c r="EP457">
        <v>0</v>
      </c>
      <c r="EQ457">
        <v>0</v>
      </c>
      <c r="ER457">
        <v>0</v>
      </c>
      <c r="ES457">
        <v>0</v>
      </c>
      <c r="ET457">
        <v>0</v>
      </c>
      <c r="EU457">
        <v>0</v>
      </c>
      <c r="EV457">
        <v>0</v>
      </c>
      <c r="EW457">
        <v>0</v>
      </c>
      <c r="EX457">
        <v>0</v>
      </c>
      <c r="EY457">
        <v>0</v>
      </c>
      <c r="EZ457">
        <v>0</v>
      </c>
      <c r="FA457">
        <v>0</v>
      </c>
      <c r="FB457">
        <v>0</v>
      </c>
      <c r="FC457">
        <v>0</v>
      </c>
      <c r="FD457">
        <v>0</v>
      </c>
      <c r="FE457">
        <v>0</v>
      </c>
      <c r="FF457">
        <v>0</v>
      </c>
      <c r="FG457">
        <v>0</v>
      </c>
      <c r="FH457">
        <v>0</v>
      </c>
      <c r="FI457">
        <v>0</v>
      </c>
      <c r="FJ457">
        <v>0</v>
      </c>
      <c r="FK457">
        <v>0</v>
      </c>
      <c r="FL457">
        <v>0</v>
      </c>
      <c r="FM457">
        <v>0</v>
      </c>
      <c r="FN457">
        <v>0</v>
      </c>
      <c r="FO457">
        <v>0</v>
      </c>
      <c r="FP457">
        <v>0</v>
      </c>
      <c r="FQ457">
        <v>0</v>
      </c>
      <c r="FR457">
        <v>0</v>
      </c>
      <c r="FS457">
        <v>0</v>
      </c>
      <c r="FT457">
        <v>0</v>
      </c>
    </row>
    <row r="458" spans="1:176" x14ac:dyDescent="0.2">
      <c r="A458" t="s">
        <v>233</v>
      </c>
      <c r="B458" t="s">
        <v>227</v>
      </c>
      <c r="C458" t="s">
        <v>243</v>
      </c>
      <c r="D458">
        <v>263</v>
      </c>
      <c r="E458">
        <v>263</v>
      </c>
      <c r="F458">
        <v>21.868810653686523</v>
      </c>
      <c r="G458">
        <v>21.446727752685547</v>
      </c>
      <c r="H458">
        <v>21.172124862670898</v>
      </c>
      <c r="I458">
        <v>21.378551483154297</v>
      </c>
      <c r="J458">
        <v>21.615867614746094</v>
      </c>
      <c r="K458">
        <v>22.383399963378906</v>
      </c>
      <c r="L458">
        <v>23.486204147338867</v>
      </c>
      <c r="M458">
        <v>25.152959823608398</v>
      </c>
      <c r="N458">
        <v>27.395477294921875</v>
      </c>
      <c r="O458">
        <v>28.509281158447266</v>
      </c>
      <c r="P458">
        <v>30.318220138549805</v>
      </c>
      <c r="Q458">
        <v>30.973110198974609</v>
      </c>
      <c r="R458">
        <v>31.480331420898438</v>
      </c>
      <c r="S458">
        <v>32.161563873291016</v>
      </c>
      <c r="T458">
        <v>32.445365905761719</v>
      </c>
      <c r="U458">
        <v>32.776077270507812</v>
      </c>
      <c r="V458">
        <v>33.187808990478516</v>
      </c>
      <c r="W458">
        <v>33.709053039550781</v>
      </c>
      <c r="X458">
        <v>33.777370452880859</v>
      </c>
      <c r="Y458">
        <v>33.424236297607422</v>
      </c>
      <c r="Z458">
        <v>32.608749389648437</v>
      </c>
      <c r="AA458">
        <v>28.652502059936523</v>
      </c>
      <c r="AB458">
        <v>24.542299270629883</v>
      </c>
      <c r="AC458">
        <v>22.467403411865234</v>
      </c>
      <c r="AD458">
        <v>-0.94351708889007568</v>
      </c>
      <c r="AE458">
        <v>-0.92514008283615112</v>
      </c>
      <c r="AF458">
        <v>-1.0104708671569824</v>
      </c>
      <c r="AG458">
        <v>-1.0896893739700317</v>
      </c>
      <c r="AH458">
        <v>-1.4330707788467407</v>
      </c>
      <c r="AI458">
        <v>-1.3668819665908813</v>
      </c>
      <c r="AJ458">
        <v>-0.98596704006195068</v>
      </c>
      <c r="AK458">
        <v>-1.0708307027816772</v>
      </c>
      <c r="AL458">
        <v>-0.72878080606460571</v>
      </c>
      <c r="AM458">
        <v>-0.39035770297050476</v>
      </c>
      <c r="AN458">
        <v>-0.16281841695308685</v>
      </c>
      <c r="AO458">
        <v>-0.76843267679214478</v>
      </c>
      <c r="AP458">
        <v>-0.84393811225891113</v>
      </c>
      <c r="AQ458">
        <v>-1.0693368911743164</v>
      </c>
      <c r="AR458">
        <v>0.26963657140731812</v>
      </c>
      <c r="AS458">
        <v>10.040104866027832</v>
      </c>
      <c r="AT458">
        <v>9.8114585876464844</v>
      </c>
      <c r="AU458">
        <v>9.4183006286621094</v>
      </c>
      <c r="AV458">
        <v>9.3636655807495117</v>
      </c>
      <c r="AW458">
        <v>0.55842918157577515</v>
      </c>
      <c r="AX458">
        <v>-2.4981386661529541</v>
      </c>
      <c r="AY458">
        <v>-2.3767783641815186</v>
      </c>
      <c r="AZ458">
        <v>-1.7242311239242554</v>
      </c>
      <c r="BA458">
        <v>-1.423864483833313</v>
      </c>
      <c r="BB458">
        <v>-0.31740462779998779</v>
      </c>
      <c r="BC458">
        <v>-0.33098247647285461</v>
      </c>
      <c r="BD458">
        <v>-0.42272076010704041</v>
      </c>
      <c r="BE458">
        <v>-0.51260662078857422</v>
      </c>
      <c r="BF458">
        <v>-0.84941959381103516</v>
      </c>
      <c r="BG458">
        <v>-0.78443938493728638</v>
      </c>
      <c r="BH458">
        <v>-0.37302485108375549</v>
      </c>
      <c r="BI458">
        <v>-0.45160883665084839</v>
      </c>
      <c r="BJ458">
        <v>-8.4095492959022522E-2</v>
      </c>
      <c r="BK458">
        <v>0.2925373911857605</v>
      </c>
      <c r="BL458">
        <v>0.55995255708694458</v>
      </c>
      <c r="BM458">
        <v>8.1532116746529937E-4</v>
      </c>
      <c r="BN458">
        <v>-3.9631400257349014E-2</v>
      </c>
      <c r="BO458">
        <v>-0.17033207416534424</v>
      </c>
      <c r="BP458">
        <v>1.2352211475372314</v>
      </c>
      <c r="BQ458">
        <v>10.931702613830566</v>
      </c>
      <c r="BR458">
        <v>10.668180465698242</v>
      </c>
      <c r="BS458">
        <v>10.204826354980469</v>
      </c>
      <c r="BT458">
        <v>10.160740852355957</v>
      </c>
      <c r="BU458">
        <v>1.3907026052474976</v>
      </c>
      <c r="BV458">
        <v>-1.6882948875427246</v>
      </c>
      <c r="BW458">
        <v>-1.6345727443695068</v>
      </c>
      <c r="BX458">
        <v>-0.96399551630020142</v>
      </c>
      <c r="BY458">
        <v>-0.68871587514877319</v>
      </c>
      <c r="BZ458">
        <v>0.11623894423246384</v>
      </c>
      <c r="CA458">
        <v>8.0529294908046722E-2</v>
      </c>
      <c r="CB458">
        <v>-1.5646837651729584E-2</v>
      </c>
      <c r="CC458">
        <v>-0.11292091757059097</v>
      </c>
      <c r="CD458">
        <v>-0.44518455862998962</v>
      </c>
      <c r="CE458">
        <v>-0.38104143738746643</v>
      </c>
      <c r="CF458">
        <v>5.1497034728527069E-2</v>
      </c>
      <c r="CG458">
        <v>-2.2737700492143631E-2</v>
      </c>
      <c r="CH458">
        <v>0.36241158843040466</v>
      </c>
      <c r="CI458">
        <v>0.76550847291946411</v>
      </c>
      <c r="CJ458">
        <v>1.0605415105819702</v>
      </c>
      <c r="CK458">
        <v>0.53359413146972656</v>
      </c>
      <c r="CL458">
        <v>0.51742899417877197</v>
      </c>
      <c r="CM458">
        <v>0.45231595635414124</v>
      </c>
      <c r="CN458">
        <v>1.9039820432662964</v>
      </c>
      <c r="CO458">
        <v>11.549221038818359</v>
      </c>
      <c r="CP458">
        <v>11.261543273925781</v>
      </c>
      <c r="CQ458">
        <v>10.749571800231934</v>
      </c>
      <c r="CR458">
        <v>10.71279239654541</v>
      </c>
      <c r="CS458">
        <v>1.9671326875686646</v>
      </c>
      <c r="CT458">
        <v>-1.1273994445800781</v>
      </c>
      <c r="CU458">
        <v>-1.1205233335494995</v>
      </c>
      <c r="CV458">
        <v>-0.43745860457420349</v>
      </c>
      <c r="CW458">
        <v>-0.17955410480499268</v>
      </c>
      <c r="CX458">
        <v>0.54988253116607666</v>
      </c>
      <c r="CY458">
        <v>0.49204105138778687</v>
      </c>
      <c r="CZ458">
        <v>0.39142709970474243</v>
      </c>
      <c r="DA458">
        <v>0.28676480054855347</v>
      </c>
      <c r="DB458">
        <v>-4.0949515998363495E-2</v>
      </c>
      <c r="DC458">
        <v>2.2356519475579262E-2</v>
      </c>
      <c r="DD458">
        <v>0.47601893544197083</v>
      </c>
      <c r="DE458">
        <v>0.40613344311714172</v>
      </c>
      <c r="DF458">
        <v>0.80891865491867065</v>
      </c>
      <c r="DG458">
        <v>1.2384794950485229</v>
      </c>
      <c r="DH458">
        <v>1.5611305236816406</v>
      </c>
      <c r="DI458">
        <v>1.0663729906082153</v>
      </c>
      <c r="DJ458">
        <v>1.0744893550872803</v>
      </c>
      <c r="DK458">
        <v>1.0749639272689819</v>
      </c>
      <c r="DL458">
        <v>2.5727429389953613</v>
      </c>
      <c r="DM458">
        <v>12.166739463806152</v>
      </c>
      <c r="DN458">
        <v>11.85490608215332</v>
      </c>
      <c r="DO458">
        <v>11.294317245483398</v>
      </c>
      <c r="DP458">
        <v>11.264843940734863</v>
      </c>
      <c r="DQ458">
        <v>2.543562650680542</v>
      </c>
      <c r="DR458">
        <v>-0.56650406122207642</v>
      </c>
      <c r="DS458">
        <v>-0.60647398233413696</v>
      </c>
      <c r="DT458">
        <v>8.9078307151794434E-2</v>
      </c>
      <c r="DU458">
        <v>0.32960763573646545</v>
      </c>
      <c r="DV458">
        <v>1.1759949922561646</v>
      </c>
      <c r="DW458">
        <v>1.0861986875534058</v>
      </c>
      <c r="DX458">
        <v>0.97917717695236206</v>
      </c>
      <c r="DY458">
        <v>0.86384749412536621</v>
      </c>
      <c r="DZ458">
        <v>0.54270166158676147</v>
      </c>
      <c r="EA458">
        <v>0.60479909181594849</v>
      </c>
      <c r="EB458">
        <v>1.088961124420166</v>
      </c>
      <c r="EC458">
        <v>1.0253552198410034</v>
      </c>
      <c r="ED458">
        <v>1.453603982925415</v>
      </c>
      <c r="EE458">
        <v>1.9213746786117554</v>
      </c>
      <c r="EF458">
        <v>2.2839014530181885</v>
      </c>
      <c r="EG458">
        <v>1.8356208801269531</v>
      </c>
      <c r="EH458">
        <v>1.8787961006164551</v>
      </c>
      <c r="EI458">
        <v>1.9739688634872437</v>
      </c>
      <c r="EJ458">
        <v>3.5383274555206299</v>
      </c>
      <c r="EK458">
        <v>13.058337211608887</v>
      </c>
      <c r="EL458">
        <v>12.711627960205078</v>
      </c>
      <c r="EM458">
        <v>12.080842971801758</v>
      </c>
      <c r="EN458">
        <v>12.061919212341309</v>
      </c>
      <c r="EO458">
        <v>3.3758361339569092</v>
      </c>
      <c r="EP458">
        <v>0.24333983659744263</v>
      </c>
      <c r="EQ458">
        <v>0.13573163747787476</v>
      </c>
      <c r="ER458">
        <v>0.84931397438049316</v>
      </c>
      <c r="ES458">
        <v>1.0647562742233276</v>
      </c>
      <c r="ET458">
        <v>77.997581481933594</v>
      </c>
      <c r="EU458">
        <v>76.753852844238281</v>
      </c>
      <c r="EV458">
        <v>75.569099426269531</v>
      </c>
      <c r="EW458">
        <v>74.500434875488281</v>
      </c>
      <c r="EX458">
        <v>73.650749206542969</v>
      </c>
      <c r="EY458">
        <v>73.92529296875</v>
      </c>
      <c r="EZ458">
        <v>74.363121032714844</v>
      </c>
      <c r="FA458">
        <v>76.954605102539063</v>
      </c>
      <c r="FB458">
        <v>79.309219360351563</v>
      </c>
      <c r="FC458">
        <v>83.273689270019531</v>
      </c>
      <c r="FD458">
        <v>83.561073303222656</v>
      </c>
      <c r="FE458">
        <v>83.521530151367188</v>
      </c>
      <c r="FF458">
        <v>84.122642517089844</v>
      </c>
      <c r="FG458">
        <v>84.714080810546875</v>
      </c>
      <c r="FH458">
        <v>88.556755065917969</v>
      </c>
      <c r="FI458">
        <v>87.238563537597656</v>
      </c>
      <c r="FJ458">
        <v>86.188255310058594</v>
      </c>
      <c r="FK458">
        <v>83.221511840820313</v>
      </c>
      <c r="FL458">
        <v>80.914482116699219</v>
      </c>
      <c r="FM458">
        <v>80.822433471679688</v>
      </c>
      <c r="FN458">
        <v>79.005836486816406</v>
      </c>
      <c r="FO458">
        <v>78.694648742675781</v>
      </c>
      <c r="FP458">
        <v>76.9727783203125</v>
      </c>
      <c r="FQ458">
        <v>75.364730834960938</v>
      </c>
      <c r="FR458">
        <v>263</v>
      </c>
      <c r="FS458">
        <v>3.3215060830116272E-2</v>
      </c>
      <c r="FT458">
        <v>1</v>
      </c>
    </row>
    <row r="459" spans="1:176" x14ac:dyDescent="0.2">
      <c r="A459" t="s">
        <v>233</v>
      </c>
      <c r="B459" t="s">
        <v>227</v>
      </c>
      <c r="C459" t="s">
        <v>244</v>
      </c>
      <c r="D459">
        <v>263</v>
      </c>
      <c r="E459">
        <v>263</v>
      </c>
      <c r="F459">
        <v>22.172130584716797</v>
      </c>
      <c r="G459">
        <v>21.787298202514648</v>
      </c>
      <c r="H459">
        <v>21.525571823120117</v>
      </c>
      <c r="I459">
        <v>21.637977600097656</v>
      </c>
      <c r="J459">
        <v>21.992172241210938</v>
      </c>
      <c r="K459">
        <v>22.71302604675293</v>
      </c>
      <c r="L459">
        <v>23.781789779663086</v>
      </c>
      <c r="M459">
        <v>25.248517990112305</v>
      </c>
      <c r="N459">
        <v>27.338407516479492</v>
      </c>
      <c r="O459">
        <v>28.445634841918945</v>
      </c>
      <c r="P459">
        <v>30.328079223632813</v>
      </c>
      <c r="Q459">
        <v>31.307769775390625</v>
      </c>
      <c r="R459">
        <v>31.984987258911133</v>
      </c>
      <c r="S459">
        <v>32.548381805419922</v>
      </c>
      <c r="T459">
        <v>33.012844085693359</v>
      </c>
      <c r="U459">
        <v>33.273429870605469</v>
      </c>
      <c r="V459">
        <v>33.627422332763672</v>
      </c>
      <c r="W459">
        <v>34.0711669921875</v>
      </c>
      <c r="X459">
        <v>34.215305328369141</v>
      </c>
      <c r="Y459">
        <v>33.854671478271484</v>
      </c>
      <c r="Z459">
        <v>33.066291809082031</v>
      </c>
      <c r="AA459">
        <v>29.262599945068359</v>
      </c>
      <c r="AB459">
        <v>25.115730285644531</v>
      </c>
      <c r="AC459">
        <v>23.025726318359375</v>
      </c>
      <c r="AD459">
        <v>-0.76816564798355103</v>
      </c>
      <c r="AE459">
        <v>-0.56119632720947266</v>
      </c>
      <c r="AF459">
        <v>-0.62379950284957886</v>
      </c>
      <c r="AG459">
        <v>-0.54278218746185303</v>
      </c>
      <c r="AH459">
        <v>-0.79324895143508911</v>
      </c>
      <c r="AI459">
        <v>-0.78589200973510742</v>
      </c>
      <c r="AJ459">
        <v>-0.6404450535774231</v>
      </c>
      <c r="AK459">
        <v>-0.98858952522277832</v>
      </c>
      <c r="AL459">
        <v>-1.5568349361419678</v>
      </c>
      <c r="AM459">
        <v>-1.6543607711791992</v>
      </c>
      <c r="AN459">
        <v>-1.3632763624191284</v>
      </c>
      <c r="AO459">
        <v>-1.5332341194152832</v>
      </c>
      <c r="AP459">
        <v>-1.5056462287902832</v>
      </c>
      <c r="AQ459">
        <v>-1.5457769632339478</v>
      </c>
      <c r="AR459">
        <v>-0.27345156669616699</v>
      </c>
      <c r="AS459">
        <v>9.5650539398193359</v>
      </c>
      <c r="AT459">
        <v>9.6119384765625</v>
      </c>
      <c r="AU459">
        <v>9.4929122924804687</v>
      </c>
      <c r="AV459">
        <v>9.0550050735473633</v>
      </c>
      <c r="AW459">
        <v>-0.47561469674110413</v>
      </c>
      <c r="AX459">
        <v>-2.56546950340271</v>
      </c>
      <c r="AY459">
        <v>-2.1434659957885742</v>
      </c>
      <c r="AZ459">
        <v>-1.5701040029525757</v>
      </c>
      <c r="BA459">
        <v>-1.2763980627059937</v>
      </c>
      <c r="BB459">
        <v>-0.19842910766601563</v>
      </c>
      <c r="BC459">
        <v>-5.5086659267544746E-4</v>
      </c>
      <c r="BD459">
        <v>-6.5358638763427734E-2</v>
      </c>
      <c r="BE459">
        <v>6.413870956748724E-3</v>
      </c>
      <c r="BF459">
        <v>-0.23319043219089508</v>
      </c>
      <c r="BG459">
        <v>-0.23116426169872284</v>
      </c>
      <c r="BH459">
        <v>-6.2440261244773865E-2</v>
      </c>
      <c r="BI459">
        <v>-0.39169430732727051</v>
      </c>
      <c r="BJ459">
        <v>-0.89435458183288574</v>
      </c>
      <c r="BK459">
        <v>-0.9687199592590332</v>
      </c>
      <c r="BL459">
        <v>-0.64306682348251343</v>
      </c>
      <c r="BM459">
        <v>-0.81448298692703247</v>
      </c>
      <c r="BN459">
        <v>-0.77613234519958496</v>
      </c>
      <c r="BO459">
        <v>-0.80012387037277222</v>
      </c>
      <c r="BP459">
        <v>0.4842580258846283</v>
      </c>
      <c r="BQ459">
        <v>10.322220802307129</v>
      </c>
      <c r="BR459">
        <v>10.395668029785156</v>
      </c>
      <c r="BS459">
        <v>10.268362998962402</v>
      </c>
      <c r="BT459">
        <v>9.7934770584106445</v>
      </c>
      <c r="BU459">
        <v>0.25470760464668274</v>
      </c>
      <c r="BV459">
        <v>-1.821662425994873</v>
      </c>
      <c r="BW459">
        <v>-1.4124963283538818</v>
      </c>
      <c r="BX459">
        <v>-0.81898093223571777</v>
      </c>
      <c r="BY459">
        <v>-0.53469061851501465</v>
      </c>
      <c r="BZ459">
        <v>0.1961686760187149</v>
      </c>
      <c r="CA459">
        <v>0.38775047659873962</v>
      </c>
      <c r="CB459">
        <v>0.32141581177711487</v>
      </c>
      <c r="CC459">
        <v>0.38678538799285889</v>
      </c>
      <c r="CD459">
        <v>0.15470439195632935</v>
      </c>
      <c r="CE459">
        <v>0.15303848683834076</v>
      </c>
      <c r="CF459">
        <v>0.33788409829139709</v>
      </c>
      <c r="CG459">
        <v>2.1713484078645706E-2</v>
      </c>
      <c r="CH459">
        <v>-0.4355226457118988</v>
      </c>
      <c r="CI459">
        <v>-0.49384725093841553</v>
      </c>
      <c r="CJ459">
        <v>-0.14425189793109894</v>
      </c>
      <c r="CK459">
        <v>-0.31667810678482056</v>
      </c>
      <c r="CL459">
        <v>-0.27087327837944031</v>
      </c>
      <c r="CM459">
        <v>-0.28368672728538513</v>
      </c>
      <c r="CN459">
        <v>1.0090453624725342</v>
      </c>
      <c r="CO459">
        <v>10.846632957458496</v>
      </c>
      <c r="CP459">
        <v>10.9384765625</v>
      </c>
      <c r="CQ459">
        <v>10.805438041687012</v>
      </c>
      <c r="CR459">
        <v>10.304940223693848</v>
      </c>
      <c r="CS459">
        <v>0.76052659749984741</v>
      </c>
      <c r="CT459">
        <v>-1.3065038919448853</v>
      </c>
      <c r="CU459">
        <v>-0.90622889995574951</v>
      </c>
      <c r="CV459">
        <v>-0.29875531792640686</v>
      </c>
      <c r="CW459">
        <v>-2.0986288785934448E-2</v>
      </c>
      <c r="CX459">
        <v>0.59076648950576782</v>
      </c>
      <c r="CY459">
        <v>0.77605181932449341</v>
      </c>
      <c r="CZ459">
        <v>0.70819026231765747</v>
      </c>
      <c r="DA459">
        <v>0.76715689897537231</v>
      </c>
      <c r="DB459">
        <v>0.54259920120239258</v>
      </c>
      <c r="DC459">
        <v>0.53724122047424316</v>
      </c>
      <c r="DD459">
        <v>0.73820847272872925</v>
      </c>
      <c r="DE459">
        <v>0.43512126803398132</v>
      </c>
      <c r="DF459">
        <v>2.3309268057346344E-2</v>
      </c>
      <c r="DG459">
        <v>-1.8974520266056061E-2</v>
      </c>
      <c r="DH459">
        <v>0.35456302762031555</v>
      </c>
      <c r="DI459">
        <v>0.18112675845623016</v>
      </c>
      <c r="DJ459">
        <v>0.23438578844070435</v>
      </c>
      <c r="DK459">
        <v>0.23275038599967957</v>
      </c>
      <c r="DL459">
        <v>1.5338326692581177</v>
      </c>
      <c r="DM459">
        <v>11.371045112609863</v>
      </c>
      <c r="DN459">
        <v>11.481285095214844</v>
      </c>
      <c r="DO459">
        <v>11.342513084411621</v>
      </c>
      <c r="DP459">
        <v>10.816403388977051</v>
      </c>
      <c r="DQ459">
        <v>1.2663456201553345</v>
      </c>
      <c r="DR459">
        <v>-0.79134535789489746</v>
      </c>
      <c r="DS459">
        <v>-0.39996147155761719</v>
      </c>
      <c r="DT459">
        <v>0.22147026658058167</v>
      </c>
      <c r="DU459">
        <v>0.49271801114082336</v>
      </c>
      <c r="DV459">
        <v>1.1605030298233032</v>
      </c>
      <c r="DW459">
        <v>1.3366973400115967</v>
      </c>
      <c r="DX459">
        <v>1.2666311264038086</v>
      </c>
      <c r="DY459">
        <v>1.3163529634475708</v>
      </c>
      <c r="DZ459">
        <v>1.102657675743103</v>
      </c>
      <c r="EA459">
        <v>1.0919690132141113</v>
      </c>
      <c r="EB459">
        <v>1.3162132501602173</v>
      </c>
      <c r="EC459">
        <v>1.0320165157318115</v>
      </c>
      <c r="ED459">
        <v>0.68578970432281494</v>
      </c>
      <c r="EE459">
        <v>0.66666626930236816</v>
      </c>
      <c r="EF459">
        <v>1.0747725963592529</v>
      </c>
      <c r="EG459">
        <v>0.89987790584564209</v>
      </c>
      <c r="EH459">
        <v>0.96389961242675781</v>
      </c>
      <c r="EI459">
        <v>0.97840356826782227</v>
      </c>
      <c r="EJ459">
        <v>2.2915422916412354</v>
      </c>
      <c r="EK459">
        <v>12.128211975097656</v>
      </c>
      <c r="EL459">
        <v>12.2650146484375</v>
      </c>
      <c r="EM459">
        <v>12.117963790893555</v>
      </c>
      <c r="EN459">
        <v>11.554875373840332</v>
      </c>
      <c r="EO459">
        <v>1.9966678619384766</v>
      </c>
      <c r="EP459">
        <v>-4.7538187354803085E-2</v>
      </c>
      <c r="EQ459">
        <v>0.33100831508636475</v>
      </c>
      <c r="ER459">
        <v>0.97259336709976196</v>
      </c>
      <c r="ES459">
        <v>1.23442542552948</v>
      </c>
      <c r="ET459">
        <v>74.875556945800781</v>
      </c>
      <c r="EU459">
        <v>73.206558227539062</v>
      </c>
      <c r="EV459">
        <v>72.36053466796875</v>
      </c>
      <c r="EW459">
        <v>71.922370910644531</v>
      </c>
      <c r="EX459">
        <v>70.0986328125</v>
      </c>
      <c r="EY459">
        <v>70.677024841308594</v>
      </c>
      <c r="EZ459">
        <v>72.973808288574219</v>
      </c>
      <c r="FA459">
        <v>76.534111022949219</v>
      </c>
      <c r="FB459">
        <v>81.760879516601563</v>
      </c>
      <c r="FC459">
        <v>85.271011352539062</v>
      </c>
      <c r="FD459">
        <v>87.155624389648438</v>
      </c>
      <c r="FE459">
        <v>89.075271606445313</v>
      </c>
      <c r="FF459">
        <v>90.904335021972656</v>
      </c>
      <c r="FG459">
        <v>91.134262084960938</v>
      </c>
      <c r="FH459">
        <v>91.2420654296875</v>
      </c>
      <c r="FI459">
        <v>89.480148315429687</v>
      </c>
      <c r="FJ459">
        <v>88.628814697265625</v>
      </c>
      <c r="FK459">
        <v>87.073219299316406</v>
      </c>
      <c r="FL459">
        <v>84.076515197753906</v>
      </c>
      <c r="FM459">
        <v>81.633720397949219</v>
      </c>
      <c r="FN459">
        <v>79.697113037109375</v>
      </c>
      <c r="FO459">
        <v>78.756217956542969</v>
      </c>
      <c r="FP459">
        <v>77.381591796875</v>
      </c>
      <c r="FQ459">
        <v>76.158767700195313</v>
      </c>
      <c r="FR459">
        <v>263</v>
      </c>
      <c r="FS459">
        <v>3.4696899354457855E-2</v>
      </c>
      <c r="FT459">
        <v>1</v>
      </c>
    </row>
    <row r="460" spans="1:176" x14ac:dyDescent="0.2">
      <c r="A460" t="s">
        <v>233</v>
      </c>
      <c r="B460" t="s">
        <v>227</v>
      </c>
      <c r="C460" t="s">
        <v>245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0</v>
      </c>
      <c r="BI460">
        <v>0</v>
      </c>
      <c r="BJ460">
        <v>0</v>
      </c>
      <c r="BK460">
        <v>0</v>
      </c>
      <c r="BL460">
        <v>0</v>
      </c>
      <c r="BM460">
        <v>0</v>
      </c>
      <c r="BN460">
        <v>0</v>
      </c>
      <c r="BO460">
        <v>0</v>
      </c>
      <c r="BP460">
        <v>0</v>
      </c>
      <c r="BQ460">
        <v>0</v>
      </c>
      <c r="BR460">
        <v>0</v>
      </c>
      <c r="BS460">
        <v>0</v>
      </c>
      <c r="BT460">
        <v>0</v>
      </c>
      <c r="BU460">
        <v>0</v>
      </c>
      <c r="BV460">
        <v>0</v>
      </c>
      <c r="BW460">
        <v>0</v>
      </c>
      <c r="BX460">
        <v>0</v>
      </c>
      <c r="BY460">
        <v>0</v>
      </c>
      <c r="BZ460">
        <v>0</v>
      </c>
      <c r="CA460">
        <v>0</v>
      </c>
      <c r="CB460">
        <v>0</v>
      </c>
      <c r="CC460">
        <v>0</v>
      </c>
      <c r="CD460">
        <v>0</v>
      </c>
      <c r="CE460">
        <v>0</v>
      </c>
      <c r="CF460">
        <v>0</v>
      </c>
      <c r="CG460">
        <v>0</v>
      </c>
      <c r="CH460">
        <v>0</v>
      </c>
      <c r="CI460">
        <v>0</v>
      </c>
      <c r="CJ460">
        <v>0</v>
      </c>
      <c r="CK460">
        <v>0</v>
      </c>
      <c r="CL460">
        <v>0</v>
      </c>
      <c r="CM460">
        <v>0</v>
      </c>
      <c r="CN460">
        <v>0</v>
      </c>
      <c r="CO460">
        <v>0</v>
      </c>
      <c r="CP460">
        <v>0</v>
      </c>
      <c r="CQ460">
        <v>0</v>
      </c>
      <c r="CR460">
        <v>0</v>
      </c>
      <c r="CS460">
        <v>0</v>
      </c>
      <c r="CT460">
        <v>0</v>
      </c>
      <c r="CU460">
        <v>0</v>
      </c>
      <c r="CV460">
        <v>0</v>
      </c>
      <c r="CW460">
        <v>0</v>
      </c>
      <c r="CX460">
        <v>0</v>
      </c>
      <c r="CY460">
        <v>0</v>
      </c>
      <c r="CZ460">
        <v>0</v>
      </c>
      <c r="DA460">
        <v>0</v>
      </c>
      <c r="DB460">
        <v>0</v>
      </c>
      <c r="DC460">
        <v>0</v>
      </c>
      <c r="DD460">
        <v>0</v>
      </c>
      <c r="DE460">
        <v>0</v>
      </c>
      <c r="DF460">
        <v>0</v>
      </c>
      <c r="DG460">
        <v>0</v>
      </c>
      <c r="DH460">
        <v>0</v>
      </c>
      <c r="DI460">
        <v>0</v>
      </c>
      <c r="DJ460">
        <v>0</v>
      </c>
      <c r="DK460">
        <v>0</v>
      </c>
      <c r="DL460">
        <v>0</v>
      </c>
      <c r="DM460">
        <v>0</v>
      </c>
      <c r="DN460">
        <v>0</v>
      </c>
      <c r="DO460">
        <v>0</v>
      </c>
      <c r="DP460">
        <v>0</v>
      </c>
      <c r="DQ460">
        <v>0</v>
      </c>
      <c r="DR460">
        <v>0</v>
      </c>
      <c r="DS460">
        <v>0</v>
      </c>
      <c r="DT460">
        <v>0</v>
      </c>
      <c r="DU460">
        <v>0</v>
      </c>
      <c r="DV460">
        <v>0</v>
      </c>
      <c r="DW460">
        <v>0</v>
      </c>
      <c r="DX460">
        <v>0</v>
      </c>
      <c r="DY460">
        <v>0</v>
      </c>
      <c r="DZ460">
        <v>0</v>
      </c>
      <c r="EA460">
        <v>0</v>
      </c>
      <c r="EB460">
        <v>0</v>
      </c>
      <c r="EC460">
        <v>0</v>
      </c>
      <c r="ED460">
        <v>0</v>
      </c>
      <c r="EE460">
        <v>0</v>
      </c>
      <c r="EF460">
        <v>0</v>
      </c>
      <c r="EG460">
        <v>0</v>
      </c>
      <c r="EH460">
        <v>0</v>
      </c>
      <c r="EI460">
        <v>0</v>
      </c>
      <c r="EJ460">
        <v>0</v>
      </c>
      <c r="EK460">
        <v>0</v>
      </c>
      <c r="EL460">
        <v>0</v>
      </c>
      <c r="EM460">
        <v>0</v>
      </c>
      <c r="EN460">
        <v>0</v>
      </c>
      <c r="EO460">
        <v>0</v>
      </c>
      <c r="EP460">
        <v>0</v>
      </c>
      <c r="EQ460">
        <v>0</v>
      </c>
      <c r="ER460">
        <v>0</v>
      </c>
      <c r="ES460">
        <v>0</v>
      </c>
      <c r="ET460">
        <v>0</v>
      </c>
      <c r="EU460">
        <v>0</v>
      </c>
      <c r="EV460">
        <v>0</v>
      </c>
      <c r="EW460">
        <v>0</v>
      </c>
      <c r="EX460">
        <v>0</v>
      </c>
      <c r="EY460">
        <v>0</v>
      </c>
      <c r="EZ460">
        <v>0</v>
      </c>
      <c r="FA460">
        <v>0</v>
      </c>
      <c r="FB460">
        <v>0</v>
      </c>
      <c r="FC460">
        <v>0</v>
      </c>
      <c r="FD460">
        <v>0</v>
      </c>
      <c r="FE460">
        <v>0</v>
      </c>
      <c r="FF460">
        <v>0</v>
      </c>
      <c r="FG460">
        <v>0</v>
      </c>
      <c r="FH460">
        <v>0</v>
      </c>
      <c r="FI460">
        <v>0</v>
      </c>
      <c r="FJ460">
        <v>0</v>
      </c>
      <c r="FK460">
        <v>0</v>
      </c>
      <c r="FL460">
        <v>0</v>
      </c>
      <c r="FM460">
        <v>0</v>
      </c>
      <c r="FN460">
        <v>0</v>
      </c>
      <c r="FO460">
        <v>0</v>
      </c>
      <c r="FP460">
        <v>0</v>
      </c>
      <c r="FQ460">
        <v>0</v>
      </c>
      <c r="FR460">
        <v>0</v>
      </c>
      <c r="FS460">
        <v>0</v>
      </c>
      <c r="FT460">
        <v>0</v>
      </c>
    </row>
    <row r="461" spans="1:176" x14ac:dyDescent="0.2">
      <c r="A461" t="s">
        <v>233</v>
      </c>
      <c r="B461" t="s">
        <v>227</v>
      </c>
      <c r="C461" t="s">
        <v>246</v>
      </c>
      <c r="D461">
        <v>264</v>
      </c>
      <c r="E461">
        <v>264</v>
      </c>
      <c r="F461">
        <v>20.403718948364258</v>
      </c>
      <c r="G461">
        <v>20.272846221923828</v>
      </c>
      <c r="H461">
        <v>20.130460739135742</v>
      </c>
      <c r="I461">
        <v>20.320316314697266</v>
      </c>
      <c r="J461">
        <v>20.716770172119141</v>
      </c>
      <c r="K461">
        <v>21.967441558837891</v>
      </c>
      <c r="L461">
        <v>23.848785400390625</v>
      </c>
      <c r="M461">
        <v>25.655817031860352</v>
      </c>
      <c r="N461">
        <v>28.319221496582031</v>
      </c>
      <c r="O461">
        <v>29.635793685913086</v>
      </c>
      <c r="P461">
        <v>31.598945617675781</v>
      </c>
      <c r="Q461">
        <v>32.544181823730469</v>
      </c>
      <c r="R461">
        <v>32.825313568115234</v>
      </c>
      <c r="S461">
        <v>31.845956802368164</v>
      </c>
      <c r="T461">
        <v>32.297782897949219</v>
      </c>
      <c r="U461">
        <v>32.741043090820312</v>
      </c>
      <c r="V461">
        <v>33.176433563232422</v>
      </c>
      <c r="W461">
        <v>34.301124572753906</v>
      </c>
      <c r="X461">
        <v>34.292930603027344</v>
      </c>
      <c r="Y461">
        <v>33.818019866943359</v>
      </c>
      <c r="Z461">
        <v>32.860088348388672</v>
      </c>
      <c r="AA461">
        <v>29.286649703979492</v>
      </c>
      <c r="AB461">
        <v>25.34324836730957</v>
      </c>
      <c r="AC461">
        <v>23.361677169799805</v>
      </c>
      <c r="AD461">
        <v>-1.3544337749481201</v>
      </c>
      <c r="AE461">
        <v>-1.033595085144043</v>
      </c>
      <c r="AF461">
        <v>-0.85986113548278809</v>
      </c>
      <c r="AG461">
        <v>-1.2626615762710571</v>
      </c>
      <c r="AH461">
        <v>-1.4901317358016968</v>
      </c>
      <c r="AI461">
        <v>-1.127504825592041</v>
      </c>
      <c r="AJ461">
        <v>-0.82019615173339844</v>
      </c>
      <c r="AK461">
        <v>-0.59777408838272095</v>
      </c>
      <c r="AL461">
        <v>-0.65560168027877808</v>
      </c>
      <c r="AM461">
        <v>-1.100776195526123</v>
      </c>
      <c r="AN461">
        <v>-1.0054394006729126</v>
      </c>
      <c r="AO461">
        <v>-1.2383956909179687</v>
      </c>
      <c r="AP461">
        <v>-2.505206823348999</v>
      </c>
      <c r="AQ461">
        <v>-1.0579055547714233</v>
      </c>
      <c r="AR461">
        <v>9.5888547897338867</v>
      </c>
      <c r="AS461">
        <v>9.1101417541503906</v>
      </c>
      <c r="AT461">
        <v>8.4923028945922852</v>
      </c>
      <c r="AU461">
        <v>9.3062505722045898</v>
      </c>
      <c r="AV461">
        <v>0.57406735420227051</v>
      </c>
      <c r="AW461">
        <v>-2.6182942390441895</v>
      </c>
      <c r="AX461">
        <v>-2.9886739253997803</v>
      </c>
      <c r="AY461">
        <v>-2.6184492111206055</v>
      </c>
      <c r="AZ461">
        <v>-2.2998344898223877</v>
      </c>
      <c r="BA461">
        <v>-1.3657025098800659</v>
      </c>
      <c r="BB461">
        <v>-0.67423158884048462</v>
      </c>
      <c r="BC461">
        <v>-0.38505092263221741</v>
      </c>
      <c r="BD461">
        <v>-0.23551547527313232</v>
      </c>
      <c r="BE461">
        <v>-0.63820981979370117</v>
      </c>
      <c r="BF461">
        <v>-0.86476826667785645</v>
      </c>
      <c r="BG461">
        <v>-0.50419259071350098</v>
      </c>
      <c r="BH461">
        <v>-0.19383704662322998</v>
      </c>
      <c r="BI461">
        <v>6.7648448050022125E-2</v>
      </c>
      <c r="BJ461">
        <v>7.787507027387619E-2</v>
      </c>
      <c r="BK461">
        <v>-0.33004757761955261</v>
      </c>
      <c r="BL461">
        <v>-0.20533150434494019</v>
      </c>
      <c r="BM461">
        <v>-0.42267027497291565</v>
      </c>
      <c r="BN461">
        <v>-1.6739732027053833</v>
      </c>
      <c r="BO461">
        <v>-0.18567053973674774</v>
      </c>
      <c r="BP461">
        <v>10.459377288818359</v>
      </c>
      <c r="BQ461">
        <v>9.9586639404296875</v>
      </c>
      <c r="BR461">
        <v>9.3491506576538086</v>
      </c>
      <c r="BS461">
        <v>10.175867080688477</v>
      </c>
      <c r="BT461">
        <v>1.4185783863067627</v>
      </c>
      <c r="BU461">
        <v>-1.7522997856140137</v>
      </c>
      <c r="BV461">
        <v>-2.1071126461029053</v>
      </c>
      <c r="BW461">
        <v>-1.7238810062408447</v>
      </c>
      <c r="BX461">
        <v>-1.41254723072052</v>
      </c>
      <c r="BY461">
        <v>-0.50641131401062012</v>
      </c>
      <c r="BZ461">
        <v>-0.20312561094760895</v>
      </c>
      <c r="CA461">
        <v>6.4128786325454712E-2</v>
      </c>
      <c r="CB461">
        <v>0.19690442085266113</v>
      </c>
      <c r="CC461">
        <v>-0.20571649074554443</v>
      </c>
      <c r="CD461">
        <v>-0.43164345622062683</v>
      </c>
      <c r="CE461">
        <v>-7.2488442063331604E-2</v>
      </c>
      <c r="CF461">
        <v>0.23997737467288971</v>
      </c>
      <c r="CG461">
        <v>0.52851808071136475</v>
      </c>
      <c r="CH461">
        <v>0.58587884902954102</v>
      </c>
      <c r="CI461">
        <v>0.20375670492649078</v>
      </c>
      <c r="CJ461">
        <v>0.34882083535194397</v>
      </c>
      <c r="CK461">
        <v>0.14229869842529297</v>
      </c>
      <c r="CL461">
        <v>-1.0982633829116821</v>
      </c>
      <c r="CM461">
        <v>0.41843676567077637</v>
      </c>
      <c r="CN461">
        <v>11.062298774719238</v>
      </c>
      <c r="CO461">
        <v>10.546347618103027</v>
      </c>
      <c r="CP461">
        <v>9.9426002502441406</v>
      </c>
      <c r="CQ461">
        <v>10.778160095214844</v>
      </c>
      <c r="CR461">
        <v>2.0034842491149902</v>
      </c>
      <c r="CS461">
        <v>-1.1525145769119263</v>
      </c>
      <c r="CT461">
        <v>-1.4965460300445557</v>
      </c>
      <c r="CU461">
        <v>-1.1043058633804321</v>
      </c>
      <c r="CV461">
        <v>-0.79801464080810547</v>
      </c>
      <c r="CW461">
        <v>8.8731192052364349E-2</v>
      </c>
      <c r="CX461">
        <v>0.26798036694526672</v>
      </c>
      <c r="CY461">
        <v>0.51330852508544922</v>
      </c>
      <c r="CZ461">
        <v>0.62932431697845459</v>
      </c>
      <c r="DA461">
        <v>0.22677686810493469</v>
      </c>
      <c r="DB461">
        <v>1.4813478337600827E-3</v>
      </c>
      <c r="DC461">
        <v>0.35921570658683777</v>
      </c>
      <c r="DD461">
        <v>0.67379176616668701</v>
      </c>
      <c r="DE461">
        <v>0.98938769102096558</v>
      </c>
      <c r="DF461">
        <v>1.09388267993927</v>
      </c>
      <c r="DG461">
        <v>0.73756098747253418</v>
      </c>
      <c r="DH461">
        <v>0.90297317504882813</v>
      </c>
      <c r="DI461">
        <v>0.7072676420211792</v>
      </c>
      <c r="DJ461">
        <v>-0.52255356311798096</v>
      </c>
      <c r="DK461">
        <v>1.0225440263748169</v>
      </c>
      <c r="DL461">
        <v>11.665220260620117</v>
      </c>
      <c r="DM461">
        <v>11.134031295776367</v>
      </c>
      <c r="DN461">
        <v>10.536049842834473</v>
      </c>
      <c r="DO461">
        <v>11.380453109741211</v>
      </c>
      <c r="DP461">
        <v>2.5883901119232178</v>
      </c>
      <c r="DQ461">
        <v>-0.55272936820983887</v>
      </c>
      <c r="DR461">
        <v>-0.88597935438156128</v>
      </c>
      <c r="DS461">
        <v>-0.48473069071769714</v>
      </c>
      <c r="DT461">
        <v>-0.1834820955991745</v>
      </c>
      <c r="DU461">
        <v>0.68387371301651001</v>
      </c>
      <c r="DV461">
        <v>0.94818258285522461</v>
      </c>
      <c r="DW461">
        <v>1.1618527173995972</v>
      </c>
      <c r="DX461">
        <v>1.2536699771881104</v>
      </c>
      <c r="DY461">
        <v>0.85122859477996826</v>
      </c>
      <c r="DZ461">
        <v>0.62684476375579834</v>
      </c>
      <c r="EA461">
        <v>0.9825279712677002</v>
      </c>
      <c r="EB461">
        <v>1.3001508712768555</v>
      </c>
      <c r="EC461">
        <v>1.6548103094100952</v>
      </c>
      <c r="ED461">
        <v>1.8273594379425049</v>
      </c>
      <c r="EE461">
        <v>1.5082895755767822</v>
      </c>
      <c r="EF461">
        <v>1.7030811309814453</v>
      </c>
      <c r="EG461">
        <v>1.5229930877685547</v>
      </c>
      <c r="EH461">
        <v>0.30868002772331238</v>
      </c>
      <c r="EI461">
        <v>1.8947790861129761</v>
      </c>
      <c r="EJ461">
        <v>12.53574275970459</v>
      </c>
      <c r="EK461">
        <v>11.982553482055664</v>
      </c>
      <c r="EL461">
        <v>11.392897605895996</v>
      </c>
      <c r="EM461">
        <v>12.250069618225098</v>
      </c>
      <c r="EN461">
        <v>3.43290114402771</v>
      </c>
      <c r="EO461">
        <v>0.31326514482498169</v>
      </c>
      <c r="EP461">
        <v>-4.4180182740092278E-3</v>
      </c>
      <c r="EQ461">
        <v>0.40983748435974121</v>
      </c>
      <c r="ER461">
        <v>0.70380526781082153</v>
      </c>
      <c r="ES461">
        <v>1.5431649684906006</v>
      </c>
      <c r="ET461">
        <v>70.461067199707031</v>
      </c>
      <c r="EU461">
        <v>68.771743774414063</v>
      </c>
      <c r="EV461">
        <v>67.357452392578125</v>
      </c>
      <c r="EW461">
        <v>67.257118225097656</v>
      </c>
      <c r="EX461">
        <v>66.348350524902344</v>
      </c>
      <c r="EY461">
        <v>65.344169616699219</v>
      </c>
      <c r="EZ461">
        <v>67.772506713867187</v>
      </c>
      <c r="FA461">
        <v>72.12017822265625</v>
      </c>
      <c r="FB461">
        <v>76.747512817382813</v>
      </c>
      <c r="FC461">
        <v>81.041900634765625</v>
      </c>
      <c r="FD461">
        <v>83.438629150390625</v>
      </c>
      <c r="FE461">
        <v>85.3292236328125</v>
      </c>
      <c r="FF461">
        <v>85.767242431640625</v>
      </c>
      <c r="FG461">
        <v>86.693962097167969</v>
      </c>
      <c r="FH461">
        <v>86.103225708007813</v>
      </c>
      <c r="FI461">
        <v>86.139846801757813</v>
      </c>
      <c r="FJ461">
        <v>84.855537414550781</v>
      </c>
      <c r="FK461">
        <v>83.275459289550781</v>
      </c>
      <c r="FL461">
        <v>82.456573486328125</v>
      </c>
      <c r="FM461">
        <v>80.500617980957031</v>
      </c>
      <c r="FN461">
        <v>77.887496948242188</v>
      </c>
      <c r="FO461">
        <v>77.0086669921875</v>
      </c>
      <c r="FP461">
        <v>76.785865783691406</v>
      </c>
      <c r="FQ461">
        <v>76.589630126953125</v>
      </c>
      <c r="FR461">
        <v>264</v>
      </c>
      <c r="FS461">
        <v>3.2381221652030945E-2</v>
      </c>
      <c r="FT461">
        <v>1</v>
      </c>
    </row>
    <row r="462" spans="1:176" x14ac:dyDescent="0.2">
      <c r="A462" t="s">
        <v>233</v>
      </c>
      <c r="B462" t="s">
        <v>227</v>
      </c>
      <c r="C462" t="s">
        <v>247</v>
      </c>
      <c r="D462">
        <v>264</v>
      </c>
      <c r="E462">
        <v>264</v>
      </c>
      <c r="F462">
        <v>22.875123977661133</v>
      </c>
      <c r="G462">
        <v>22.58680534362793</v>
      </c>
      <c r="H462">
        <v>22.390527725219727</v>
      </c>
      <c r="I462">
        <v>22.515560150146484</v>
      </c>
      <c r="J462">
        <v>22.730890274047852</v>
      </c>
      <c r="K462">
        <v>23.506357192993164</v>
      </c>
      <c r="L462">
        <v>24.802461624145508</v>
      </c>
      <c r="M462">
        <v>26.45167350769043</v>
      </c>
      <c r="N462">
        <v>28.553670883178711</v>
      </c>
      <c r="O462">
        <v>29.623586654663086</v>
      </c>
      <c r="P462">
        <v>31.26762580871582</v>
      </c>
      <c r="Q462">
        <v>32.076358795166016</v>
      </c>
      <c r="R462">
        <v>32.49224853515625</v>
      </c>
      <c r="S462">
        <v>32.321147918701172</v>
      </c>
      <c r="T462">
        <v>32.827724456787109</v>
      </c>
      <c r="U462">
        <v>33.103645324707031</v>
      </c>
      <c r="V462">
        <v>33.424564361572266</v>
      </c>
      <c r="W462">
        <v>34.345485687255859</v>
      </c>
      <c r="X462">
        <v>34.500400543212891</v>
      </c>
      <c r="Y462">
        <v>33.989032745361328</v>
      </c>
      <c r="Z462">
        <v>32.912452697753906</v>
      </c>
      <c r="AA462">
        <v>29.520549774169922</v>
      </c>
      <c r="AB462">
        <v>25.592245101928711</v>
      </c>
      <c r="AC462">
        <v>23.400783538818359</v>
      </c>
      <c r="AD462">
        <v>-0.68646538257598877</v>
      </c>
      <c r="AE462">
        <v>-0.70297634601593018</v>
      </c>
      <c r="AF462">
        <v>-0.54965418577194214</v>
      </c>
      <c r="AG462">
        <v>-0.62751591205596924</v>
      </c>
      <c r="AH462">
        <v>-0.56830346584320068</v>
      </c>
      <c r="AI462">
        <v>-0.50146663188934326</v>
      </c>
      <c r="AJ462">
        <v>-0.54570293426513672</v>
      </c>
      <c r="AK462">
        <v>-0.72566914558410645</v>
      </c>
      <c r="AL462">
        <v>-1.1243528127670288</v>
      </c>
      <c r="AM462">
        <v>-1.3974343538284302</v>
      </c>
      <c r="AN462">
        <v>-1.3444046974182129</v>
      </c>
      <c r="AO462">
        <v>-1.2619698047637939</v>
      </c>
      <c r="AP462">
        <v>-1.0554271936416626</v>
      </c>
      <c r="AQ462">
        <v>-1.0422286987304687</v>
      </c>
      <c r="AR462">
        <v>-1.3325169086456299</v>
      </c>
      <c r="AS462">
        <v>0.86319506168365479</v>
      </c>
      <c r="AT462">
        <v>10.377325057983398</v>
      </c>
      <c r="AU462">
        <v>11.129505157470703</v>
      </c>
      <c r="AV462">
        <v>10.776687622070312</v>
      </c>
      <c r="AW462">
        <v>6.5444298088550568E-2</v>
      </c>
      <c r="AX462">
        <v>-1.7211930751800537</v>
      </c>
      <c r="AY462">
        <v>-1.0048930644989014</v>
      </c>
      <c r="AZ462">
        <v>-0.71487104892730713</v>
      </c>
      <c r="BA462">
        <v>-0.58584010601043701</v>
      </c>
      <c r="BB462">
        <v>-0.13130098581314087</v>
      </c>
      <c r="BC462">
        <v>-0.16693814098834991</v>
      </c>
      <c r="BD462">
        <v>-2.3305481299757957E-2</v>
      </c>
      <c r="BE462">
        <v>-0.10886843502521515</v>
      </c>
      <c r="BF462">
        <v>-4.1932817548513412E-2</v>
      </c>
      <c r="BG462">
        <v>2.316286601126194E-2</v>
      </c>
      <c r="BH462">
        <v>-1.3518358580768108E-2</v>
      </c>
      <c r="BI462">
        <v>-0.17809109389781952</v>
      </c>
      <c r="BJ462">
        <v>-0.54179787635803223</v>
      </c>
      <c r="BK462">
        <v>-0.7859918475151062</v>
      </c>
      <c r="BL462">
        <v>-0.71244627237319946</v>
      </c>
      <c r="BM462">
        <v>-0.62768244743347168</v>
      </c>
      <c r="BN462">
        <v>-0.40828898549079895</v>
      </c>
      <c r="BO462">
        <v>-0.38029864430427551</v>
      </c>
      <c r="BP462">
        <v>-0.66230922937393188</v>
      </c>
      <c r="BQ462">
        <v>1.5306408405303955</v>
      </c>
      <c r="BR462">
        <v>11.04910945892334</v>
      </c>
      <c r="BS462">
        <v>11.818474769592285</v>
      </c>
      <c r="BT462">
        <v>11.451356887817383</v>
      </c>
      <c r="BU462">
        <v>0.73316341638565063</v>
      </c>
      <c r="BV462">
        <v>-1.0561693906784058</v>
      </c>
      <c r="BW462">
        <v>-0.32536616921424866</v>
      </c>
      <c r="BX462">
        <v>-9.4721363857388496E-3</v>
      </c>
      <c r="BY462">
        <v>8.8251210749149323E-2</v>
      </c>
      <c r="BZ462">
        <v>0.25320419669151306</v>
      </c>
      <c r="CA462">
        <v>0.20432029664516449</v>
      </c>
      <c r="CB462">
        <v>0.34124201536178589</v>
      </c>
      <c r="CC462">
        <v>0.25034523010253906</v>
      </c>
      <c r="CD462">
        <v>0.32262986898422241</v>
      </c>
      <c r="CE462">
        <v>0.3865196704864502</v>
      </c>
      <c r="CF462">
        <v>0.35507106781005859</v>
      </c>
      <c r="CG462">
        <v>0.20115980505943298</v>
      </c>
      <c r="CH462">
        <v>-0.13832204043865204</v>
      </c>
      <c r="CI462">
        <v>-0.36250868439674377</v>
      </c>
      <c r="CJ462">
        <v>-0.27475371956825256</v>
      </c>
      <c r="CK462">
        <v>-0.18837694823741913</v>
      </c>
      <c r="CL462">
        <v>3.9916921406984329E-2</v>
      </c>
      <c r="CM462">
        <v>7.8152090311050415E-2</v>
      </c>
      <c r="CN462">
        <v>-0.1981254369020462</v>
      </c>
      <c r="CO462">
        <v>1.992911696434021</v>
      </c>
      <c r="CP462">
        <v>11.514385223388672</v>
      </c>
      <c r="CQ462">
        <v>12.295652389526367</v>
      </c>
      <c r="CR462">
        <v>11.918631553649902</v>
      </c>
      <c r="CS462">
        <v>1.1956236362457275</v>
      </c>
      <c r="CT462">
        <v>-0.59557604789733887</v>
      </c>
      <c r="CU462">
        <v>0.14527209103107452</v>
      </c>
      <c r="CV462">
        <v>0.47908499836921692</v>
      </c>
      <c r="CW462">
        <v>0.55512481927871704</v>
      </c>
      <c r="CX462">
        <v>0.63770937919616699</v>
      </c>
      <c r="CY462">
        <v>0.57557874917984009</v>
      </c>
      <c r="CZ462">
        <v>0.70578950643539429</v>
      </c>
      <c r="DA462">
        <v>0.60955888032913208</v>
      </c>
      <c r="DB462">
        <v>0.68719255924224854</v>
      </c>
      <c r="DC462">
        <v>0.74987649917602539</v>
      </c>
      <c r="DD462">
        <v>0.72366046905517578</v>
      </c>
      <c r="DE462">
        <v>0.58041071891784668</v>
      </c>
      <c r="DF462">
        <v>0.26515376567840576</v>
      </c>
      <c r="DG462">
        <v>6.0974489897489548E-2</v>
      </c>
      <c r="DH462">
        <v>0.16293881833553314</v>
      </c>
      <c r="DI462">
        <v>0.25092855095863342</v>
      </c>
      <c r="DJ462">
        <v>0.4881228506565094</v>
      </c>
      <c r="DK462">
        <v>0.53660285472869873</v>
      </c>
      <c r="DL462">
        <v>0.26605835556983948</v>
      </c>
      <c r="DM462">
        <v>2.4551825523376465</v>
      </c>
      <c r="DN462">
        <v>11.979660987854004</v>
      </c>
      <c r="DO462">
        <v>12.772830009460449</v>
      </c>
      <c r="DP462">
        <v>12.385906219482422</v>
      </c>
      <c r="DQ462">
        <v>1.6580839157104492</v>
      </c>
      <c r="DR462">
        <v>-0.13498266041278839</v>
      </c>
      <c r="DS462">
        <v>0.61591035127639771</v>
      </c>
      <c r="DT462">
        <v>0.96764212846755981</v>
      </c>
      <c r="DU462">
        <v>1.021998405456543</v>
      </c>
      <c r="DV462">
        <v>1.1928738355636597</v>
      </c>
      <c r="DW462">
        <v>1.1116169691085815</v>
      </c>
      <c r="DX462">
        <v>1.2321381568908691</v>
      </c>
      <c r="DY462">
        <v>1.1282063722610474</v>
      </c>
      <c r="DZ462">
        <v>1.2135632038116455</v>
      </c>
      <c r="EA462">
        <v>1.2745059728622437</v>
      </c>
      <c r="EB462">
        <v>1.2558450698852539</v>
      </c>
      <c r="EC462">
        <v>1.1279888153076172</v>
      </c>
      <c r="ED462">
        <v>0.84770876169204712</v>
      </c>
      <c r="EE462">
        <v>0.67241692543029785</v>
      </c>
      <c r="EF462">
        <v>0.79489731788635254</v>
      </c>
      <c r="EG462">
        <v>0.88521593809127808</v>
      </c>
      <c r="EH462">
        <v>1.1352609395980835</v>
      </c>
      <c r="EI462">
        <v>1.1985329389572144</v>
      </c>
      <c r="EJ462">
        <v>0.93626600503921509</v>
      </c>
      <c r="EK462">
        <v>3.1226284503936768</v>
      </c>
      <c r="EL462">
        <v>12.651445388793945</v>
      </c>
      <c r="EM462">
        <v>13.461799621582031</v>
      </c>
      <c r="EN462">
        <v>13.060575485229492</v>
      </c>
      <c r="EO462">
        <v>2.3258030414581299</v>
      </c>
      <c r="EP462">
        <v>0.53004103899002075</v>
      </c>
      <c r="EQ462">
        <v>1.295437216758728</v>
      </c>
      <c r="ER462">
        <v>1.6730409860610962</v>
      </c>
      <c r="ES462">
        <v>1.6960897445678711</v>
      </c>
      <c r="ET462">
        <v>69.1961669921875</v>
      </c>
      <c r="EU462">
        <v>68.503486633300781</v>
      </c>
      <c r="EV462">
        <v>67.476905822753906</v>
      </c>
      <c r="EW462">
        <v>66.766632080078125</v>
      </c>
      <c r="EX462">
        <v>65.933746337890625</v>
      </c>
      <c r="EY462">
        <v>65.451210021972656</v>
      </c>
      <c r="EZ462">
        <v>67.365379333496094</v>
      </c>
      <c r="FA462">
        <v>69.746131896972656</v>
      </c>
      <c r="FB462">
        <v>72.578750610351563</v>
      </c>
      <c r="FC462">
        <v>76.737167358398438</v>
      </c>
      <c r="FD462">
        <v>80.310722351074219</v>
      </c>
      <c r="FE462">
        <v>82.722991943359375</v>
      </c>
      <c r="FF462">
        <v>83.924919128417969</v>
      </c>
      <c r="FG462">
        <v>84.4345703125</v>
      </c>
      <c r="FH462">
        <v>85.188072204589844</v>
      </c>
      <c r="FI462">
        <v>84.965667724609375</v>
      </c>
      <c r="FJ462">
        <v>82.682327270507812</v>
      </c>
      <c r="FK462">
        <v>80.942008972167969</v>
      </c>
      <c r="FL462">
        <v>77.638931274414063</v>
      </c>
      <c r="FM462">
        <v>76.755752563476562</v>
      </c>
      <c r="FN462">
        <v>75.134765625</v>
      </c>
      <c r="FO462">
        <v>72.667335510253906</v>
      </c>
      <c r="FP462">
        <v>71.936141967773437</v>
      </c>
      <c r="FQ462">
        <v>70.010223388671875</v>
      </c>
      <c r="FR462">
        <v>264</v>
      </c>
      <c r="FS462">
        <v>3.5194952040910721E-2</v>
      </c>
      <c r="FT462">
        <v>1</v>
      </c>
    </row>
    <row r="463" spans="1:176" x14ac:dyDescent="0.2">
      <c r="A463" t="s">
        <v>233</v>
      </c>
      <c r="B463" t="s">
        <v>227</v>
      </c>
      <c r="C463" t="s">
        <v>248</v>
      </c>
      <c r="D463">
        <v>264</v>
      </c>
      <c r="E463">
        <v>264</v>
      </c>
      <c r="F463">
        <v>22.922750473022461</v>
      </c>
      <c r="G463">
        <v>22.564878463745117</v>
      </c>
      <c r="H463">
        <v>22.388875961303711</v>
      </c>
      <c r="I463">
        <v>22.488735198974609</v>
      </c>
      <c r="J463">
        <v>22.653308868408203</v>
      </c>
      <c r="K463">
        <v>23.326910018920898</v>
      </c>
      <c r="L463">
        <v>24.597949981689453</v>
      </c>
      <c r="M463">
        <v>26.233871459960937</v>
      </c>
      <c r="N463">
        <v>28.469989776611328</v>
      </c>
      <c r="O463">
        <v>29.70216178894043</v>
      </c>
      <c r="P463">
        <v>31.739555358886719</v>
      </c>
      <c r="Q463">
        <v>32.713645935058594</v>
      </c>
      <c r="R463">
        <v>32.985076904296875</v>
      </c>
      <c r="S463">
        <v>32.486740112304687</v>
      </c>
      <c r="T463">
        <v>32.867347717285156</v>
      </c>
      <c r="U463">
        <v>33.278388977050781</v>
      </c>
      <c r="V463">
        <v>33.604480743408203</v>
      </c>
      <c r="W463">
        <v>34.5946044921875</v>
      </c>
      <c r="X463">
        <v>35.042713165283203</v>
      </c>
      <c r="Y463">
        <v>34.61700439453125</v>
      </c>
      <c r="Z463">
        <v>33.565647125244141</v>
      </c>
      <c r="AA463">
        <v>29.749298095703125</v>
      </c>
      <c r="AB463">
        <v>25.741968154907227</v>
      </c>
      <c r="AC463">
        <v>23.614227294921875</v>
      </c>
      <c r="AD463">
        <v>-0.86499983072280884</v>
      </c>
      <c r="AE463">
        <v>-0.48300683498382568</v>
      </c>
      <c r="AF463">
        <v>-0.48025012016296387</v>
      </c>
      <c r="AG463">
        <v>-0.58698314428329468</v>
      </c>
      <c r="AH463">
        <v>-0.8511735200881958</v>
      </c>
      <c r="AI463">
        <v>-0.93645346164703369</v>
      </c>
      <c r="AJ463">
        <v>-0.71253049373626709</v>
      </c>
      <c r="AK463">
        <v>-0.5073540210723877</v>
      </c>
      <c r="AL463">
        <v>-1.3888847827911377</v>
      </c>
      <c r="AM463">
        <v>-1.5098332166671753</v>
      </c>
      <c r="AN463">
        <v>-1.4731935262680054</v>
      </c>
      <c r="AO463">
        <v>-1.8861343860626221</v>
      </c>
      <c r="AP463">
        <v>-1.5039118528366089</v>
      </c>
      <c r="AQ463">
        <v>-1.7462608814239502</v>
      </c>
      <c r="AR463">
        <v>-0.28287792205810547</v>
      </c>
      <c r="AS463">
        <v>9.5799169540405273</v>
      </c>
      <c r="AT463">
        <v>9.2182807922363281</v>
      </c>
      <c r="AU463">
        <v>9.0609798431396484</v>
      </c>
      <c r="AV463">
        <v>9.5742092132568359</v>
      </c>
      <c r="AW463">
        <v>-0.15624496340751648</v>
      </c>
      <c r="AX463">
        <v>-2.158710241317749</v>
      </c>
      <c r="AY463">
        <v>-2.0241034030914307</v>
      </c>
      <c r="AZ463">
        <v>-1.9547258615493774</v>
      </c>
      <c r="BA463">
        <v>-1.6357022523880005</v>
      </c>
      <c r="BB463">
        <v>-0.27738621830940247</v>
      </c>
      <c r="BC463">
        <v>9.6257321536540985E-2</v>
      </c>
      <c r="BD463">
        <v>9.4174355268478394E-2</v>
      </c>
      <c r="BE463">
        <v>-2.143474854528904E-2</v>
      </c>
      <c r="BF463">
        <v>-0.27678865194320679</v>
      </c>
      <c r="BG463">
        <v>-0.35708469152450562</v>
      </c>
      <c r="BH463">
        <v>-0.12181072682142258</v>
      </c>
      <c r="BI463">
        <v>0.10929098725318909</v>
      </c>
      <c r="BJ463">
        <v>-0.72988921403884888</v>
      </c>
      <c r="BK463">
        <v>-0.82886981964111328</v>
      </c>
      <c r="BL463">
        <v>-0.77328610420227051</v>
      </c>
      <c r="BM463">
        <v>-1.1646879911422729</v>
      </c>
      <c r="BN463">
        <v>-0.75516891479492188</v>
      </c>
      <c r="BO463">
        <v>-0.96538853645324707</v>
      </c>
      <c r="BP463">
        <v>0.51262181997299194</v>
      </c>
      <c r="BQ463">
        <v>10.359541893005371</v>
      </c>
      <c r="BR463">
        <v>9.9824323654174805</v>
      </c>
      <c r="BS463">
        <v>9.8359413146972656</v>
      </c>
      <c r="BT463">
        <v>10.328866004943848</v>
      </c>
      <c r="BU463">
        <v>0.60545378923416138</v>
      </c>
      <c r="BV463">
        <v>-1.407806396484375</v>
      </c>
      <c r="BW463">
        <v>-1.2557405233383179</v>
      </c>
      <c r="BX463">
        <v>-1.1773525476455688</v>
      </c>
      <c r="BY463">
        <v>-0.8927006721496582</v>
      </c>
      <c r="BZ463">
        <v>0.12959319353103638</v>
      </c>
      <c r="CA463">
        <v>0.49745389819145203</v>
      </c>
      <c r="CB463">
        <v>0.49201899766921997</v>
      </c>
      <c r="CC463">
        <v>0.37026235461235046</v>
      </c>
      <c r="CD463">
        <v>0.12102854251861572</v>
      </c>
      <c r="CE463">
        <v>4.4184349477291107E-2</v>
      </c>
      <c r="CF463">
        <v>0.28731998801231384</v>
      </c>
      <c r="CG463">
        <v>0.5363774299621582</v>
      </c>
      <c r="CH463">
        <v>-0.27347087860107422</v>
      </c>
      <c r="CI463">
        <v>-0.35723671317100525</v>
      </c>
      <c r="CJ463">
        <v>-0.28853240609169006</v>
      </c>
      <c r="CK463">
        <v>-0.66501641273498535</v>
      </c>
      <c r="CL463">
        <v>-0.23659186065196991</v>
      </c>
      <c r="CM463">
        <v>-0.42455875873565674</v>
      </c>
      <c r="CN463">
        <v>1.0635825395584106</v>
      </c>
      <c r="CO463">
        <v>10.899507522583008</v>
      </c>
      <c r="CP463">
        <v>10.51168155670166</v>
      </c>
      <c r="CQ463">
        <v>10.372676849365234</v>
      </c>
      <c r="CR463">
        <v>10.85153865814209</v>
      </c>
      <c r="CS463">
        <v>1.1330040693283081</v>
      </c>
      <c r="CT463">
        <v>-0.88773256540298462</v>
      </c>
      <c r="CU463">
        <v>-0.72357475757598877</v>
      </c>
      <c r="CV463">
        <v>-0.63894617557525635</v>
      </c>
      <c r="CW463">
        <v>-0.37810009717941284</v>
      </c>
      <c r="CX463">
        <v>0.53657263517379761</v>
      </c>
      <c r="CY463">
        <v>0.89865046739578247</v>
      </c>
      <c r="CZ463">
        <v>0.88986361026763916</v>
      </c>
      <c r="DA463">
        <v>0.76195943355560303</v>
      </c>
      <c r="DB463">
        <v>0.51884573698043823</v>
      </c>
      <c r="DC463">
        <v>0.44545337557792664</v>
      </c>
      <c r="DD463">
        <v>0.69645071029663086</v>
      </c>
      <c r="DE463">
        <v>0.96346390247344971</v>
      </c>
      <c r="DF463">
        <v>0.18294745683670044</v>
      </c>
      <c r="DG463">
        <v>0.11439641565084457</v>
      </c>
      <c r="DH463">
        <v>0.19622132182121277</v>
      </c>
      <c r="DI463">
        <v>-0.16534483432769775</v>
      </c>
      <c r="DJ463">
        <v>0.28198522329330444</v>
      </c>
      <c r="DK463">
        <v>0.11627102643251419</v>
      </c>
      <c r="DL463">
        <v>1.6145431995391846</v>
      </c>
      <c r="DM463">
        <v>11.439473152160645</v>
      </c>
      <c r="DN463">
        <v>11.04093074798584</v>
      </c>
      <c r="DO463">
        <v>10.909412384033203</v>
      </c>
      <c r="DP463">
        <v>11.374211311340332</v>
      </c>
      <c r="DQ463">
        <v>1.6605542898178101</v>
      </c>
      <c r="DR463">
        <v>-0.36765879392623901</v>
      </c>
      <c r="DS463">
        <v>-0.19140902161598206</v>
      </c>
      <c r="DT463">
        <v>-0.10053978115320206</v>
      </c>
      <c r="DU463">
        <v>0.13650050759315491</v>
      </c>
      <c r="DV463">
        <v>1.1241862773895264</v>
      </c>
      <c r="DW463">
        <v>1.477914571762085</v>
      </c>
      <c r="DX463">
        <v>1.4642881155014038</v>
      </c>
      <c r="DY463">
        <v>1.3275078535079956</v>
      </c>
      <c r="DZ463">
        <v>1.0932306051254272</v>
      </c>
      <c r="EA463">
        <v>1.0248221158981323</v>
      </c>
      <c r="EB463">
        <v>1.2871705293655396</v>
      </c>
      <c r="EC463">
        <v>1.5801088809967041</v>
      </c>
      <c r="ED463">
        <v>0.84194302558898926</v>
      </c>
      <c r="EE463">
        <v>0.79535973072052002</v>
      </c>
      <c r="EF463">
        <v>0.89612871408462524</v>
      </c>
      <c r="EG463">
        <v>0.55610156059265137</v>
      </c>
      <c r="EH463">
        <v>1.0307281017303467</v>
      </c>
      <c r="EI463">
        <v>0.89714336395263672</v>
      </c>
      <c r="EJ463">
        <v>2.4100430011749268</v>
      </c>
      <c r="EK463">
        <v>12.219098091125488</v>
      </c>
      <c r="EL463">
        <v>11.805082321166992</v>
      </c>
      <c r="EM463">
        <v>11.68437385559082</v>
      </c>
      <c r="EN463">
        <v>12.128868103027344</v>
      </c>
      <c r="EO463">
        <v>2.4222531318664551</v>
      </c>
      <c r="EP463">
        <v>0.38324514031410217</v>
      </c>
      <c r="EQ463">
        <v>0.57695376873016357</v>
      </c>
      <c r="ER463">
        <v>0.67683351039886475</v>
      </c>
      <c r="ES463">
        <v>0.8795020580291748</v>
      </c>
      <c r="ET463">
        <v>68.577743530273438</v>
      </c>
      <c r="EU463">
        <v>69.459640502929687</v>
      </c>
      <c r="EV463">
        <v>68.562126159667969</v>
      </c>
      <c r="EW463">
        <v>66.2021484375</v>
      </c>
      <c r="EX463">
        <v>65.505790710449219</v>
      </c>
      <c r="EY463">
        <v>65.047042846679688</v>
      </c>
      <c r="EZ463">
        <v>68.466552734375</v>
      </c>
      <c r="FA463">
        <v>73.445480346679688</v>
      </c>
      <c r="FB463">
        <v>78.57476806640625</v>
      </c>
      <c r="FC463">
        <v>82.345748901367188</v>
      </c>
      <c r="FD463">
        <v>84.758308410644531</v>
      </c>
      <c r="FE463">
        <v>86.765357971191406</v>
      </c>
      <c r="FF463">
        <v>88.072540283203125</v>
      </c>
      <c r="FG463">
        <v>89.094947814941406</v>
      </c>
      <c r="FH463">
        <v>89.653564453125</v>
      </c>
      <c r="FI463">
        <v>87.677200317382812</v>
      </c>
      <c r="FJ463">
        <v>86.381500244140625</v>
      </c>
      <c r="FK463">
        <v>84.022178649902344</v>
      </c>
      <c r="FL463">
        <v>80.552841186523438</v>
      </c>
      <c r="FM463">
        <v>79.570693969726563</v>
      </c>
      <c r="FN463">
        <v>77.807197570800781</v>
      </c>
      <c r="FO463">
        <v>75.537338256835938</v>
      </c>
      <c r="FP463">
        <v>74.032783508300781</v>
      </c>
      <c r="FQ463">
        <v>70.899429321289063</v>
      </c>
      <c r="FR463">
        <v>264</v>
      </c>
      <c r="FS463">
        <v>3.6668512970209122E-2</v>
      </c>
      <c r="FT463">
        <v>1</v>
      </c>
    </row>
    <row r="464" spans="1:176" x14ac:dyDescent="0.2">
      <c r="A464" t="s">
        <v>233</v>
      </c>
      <c r="B464" t="s">
        <v>227</v>
      </c>
      <c r="C464" t="s">
        <v>249</v>
      </c>
      <c r="D464">
        <v>260</v>
      </c>
      <c r="E464">
        <v>260</v>
      </c>
      <c r="F464">
        <v>19.349098205566406</v>
      </c>
      <c r="G464">
        <v>19.159084320068359</v>
      </c>
      <c r="H464">
        <v>19.024042129516602</v>
      </c>
      <c r="I464">
        <v>19.036815643310547</v>
      </c>
      <c r="J464">
        <v>19.259637832641602</v>
      </c>
      <c r="K464">
        <v>19.713346481323242</v>
      </c>
      <c r="L464">
        <v>21.109891891479492</v>
      </c>
      <c r="M464">
        <v>22.670749664306641</v>
      </c>
      <c r="N464">
        <v>24.528743743896484</v>
      </c>
      <c r="O464">
        <v>25.390100479125977</v>
      </c>
      <c r="P464">
        <v>27.090953826904297</v>
      </c>
      <c r="Q464">
        <v>27.997152328491211</v>
      </c>
      <c r="R464">
        <v>28.603742599487305</v>
      </c>
      <c r="S464">
        <v>29.04443359375</v>
      </c>
      <c r="T464">
        <v>29.615026473999023</v>
      </c>
      <c r="U464">
        <v>29.847366333007813</v>
      </c>
      <c r="V464">
        <v>30.218095779418945</v>
      </c>
      <c r="W464">
        <v>30.611312866210938</v>
      </c>
      <c r="X464">
        <v>31.021039962768555</v>
      </c>
      <c r="Y464">
        <v>30.366365432739258</v>
      </c>
      <c r="Z464">
        <v>29.231874465942383</v>
      </c>
      <c r="AA464">
        <v>25.828113555908203</v>
      </c>
      <c r="AB464">
        <v>22.245700836181641</v>
      </c>
      <c r="AC464">
        <v>20.174087524414063</v>
      </c>
      <c r="AD464">
        <v>-1.0704004764556885</v>
      </c>
      <c r="AE464">
        <v>-0.77695256471633911</v>
      </c>
      <c r="AF464">
        <v>-0.56891554594039917</v>
      </c>
      <c r="AG464">
        <v>-0.54567903280258179</v>
      </c>
      <c r="AH464">
        <v>-0.78010016679763794</v>
      </c>
      <c r="AI464">
        <v>-0.71501415967941284</v>
      </c>
      <c r="AJ464">
        <v>-1.1276955604553223</v>
      </c>
      <c r="AK464">
        <v>-0.6843644380569458</v>
      </c>
      <c r="AL464">
        <v>-0.75888067483901978</v>
      </c>
      <c r="AM464">
        <v>-0.86955398321151733</v>
      </c>
      <c r="AN464">
        <v>-1.1796759366989136</v>
      </c>
      <c r="AO464">
        <v>-1.3756593465805054</v>
      </c>
      <c r="AP464">
        <v>-1.502808690071106</v>
      </c>
      <c r="AQ464">
        <v>-1.9039936065673828</v>
      </c>
      <c r="AR464">
        <v>-1.7463243007659912</v>
      </c>
      <c r="AS464">
        <v>-0.24096818268299103</v>
      </c>
      <c r="AT464">
        <v>9.660552978515625</v>
      </c>
      <c r="AU464">
        <v>9.1637973785400391</v>
      </c>
      <c r="AV464">
        <v>9.2148876190185547</v>
      </c>
      <c r="AW464">
        <v>-0.64559328556060791</v>
      </c>
      <c r="AX464">
        <v>-2.4987175464630127</v>
      </c>
      <c r="AY464">
        <v>-2.8277797698974609</v>
      </c>
      <c r="AZ464">
        <v>-2.97849440574646</v>
      </c>
      <c r="BA464">
        <v>-1.8168120384216309</v>
      </c>
      <c r="BB464">
        <v>-0.47974449396133423</v>
      </c>
      <c r="BC464">
        <v>-0.22055482864379883</v>
      </c>
      <c r="BD464">
        <v>-1.3416814617812634E-2</v>
      </c>
      <c r="BE464">
        <v>-3.9123682654462755E-5</v>
      </c>
      <c r="BF464">
        <v>-0.21636022627353668</v>
      </c>
      <c r="BG464">
        <v>-0.15543185174465179</v>
      </c>
      <c r="BH464">
        <v>-0.57232415676116943</v>
      </c>
      <c r="BI464">
        <v>-8.8279359042644501E-2</v>
      </c>
      <c r="BJ464">
        <v>-0.10151159763336182</v>
      </c>
      <c r="BK464">
        <v>-0.22670565545558929</v>
      </c>
      <c r="BL464">
        <v>-0.52443689107894897</v>
      </c>
      <c r="BM464">
        <v>-0.70098197460174561</v>
      </c>
      <c r="BN464">
        <v>-0.80640697479248047</v>
      </c>
      <c r="BO464">
        <v>-1.1667290925979614</v>
      </c>
      <c r="BP464">
        <v>-0.99285715818405151</v>
      </c>
      <c r="BQ464">
        <v>0.4867386519908905</v>
      </c>
      <c r="BR464">
        <v>10.394989967346191</v>
      </c>
      <c r="BS464">
        <v>9.8943653106689453</v>
      </c>
      <c r="BT464">
        <v>9.9247522354125977</v>
      </c>
      <c r="BU464">
        <v>2.8631797060370445E-2</v>
      </c>
      <c r="BV464">
        <v>-1.8102017641067505</v>
      </c>
      <c r="BW464">
        <v>-2.0880429744720459</v>
      </c>
      <c r="BX464">
        <v>-2.2376899719238281</v>
      </c>
      <c r="BY464">
        <v>-1.1344413757324219</v>
      </c>
      <c r="BZ464">
        <v>-7.0657961070537567E-2</v>
      </c>
      <c r="CA464">
        <v>0.16480453312397003</v>
      </c>
      <c r="CB464">
        <v>0.37131991982460022</v>
      </c>
      <c r="CC464">
        <v>0.37786942720413208</v>
      </c>
      <c r="CD464">
        <v>0.1740843653678894</v>
      </c>
      <c r="CE464">
        <v>0.23213315010070801</v>
      </c>
      <c r="CF464">
        <v>-0.18767562508583069</v>
      </c>
      <c r="CG464">
        <v>0.32456734776496887</v>
      </c>
      <c r="CH464">
        <v>0.35378021001815796</v>
      </c>
      <c r="CI464">
        <v>0.2185291200876236</v>
      </c>
      <c r="CJ464">
        <v>-7.0620395243167877E-2</v>
      </c>
      <c r="CK464">
        <v>-0.23370252549648285</v>
      </c>
      <c r="CL464">
        <v>-0.32408127188682556</v>
      </c>
      <c r="CM464">
        <v>-0.65610200166702271</v>
      </c>
      <c r="CN464">
        <v>-0.47100812196731567</v>
      </c>
      <c r="CO464">
        <v>0.99074620008468628</v>
      </c>
      <c r="CP464">
        <v>10.903658866882324</v>
      </c>
      <c r="CQ464">
        <v>10.40035343170166</v>
      </c>
      <c r="CR464">
        <v>10.416402816772461</v>
      </c>
      <c r="CS464">
        <v>0.49559801816940308</v>
      </c>
      <c r="CT464">
        <v>-1.3333377838134766</v>
      </c>
      <c r="CU464">
        <v>-1.5757036209106445</v>
      </c>
      <c r="CV464">
        <v>-1.7246111631393433</v>
      </c>
      <c r="CW464">
        <v>-0.66183358430862427</v>
      </c>
      <c r="CX464">
        <v>0.3384285569190979</v>
      </c>
      <c r="CY464">
        <v>0.55016392469406128</v>
      </c>
      <c r="CZ464">
        <v>0.75605666637420654</v>
      </c>
      <c r="DA464">
        <v>0.75577795505523682</v>
      </c>
      <c r="DB464">
        <v>0.5645289421081543</v>
      </c>
      <c r="DC464">
        <v>0.619698166847229</v>
      </c>
      <c r="DD464">
        <v>0.19697290658950806</v>
      </c>
      <c r="DE464">
        <v>0.73741406202316284</v>
      </c>
      <c r="DF464">
        <v>0.80907201766967773</v>
      </c>
      <c r="DG464">
        <v>0.66376388072967529</v>
      </c>
      <c r="DH464">
        <v>0.38319611549377441</v>
      </c>
      <c r="DI464">
        <v>0.23357695341110229</v>
      </c>
      <c r="DJ464">
        <v>0.15824443101882935</v>
      </c>
      <c r="DK464">
        <v>-0.1454748809337616</v>
      </c>
      <c r="DL464">
        <v>5.0840936601161957E-2</v>
      </c>
      <c r="DM464">
        <v>1.4947537183761597</v>
      </c>
      <c r="DN464">
        <v>11.412327766418457</v>
      </c>
      <c r="DO464">
        <v>10.906341552734375</v>
      </c>
      <c r="DP464">
        <v>10.908053398132324</v>
      </c>
      <c r="DQ464">
        <v>0.96256422996520996</v>
      </c>
      <c r="DR464">
        <v>-0.85647380352020264</v>
      </c>
      <c r="DS464">
        <v>-1.0633642673492432</v>
      </c>
      <c r="DT464">
        <v>-1.2115323543548584</v>
      </c>
      <c r="DU464">
        <v>-0.18922577798366547</v>
      </c>
      <c r="DV464">
        <v>0.92908453941345215</v>
      </c>
      <c r="DW464">
        <v>1.1065616607666016</v>
      </c>
      <c r="DX464">
        <v>1.3115553855895996</v>
      </c>
      <c r="DY464">
        <v>1.3014179468154907</v>
      </c>
      <c r="DZ464">
        <v>1.1282689571380615</v>
      </c>
      <c r="EA464">
        <v>1.1792804002761841</v>
      </c>
      <c r="EB464">
        <v>0.75234431028366089</v>
      </c>
      <c r="EC464">
        <v>1.3334990739822388</v>
      </c>
      <c r="ED464">
        <v>1.4664410352706909</v>
      </c>
      <c r="EE464">
        <v>1.3066122531890869</v>
      </c>
      <c r="EF464">
        <v>1.0384351015090942</v>
      </c>
      <c r="EG464">
        <v>0.90825432538986206</v>
      </c>
      <c r="EH464">
        <v>0.85464614629745483</v>
      </c>
      <c r="EI464">
        <v>0.5917896032333374</v>
      </c>
      <c r="EJ464">
        <v>0.80430811643600464</v>
      </c>
      <c r="EK464">
        <v>2.2224605083465576</v>
      </c>
      <c r="EL464">
        <v>12.146764755249023</v>
      </c>
      <c r="EM464">
        <v>11.636909484863281</v>
      </c>
      <c r="EN464">
        <v>11.617918014526367</v>
      </c>
      <c r="EO464">
        <v>1.6367893218994141</v>
      </c>
      <c r="EP464">
        <v>-0.16795790195465088</v>
      </c>
      <c r="EQ464">
        <v>-0.32362750172615051</v>
      </c>
      <c r="ER464">
        <v>-0.47072792053222656</v>
      </c>
      <c r="ES464">
        <v>0.49314484000205994</v>
      </c>
      <c r="ET464">
        <v>63.660285949707031</v>
      </c>
      <c r="EU464">
        <v>62.320003509521484</v>
      </c>
      <c r="EV464">
        <v>58.172435760498047</v>
      </c>
      <c r="EW464">
        <v>58.038478851318359</v>
      </c>
      <c r="EX464">
        <v>56.307453155517578</v>
      </c>
      <c r="EY464">
        <v>55.810626983642578</v>
      </c>
      <c r="EZ464">
        <v>59.886432647705078</v>
      </c>
      <c r="FA464">
        <v>63.849472045898437</v>
      </c>
      <c r="FB464">
        <v>73.167739868164062</v>
      </c>
      <c r="FC464">
        <v>75.764938354492188</v>
      </c>
      <c r="FD464">
        <v>78.848800659179688</v>
      </c>
      <c r="FE464">
        <v>83.382064819335937</v>
      </c>
      <c r="FF464">
        <v>84.787811279296875</v>
      </c>
      <c r="FG464">
        <v>84.751289367675781</v>
      </c>
      <c r="FH464">
        <v>85.343246459960938</v>
      </c>
      <c r="FI464">
        <v>87.20880126953125</v>
      </c>
      <c r="FJ464">
        <v>83.558586120605469</v>
      </c>
      <c r="FK464">
        <v>80.345321655273438</v>
      </c>
      <c r="FL464">
        <v>78.305107116699219</v>
      </c>
      <c r="FM464">
        <v>76.400627136230469</v>
      </c>
      <c r="FN464">
        <v>74.777763366699219</v>
      </c>
      <c r="FO464">
        <v>71.963363647460938</v>
      </c>
      <c r="FP464">
        <v>68.724006652832031</v>
      </c>
      <c r="FQ464">
        <v>67.965751647949219</v>
      </c>
      <c r="FR464">
        <v>260</v>
      </c>
      <c r="FS464">
        <v>3.7118140608072281E-2</v>
      </c>
      <c r="FT464">
        <v>1</v>
      </c>
    </row>
    <row r="465" spans="1:176" x14ac:dyDescent="0.2">
      <c r="A465" t="s">
        <v>233</v>
      </c>
      <c r="B465" t="s">
        <v>227</v>
      </c>
      <c r="C465" t="s">
        <v>250</v>
      </c>
      <c r="D465">
        <v>260</v>
      </c>
      <c r="E465">
        <v>260</v>
      </c>
      <c r="F465">
        <v>19.991554260253906</v>
      </c>
      <c r="G465">
        <v>19.634860992431641</v>
      </c>
      <c r="H465">
        <v>19.431621551513672</v>
      </c>
      <c r="I465">
        <v>19.486061096191406</v>
      </c>
      <c r="J465">
        <v>19.7437744140625</v>
      </c>
      <c r="K465">
        <v>20.223484039306641</v>
      </c>
      <c r="L465">
        <v>21.682281494140625</v>
      </c>
      <c r="M465">
        <v>23.379072189331055</v>
      </c>
      <c r="N465">
        <v>25.557949066162109</v>
      </c>
      <c r="O465">
        <v>26.641305923461914</v>
      </c>
      <c r="P465">
        <v>28.671918869018555</v>
      </c>
      <c r="Q465">
        <v>29.758773803710938</v>
      </c>
      <c r="R465">
        <v>30.197822570800781</v>
      </c>
      <c r="S465">
        <v>29.994228363037109</v>
      </c>
      <c r="T465">
        <v>30.41520881652832</v>
      </c>
      <c r="U465">
        <v>30.627326965332031</v>
      </c>
      <c r="V465">
        <v>30.840608596801758</v>
      </c>
      <c r="W465">
        <v>31.56281852722168</v>
      </c>
      <c r="X465">
        <v>32.035579681396484</v>
      </c>
      <c r="Y465">
        <v>31.578742980957031</v>
      </c>
      <c r="Z465">
        <v>30.512683868408203</v>
      </c>
      <c r="AA465">
        <v>26.835075378417969</v>
      </c>
      <c r="AB465">
        <v>22.961614608764648</v>
      </c>
      <c r="AC465">
        <v>20.642023086547852</v>
      </c>
      <c r="AD465">
        <v>-0.95656627416610718</v>
      </c>
      <c r="AE465">
        <v>-0.85637503862380981</v>
      </c>
      <c r="AF465">
        <v>-0.63728028535842896</v>
      </c>
      <c r="AG465">
        <v>-0.78829747438430786</v>
      </c>
      <c r="AH465">
        <v>-0.31694599986076355</v>
      </c>
      <c r="AI465">
        <v>-4.2160473763942719E-2</v>
      </c>
      <c r="AJ465">
        <v>-0.99665683507919312</v>
      </c>
      <c r="AK465">
        <v>-1.2008963823318481</v>
      </c>
      <c r="AL465">
        <v>-1.4109864234924316</v>
      </c>
      <c r="AM465">
        <v>-1.3277746438980103</v>
      </c>
      <c r="AN465">
        <v>-1.5844229459762573</v>
      </c>
      <c r="AO465">
        <v>-1.8278050422668457</v>
      </c>
      <c r="AP465">
        <v>-2.3509626388549805</v>
      </c>
      <c r="AQ465">
        <v>-3.342348575592041</v>
      </c>
      <c r="AR465">
        <v>-1.6499522924423218</v>
      </c>
      <c r="AS465">
        <v>8.2570457458496094</v>
      </c>
      <c r="AT465">
        <v>8.4877414703369141</v>
      </c>
      <c r="AU465">
        <v>9.332341194152832</v>
      </c>
      <c r="AV465">
        <v>9.7358217239379883</v>
      </c>
      <c r="AW465">
        <v>-1.069008469581604</v>
      </c>
      <c r="AX465">
        <v>-2.6451115608215332</v>
      </c>
      <c r="AY465">
        <v>-2.2689025402069092</v>
      </c>
      <c r="AZ465">
        <v>-2.0999577045440674</v>
      </c>
      <c r="BA465">
        <v>-1.6746503114700317</v>
      </c>
      <c r="BB465">
        <v>-0.39294284582138062</v>
      </c>
      <c r="BC465">
        <v>-0.30191123485565186</v>
      </c>
      <c r="BD465">
        <v>-8.5022158920764923E-2</v>
      </c>
      <c r="BE465">
        <v>-0.25759908556938171</v>
      </c>
      <c r="BF465">
        <v>0.22717426717281342</v>
      </c>
      <c r="BG465">
        <v>0.49724757671356201</v>
      </c>
      <c r="BH465">
        <v>-0.46067294478416443</v>
      </c>
      <c r="BI465">
        <v>-0.60680049657821655</v>
      </c>
      <c r="BJ465">
        <v>-0.75474905967712402</v>
      </c>
      <c r="BK465">
        <v>-0.68463361263275146</v>
      </c>
      <c r="BL465">
        <v>-0.8728606104850769</v>
      </c>
      <c r="BM465">
        <v>-1.0461025238037109</v>
      </c>
      <c r="BN465">
        <v>-1.5481786727905273</v>
      </c>
      <c r="BO465">
        <v>-2.5342416763305664</v>
      </c>
      <c r="BP465">
        <v>-0.82824414968490601</v>
      </c>
      <c r="BQ465">
        <v>9.065643310546875</v>
      </c>
      <c r="BR465">
        <v>9.260493278503418</v>
      </c>
      <c r="BS465">
        <v>10.101882934570312</v>
      </c>
      <c r="BT465">
        <v>10.483784675598145</v>
      </c>
      <c r="BU465">
        <v>-0.36422505974769592</v>
      </c>
      <c r="BV465">
        <v>-1.951512336730957</v>
      </c>
      <c r="BW465">
        <v>-1.5153634548187256</v>
      </c>
      <c r="BX465">
        <v>-1.2961752414703369</v>
      </c>
      <c r="BY465">
        <v>-0.82642507553100586</v>
      </c>
      <c r="BZ465">
        <v>-2.5789637584239244E-3</v>
      </c>
      <c r="CA465">
        <v>8.2108676433563232E-2</v>
      </c>
      <c r="CB465">
        <v>0.29747012257575989</v>
      </c>
      <c r="CC465">
        <v>0.10996099561452866</v>
      </c>
      <c r="CD465">
        <v>0.6040303111076355</v>
      </c>
      <c r="CE465">
        <v>0.87083995342254639</v>
      </c>
      <c r="CF465">
        <v>-8.9452095329761505E-2</v>
      </c>
      <c r="CG465">
        <v>-0.19533148407936096</v>
      </c>
      <c r="CH465">
        <v>-0.30024105310440063</v>
      </c>
      <c r="CI465">
        <v>-0.23919612169265747</v>
      </c>
      <c r="CJ465">
        <v>-0.38003462553024292</v>
      </c>
      <c r="CK465">
        <v>-0.50469774007797241</v>
      </c>
      <c r="CL465">
        <v>-0.99217283725738525</v>
      </c>
      <c r="CM465">
        <v>-1.9745492935180664</v>
      </c>
      <c r="CN465">
        <v>-0.25913152098655701</v>
      </c>
      <c r="CO465">
        <v>9.625676155090332</v>
      </c>
      <c r="CP465">
        <v>9.7956991195678711</v>
      </c>
      <c r="CQ465">
        <v>10.634865760803223</v>
      </c>
      <c r="CR465">
        <v>11.00182056427002</v>
      </c>
      <c r="CS465">
        <v>0.12390579283237457</v>
      </c>
      <c r="CT465">
        <v>-1.4711276292800903</v>
      </c>
      <c r="CU465">
        <v>-0.99346452951431274</v>
      </c>
      <c r="CV465">
        <v>-0.73947793245315552</v>
      </c>
      <c r="CW465">
        <v>-0.23894685506820679</v>
      </c>
      <c r="CX465">
        <v>0.3877849280834198</v>
      </c>
      <c r="CY465">
        <v>0.46612858772277832</v>
      </c>
      <c r="CZ465">
        <v>0.6799623966217041</v>
      </c>
      <c r="DA465">
        <v>0.47752106189727783</v>
      </c>
      <c r="DB465">
        <v>0.98088634014129639</v>
      </c>
      <c r="DC465">
        <v>1.2444323301315308</v>
      </c>
      <c r="DD465">
        <v>0.28176873922348022</v>
      </c>
      <c r="DE465">
        <v>0.21613751351833344</v>
      </c>
      <c r="DF465">
        <v>0.15426696836948395</v>
      </c>
      <c r="DG465">
        <v>0.20624138414859772</v>
      </c>
      <c r="DH465">
        <v>0.11279132962226868</v>
      </c>
      <c r="DI465">
        <v>3.6707047373056412E-2</v>
      </c>
      <c r="DJ465">
        <v>-0.43616703152656555</v>
      </c>
      <c r="DK465">
        <v>-1.4148569107055664</v>
      </c>
      <c r="DL465">
        <v>0.3099810779094696</v>
      </c>
      <c r="DM465">
        <v>10.185708999633789</v>
      </c>
      <c r="DN465">
        <v>10.330904960632324</v>
      </c>
      <c r="DO465">
        <v>11.167848587036133</v>
      </c>
      <c r="DP465">
        <v>11.519856452941895</v>
      </c>
      <c r="DQ465">
        <v>0.61203664541244507</v>
      </c>
      <c r="DR465">
        <v>-0.99074298143386841</v>
      </c>
      <c r="DS465">
        <v>-0.4715656042098999</v>
      </c>
      <c r="DT465">
        <v>-0.18278060853481293</v>
      </c>
      <c r="DU465">
        <v>0.34853136539459229</v>
      </c>
      <c r="DV465">
        <v>0.95140838623046875</v>
      </c>
      <c r="DW465">
        <v>1.0205923318862915</v>
      </c>
      <c r="DX465">
        <v>1.2322205305099487</v>
      </c>
      <c r="DY465">
        <v>1.0082194805145264</v>
      </c>
      <c r="DZ465">
        <v>1.5250066518783569</v>
      </c>
      <c r="EA465">
        <v>1.7838404178619385</v>
      </c>
      <c r="EB465">
        <v>0.8177526593208313</v>
      </c>
      <c r="EC465">
        <v>0.81023341417312622</v>
      </c>
      <c r="ED465">
        <v>0.81050437688827515</v>
      </c>
      <c r="EE465">
        <v>0.84938240051269531</v>
      </c>
      <c r="EF465">
        <v>0.82435375452041626</v>
      </c>
      <c r="EG465">
        <v>0.81840956211090088</v>
      </c>
      <c r="EH465">
        <v>0.36661702394485474</v>
      </c>
      <c r="EI465">
        <v>-0.60675013065338135</v>
      </c>
      <c r="EJ465">
        <v>1.1316893100738525</v>
      </c>
      <c r="EK465">
        <v>10.994306564331055</v>
      </c>
      <c r="EL465">
        <v>11.103656768798828</v>
      </c>
      <c r="EM465">
        <v>11.937390327453613</v>
      </c>
      <c r="EN465">
        <v>12.267819404602051</v>
      </c>
      <c r="EO465">
        <v>1.3168200254440308</v>
      </c>
      <c r="EP465">
        <v>-0.29714381694793701</v>
      </c>
      <c r="EQ465">
        <v>0.28197351098060608</v>
      </c>
      <c r="ER465">
        <v>0.62100189924240112</v>
      </c>
      <c r="ES465">
        <v>1.1967566013336182</v>
      </c>
      <c r="ET465">
        <v>68.068634033203125</v>
      </c>
      <c r="EU465">
        <v>67.565284729003906</v>
      </c>
      <c r="EV465">
        <v>66.511421203613281</v>
      </c>
      <c r="EW465">
        <v>66.110832214355469</v>
      </c>
      <c r="EX465">
        <v>63.918510437011719</v>
      </c>
      <c r="EY465">
        <v>62.266136169433594</v>
      </c>
      <c r="EZ465">
        <v>63.671665191650391</v>
      </c>
      <c r="FA465">
        <v>69.406837463378906</v>
      </c>
      <c r="FB465">
        <v>79.151016235351563</v>
      </c>
      <c r="FC465">
        <v>83.627822875976563</v>
      </c>
      <c r="FD465">
        <v>86.101219177246094</v>
      </c>
      <c r="FE465">
        <v>87.193214416503906</v>
      </c>
      <c r="FF465">
        <v>87.911323547363281</v>
      </c>
      <c r="FG465">
        <v>88.904060363769531</v>
      </c>
      <c r="FH465">
        <v>89.115333557128906</v>
      </c>
      <c r="FI465">
        <v>87.72137451171875</v>
      </c>
      <c r="FJ465">
        <v>86.245491027832031</v>
      </c>
      <c r="FK465">
        <v>83.167259216308594</v>
      </c>
      <c r="FL465">
        <v>77.788993835449219</v>
      </c>
      <c r="FM465">
        <v>77.006988525390625</v>
      </c>
      <c r="FN465">
        <v>72.980209350585938</v>
      </c>
      <c r="FO465">
        <v>71.008865356445313</v>
      </c>
      <c r="FP465">
        <v>67.912429809570313</v>
      </c>
      <c r="FQ465">
        <v>68.429267883300781</v>
      </c>
      <c r="FR465">
        <v>260</v>
      </c>
      <c r="FS465">
        <v>3.5854782909154892E-2</v>
      </c>
      <c r="FT465">
        <v>1</v>
      </c>
    </row>
    <row r="466" spans="1:176" x14ac:dyDescent="0.2">
      <c r="A466" t="s">
        <v>233</v>
      </c>
      <c r="B466" t="s">
        <v>227</v>
      </c>
      <c r="C466" t="s">
        <v>251</v>
      </c>
      <c r="D466">
        <v>260</v>
      </c>
      <c r="E466">
        <v>260</v>
      </c>
      <c r="F466">
        <v>19.805952072143555</v>
      </c>
      <c r="G466">
        <v>19.430633544921875</v>
      </c>
      <c r="H466">
        <v>19.059585571289063</v>
      </c>
      <c r="I466">
        <v>19.168319702148438</v>
      </c>
      <c r="J466">
        <v>19.539508819580078</v>
      </c>
      <c r="K466">
        <v>19.982938766479492</v>
      </c>
      <c r="L466">
        <v>21.428955078125</v>
      </c>
      <c r="M466">
        <v>23.287229537963867</v>
      </c>
      <c r="N466">
        <v>25.539756774902344</v>
      </c>
      <c r="O466">
        <v>27.062179565429687</v>
      </c>
      <c r="P466">
        <v>29.094352722167969</v>
      </c>
      <c r="Q466">
        <v>30.02827262878418</v>
      </c>
      <c r="R466">
        <v>30.559524536132813</v>
      </c>
      <c r="S466">
        <v>30.52760124206543</v>
      </c>
      <c r="T466">
        <v>31.049074172973633</v>
      </c>
      <c r="U466">
        <v>31.198032379150391</v>
      </c>
      <c r="V466">
        <v>31.322111129760742</v>
      </c>
      <c r="W466">
        <v>31.677572250366211</v>
      </c>
      <c r="X466">
        <v>31.793087005615234</v>
      </c>
      <c r="Y466">
        <v>31.366937637329102</v>
      </c>
      <c r="Z466">
        <v>30.222999572753906</v>
      </c>
      <c r="AA466">
        <v>26.705991744995117</v>
      </c>
      <c r="AB466">
        <v>22.967111587524414</v>
      </c>
      <c r="AC466">
        <v>20.313995361328125</v>
      </c>
      <c r="AD466">
        <v>-1.5615406036376953</v>
      </c>
      <c r="AE466">
        <v>-1.2682079076766968</v>
      </c>
      <c r="AF466">
        <v>-0.5039939284324646</v>
      </c>
      <c r="AG466">
        <v>-0.42323839664459229</v>
      </c>
      <c r="AH466">
        <v>-0.27646484971046448</v>
      </c>
      <c r="AI466">
        <v>-0.45118901133537292</v>
      </c>
      <c r="AJ466">
        <v>-0.99264925718307495</v>
      </c>
      <c r="AK466">
        <v>-1.2169768810272217</v>
      </c>
      <c r="AL466">
        <v>-1.6802382469177246</v>
      </c>
      <c r="AM466">
        <v>-1.5221093893051147</v>
      </c>
      <c r="AN466">
        <v>-1.3833745718002319</v>
      </c>
      <c r="AO466">
        <v>-1.8028421401977539</v>
      </c>
      <c r="AP466">
        <v>-0.63613331317901611</v>
      </c>
      <c r="AQ466">
        <v>9.6699380874633789</v>
      </c>
      <c r="AR466">
        <v>9.5671710968017578</v>
      </c>
      <c r="AS466">
        <v>9.1315383911132812</v>
      </c>
      <c r="AT466">
        <v>8.0284423828125</v>
      </c>
      <c r="AU466">
        <v>7.9502321779727936E-2</v>
      </c>
      <c r="AV466">
        <v>-2.213416576385498</v>
      </c>
      <c r="AW466">
        <v>-2.5603196620941162</v>
      </c>
      <c r="AX466">
        <v>-1.9160667657852173</v>
      </c>
      <c r="AY466">
        <v>-1.6075677871704102</v>
      </c>
      <c r="AZ466">
        <v>-1.6328529119491577</v>
      </c>
      <c r="BA466">
        <v>-1.0911095142364502</v>
      </c>
      <c r="BB466">
        <v>-0.86170119047164917</v>
      </c>
      <c r="BC466">
        <v>-0.58635300397872925</v>
      </c>
      <c r="BD466">
        <v>0.12251044809818268</v>
      </c>
      <c r="BE466">
        <v>0.1813589483499527</v>
      </c>
      <c r="BF466">
        <v>0.31203955411911011</v>
      </c>
      <c r="BG466">
        <v>0.1680162101984024</v>
      </c>
      <c r="BH466">
        <v>-0.38533735275268555</v>
      </c>
      <c r="BI466">
        <v>-0.5924798846244812</v>
      </c>
      <c r="BJ466">
        <v>-1.006858229637146</v>
      </c>
      <c r="BK466">
        <v>-0.79918539524078369</v>
      </c>
      <c r="BL466">
        <v>-0.61533915996551514</v>
      </c>
      <c r="BM466">
        <v>-1.0150054693222046</v>
      </c>
      <c r="BN466">
        <v>0.17320068180561066</v>
      </c>
      <c r="BO466">
        <v>10.507603645324707</v>
      </c>
      <c r="BP466">
        <v>10.414932250976562</v>
      </c>
      <c r="BQ466">
        <v>9.9691486358642578</v>
      </c>
      <c r="BR466">
        <v>8.8782052993774414</v>
      </c>
      <c r="BS466">
        <v>0.94482129812240601</v>
      </c>
      <c r="BT466">
        <v>-1.3475347757339478</v>
      </c>
      <c r="BU466">
        <v>-1.7327245473861694</v>
      </c>
      <c r="BV466">
        <v>-1.1353639364242554</v>
      </c>
      <c r="BW466">
        <v>-0.77868282794952393</v>
      </c>
      <c r="BX466">
        <v>-0.78241604566574097</v>
      </c>
      <c r="BY466">
        <v>-0.28215813636779785</v>
      </c>
      <c r="BZ466">
        <v>-0.37699458003044128</v>
      </c>
      <c r="CA466">
        <v>-0.11410239338874817</v>
      </c>
      <c r="CB466">
        <v>0.55642545223236084</v>
      </c>
      <c r="CC466">
        <v>0.60010123252868652</v>
      </c>
      <c r="CD466">
        <v>0.71963590383529663</v>
      </c>
      <c r="CE466">
        <v>0.59687584638595581</v>
      </c>
      <c r="CF466">
        <v>3.5285014659166336E-2</v>
      </c>
      <c r="CG466">
        <v>-0.15995509922504425</v>
      </c>
      <c r="CH466">
        <v>-0.54047727584838867</v>
      </c>
      <c r="CI466">
        <v>-0.29849040508270264</v>
      </c>
      <c r="CJ466">
        <v>-8.3400130271911621E-2</v>
      </c>
      <c r="CK466">
        <v>-0.46935209631919861</v>
      </c>
      <c r="CL466">
        <v>0.73374295234680176</v>
      </c>
      <c r="CM466">
        <v>11.0877685546875</v>
      </c>
      <c r="CN466">
        <v>11.00208854675293</v>
      </c>
      <c r="CO466">
        <v>10.549274444580078</v>
      </c>
      <c r="CP466">
        <v>9.4667482376098633</v>
      </c>
      <c r="CQ466">
        <v>1.5441385507583618</v>
      </c>
      <c r="CR466">
        <v>-0.74782770872116089</v>
      </c>
      <c r="CS466">
        <v>-1.1595346927642822</v>
      </c>
      <c r="CT466">
        <v>-0.59465152025222778</v>
      </c>
      <c r="CU466">
        <v>-0.20459958910942078</v>
      </c>
      <c r="CV466">
        <v>-0.1934061199426651</v>
      </c>
      <c r="CW466">
        <v>0.27811914682388306</v>
      </c>
      <c r="CX466">
        <v>0.1077120378613472</v>
      </c>
      <c r="CY466">
        <v>0.3581482470035553</v>
      </c>
      <c r="CZ466">
        <v>0.9903404712677002</v>
      </c>
      <c r="DA466">
        <v>1.0188435316085815</v>
      </c>
      <c r="DB466">
        <v>1.1272323131561279</v>
      </c>
      <c r="DC466">
        <v>1.0257354974746704</v>
      </c>
      <c r="DD466">
        <v>0.45590737462043762</v>
      </c>
      <c r="DE466">
        <v>0.27256965637207031</v>
      </c>
      <c r="DF466">
        <v>-7.4096307158470154E-2</v>
      </c>
      <c r="DG466">
        <v>0.20220458507537842</v>
      </c>
      <c r="DH466">
        <v>0.44853886961936951</v>
      </c>
      <c r="DI466">
        <v>7.6301224529743195E-2</v>
      </c>
      <c r="DJ466">
        <v>1.2942851781845093</v>
      </c>
      <c r="DK466">
        <v>11.667933464050293</v>
      </c>
      <c r="DL466">
        <v>11.589244842529297</v>
      </c>
      <c r="DM466">
        <v>11.129400253295898</v>
      </c>
      <c r="DN466">
        <v>10.055291175842285</v>
      </c>
      <c r="DO466">
        <v>2.1434557437896729</v>
      </c>
      <c r="DP466">
        <v>-0.14812065660953522</v>
      </c>
      <c r="DQ466">
        <v>-0.58634483814239502</v>
      </c>
      <c r="DR466">
        <v>-5.3939133882522583E-2</v>
      </c>
      <c r="DS466">
        <v>0.36948364973068237</v>
      </c>
      <c r="DT466">
        <v>0.39560380578041077</v>
      </c>
      <c r="DU466">
        <v>0.83839643001556396</v>
      </c>
      <c r="DV466">
        <v>0.80755144357681274</v>
      </c>
      <c r="DW466">
        <v>1.0400031805038452</v>
      </c>
      <c r="DX466">
        <v>1.6168447732925415</v>
      </c>
      <c r="DY466">
        <v>1.6234408617019653</v>
      </c>
      <c r="DZ466">
        <v>1.7157366275787354</v>
      </c>
      <c r="EA466">
        <v>1.6449407339096069</v>
      </c>
      <c r="EB466">
        <v>1.0632193088531494</v>
      </c>
      <c r="EC466">
        <v>0.89706671237945557</v>
      </c>
      <c r="ED466">
        <v>0.59928375482559204</v>
      </c>
      <c r="EE466">
        <v>0.92512863874435425</v>
      </c>
      <c r="EF466">
        <v>1.2165743112564087</v>
      </c>
      <c r="EG466">
        <v>0.86413794755935669</v>
      </c>
      <c r="EH466">
        <v>2.1036193370819092</v>
      </c>
      <c r="EI466">
        <v>12.505599021911621</v>
      </c>
      <c r="EJ466">
        <v>12.437005996704102</v>
      </c>
      <c r="EK466">
        <v>11.967010498046875</v>
      </c>
      <c r="EL466">
        <v>10.905054092407227</v>
      </c>
      <c r="EM466">
        <v>3.0087747573852539</v>
      </c>
      <c r="EN466">
        <v>0.71776103973388672</v>
      </c>
      <c r="EO466">
        <v>0.24125027656555176</v>
      </c>
      <c r="EP466">
        <v>0.72676366567611694</v>
      </c>
      <c r="EQ466">
        <v>1.1983686685562134</v>
      </c>
      <c r="ER466">
        <v>1.2460405826568604</v>
      </c>
      <c r="ES466">
        <v>1.6473478078842163</v>
      </c>
      <c r="ET466">
        <v>64.675132751464844</v>
      </c>
      <c r="EU466">
        <v>68.527130126953125</v>
      </c>
      <c r="EV466">
        <v>62.971092224121094</v>
      </c>
      <c r="EW466">
        <v>60.916431427001953</v>
      </c>
      <c r="EX466">
        <v>60.655429840087891</v>
      </c>
      <c r="EY466">
        <v>62.157321929931641</v>
      </c>
      <c r="EZ466">
        <v>67.211845397949219</v>
      </c>
      <c r="FA466">
        <v>73.03814697265625</v>
      </c>
      <c r="FB466">
        <v>77.319122314453125</v>
      </c>
      <c r="FC466">
        <v>81.47210693359375</v>
      </c>
      <c r="FD466">
        <v>85.180252075195313</v>
      </c>
      <c r="FE466">
        <v>86.851898193359375</v>
      </c>
      <c r="FF466">
        <v>87.860137939453125</v>
      </c>
      <c r="FG466">
        <v>87.487266540527344</v>
      </c>
      <c r="FH466">
        <v>88.4227294921875</v>
      </c>
      <c r="FI466">
        <v>88.368263244628906</v>
      </c>
      <c r="FJ466">
        <v>86.526115417480469</v>
      </c>
      <c r="FK466">
        <v>84.690391540527344</v>
      </c>
      <c r="FL466">
        <v>79.956962585449219</v>
      </c>
      <c r="FM466">
        <v>74.415267944335938</v>
      </c>
      <c r="FN466">
        <v>73.546783447265625</v>
      </c>
      <c r="FO466">
        <v>72.470390319824219</v>
      </c>
      <c r="FP466">
        <v>72.8341064453125</v>
      </c>
      <c r="FQ466">
        <v>71.701751708984375</v>
      </c>
      <c r="FR466">
        <v>260</v>
      </c>
      <c r="FS466">
        <v>2.9671117663383484E-2</v>
      </c>
      <c r="FT466">
        <v>1</v>
      </c>
    </row>
    <row r="467" spans="1:176" x14ac:dyDescent="0.2">
      <c r="A467" t="s">
        <v>233</v>
      </c>
      <c r="B467" t="s">
        <v>227</v>
      </c>
      <c r="C467" t="s">
        <v>252</v>
      </c>
      <c r="D467">
        <v>260</v>
      </c>
      <c r="E467">
        <v>260</v>
      </c>
      <c r="F467">
        <v>19.65443229675293</v>
      </c>
      <c r="G467">
        <v>19.180572509765625</v>
      </c>
      <c r="H467">
        <v>18.964578628540039</v>
      </c>
      <c r="I467">
        <v>19.437154769897461</v>
      </c>
      <c r="J467">
        <v>19.813346862792969</v>
      </c>
      <c r="K467">
        <v>20.596153259277344</v>
      </c>
      <c r="L467">
        <v>22.323179244995117</v>
      </c>
      <c r="M467">
        <v>24.62739372253418</v>
      </c>
      <c r="N467">
        <v>27.415189743041992</v>
      </c>
      <c r="O467">
        <v>28.667224884033203</v>
      </c>
      <c r="P467">
        <v>30.603727340698242</v>
      </c>
      <c r="Q467">
        <v>31.446699142456055</v>
      </c>
      <c r="R467">
        <v>31.617938995361328</v>
      </c>
      <c r="S467">
        <v>31.102449417114258</v>
      </c>
      <c r="T467">
        <v>31.525911331176758</v>
      </c>
      <c r="U467">
        <v>31.976959228515625</v>
      </c>
      <c r="V467">
        <v>32.450702667236328</v>
      </c>
      <c r="W467">
        <v>33.210075378417969</v>
      </c>
      <c r="X467">
        <v>33.272422790527344</v>
      </c>
      <c r="Y467">
        <v>32.711910247802734</v>
      </c>
      <c r="Z467">
        <v>31.552593231201172</v>
      </c>
      <c r="AA467">
        <v>27.513786315917969</v>
      </c>
      <c r="AB467">
        <v>23.528696060180664</v>
      </c>
      <c r="AC467">
        <v>21.442859649658203</v>
      </c>
      <c r="AD467">
        <v>-1.2109594345092773</v>
      </c>
      <c r="AE467">
        <v>-1.2118892669677734</v>
      </c>
      <c r="AF467">
        <v>-1.3706172704696655</v>
      </c>
      <c r="AG467">
        <v>-0.97356986999511719</v>
      </c>
      <c r="AH467">
        <v>-0.96331334114074707</v>
      </c>
      <c r="AI467">
        <v>-0.76194965839385986</v>
      </c>
      <c r="AJ467">
        <v>-0.95815277099609375</v>
      </c>
      <c r="AK467">
        <v>-1.3169145584106445</v>
      </c>
      <c r="AL467">
        <v>-1.5313109159469604</v>
      </c>
      <c r="AM467">
        <v>-1.3069791793823242</v>
      </c>
      <c r="AN467">
        <v>-1.2064793109893799</v>
      </c>
      <c r="AO467">
        <v>-1.2878867387771606</v>
      </c>
      <c r="AP467">
        <v>-1.9069581031799316</v>
      </c>
      <c r="AQ467">
        <v>-3.4972953796386719</v>
      </c>
      <c r="AR467">
        <v>-2.0896282196044922</v>
      </c>
      <c r="AS467">
        <v>8.0070066452026367</v>
      </c>
      <c r="AT467">
        <v>8.2027902603149414</v>
      </c>
      <c r="AU467">
        <v>8.3909635543823242</v>
      </c>
      <c r="AV467">
        <v>8.4454784393310547</v>
      </c>
      <c r="AW467">
        <v>-1.3896491527557373</v>
      </c>
      <c r="AX467">
        <v>-3.2804286479949951</v>
      </c>
      <c r="AY467">
        <v>-2.3299903869628906</v>
      </c>
      <c r="AZ467">
        <v>-2.0167090892791748</v>
      </c>
      <c r="BA467">
        <v>-1.091468334197998</v>
      </c>
      <c r="BB467">
        <v>-0.54064559936523438</v>
      </c>
      <c r="BC467">
        <v>-0.54409986734390259</v>
      </c>
      <c r="BD467">
        <v>-0.70051324367523193</v>
      </c>
      <c r="BE467">
        <v>-0.31438124179840088</v>
      </c>
      <c r="BF467">
        <v>-0.32247170805931091</v>
      </c>
      <c r="BG467">
        <v>-0.12257541716098785</v>
      </c>
      <c r="BH467">
        <v>-0.3259965181350708</v>
      </c>
      <c r="BI467">
        <v>-0.63878101110458374</v>
      </c>
      <c r="BJ467">
        <v>-0.79960870742797852</v>
      </c>
      <c r="BK467">
        <v>-0.52327835559844971</v>
      </c>
      <c r="BL467">
        <v>-0.37465557456016541</v>
      </c>
      <c r="BM467">
        <v>-0.44235977530479431</v>
      </c>
      <c r="BN467">
        <v>-1.0481430292129517</v>
      </c>
      <c r="BO467">
        <v>-2.5950100421905518</v>
      </c>
      <c r="BP467">
        <v>-1.1852923631668091</v>
      </c>
      <c r="BQ467">
        <v>8.888463020324707</v>
      </c>
      <c r="BR467">
        <v>9.1153564453125</v>
      </c>
      <c r="BS467">
        <v>9.343754768371582</v>
      </c>
      <c r="BT467">
        <v>9.3694686889648438</v>
      </c>
      <c r="BU467">
        <v>-0.5219835638999939</v>
      </c>
      <c r="BV467">
        <v>-2.4235427379608154</v>
      </c>
      <c r="BW467">
        <v>-1.4791066646575928</v>
      </c>
      <c r="BX467">
        <v>-1.1171905994415283</v>
      </c>
      <c r="BY467">
        <v>-0.19174310564994812</v>
      </c>
      <c r="BZ467">
        <v>-7.6388269662857056E-2</v>
      </c>
      <c r="CA467">
        <v>-8.1590957939624786E-2</v>
      </c>
      <c r="CB467">
        <v>-0.23640123009681702</v>
      </c>
      <c r="CC467">
        <v>0.14217080175876617</v>
      </c>
      <c r="CD467">
        <v>0.12137323617935181</v>
      </c>
      <c r="CE467">
        <v>0.32025325298309326</v>
      </c>
      <c r="CF467">
        <v>0.11183296889066696</v>
      </c>
      <c r="CG467">
        <v>-0.16910776495933533</v>
      </c>
      <c r="CH467">
        <v>-0.29283392429351807</v>
      </c>
      <c r="CI467">
        <v>1.9510479643940926E-2</v>
      </c>
      <c r="CJ467">
        <v>0.20146302878856659</v>
      </c>
      <c r="CK467">
        <v>0.14324961602687836</v>
      </c>
      <c r="CL467">
        <v>-0.45333036780357361</v>
      </c>
      <c r="CM467">
        <v>-1.9700899124145508</v>
      </c>
      <c r="CN467">
        <v>-0.55895215272903442</v>
      </c>
      <c r="CO467">
        <v>9.4989566802978516</v>
      </c>
      <c r="CP467">
        <v>9.7473964691162109</v>
      </c>
      <c r="CQ467">
        <v>10.003654479980469</v>
      </c>
      <c r="CR467">
        <v>10.009421348571777</v>
      </c>
      <c r="CS467">
        <v>7.8958906233310699E-2</v>
      </c>
      <c r="CT467">
        <v>-1.8300662040710449</v>
      </c>
      <c r="CU467">
        <v>-0.88978713750839233</v>
      </c>
      <c r="CV467">
        <v>-0.49418681859970093</v>
      </c>
      <c r="CW467">
        <v>0.43140384554862976</v>
      </c>
      <c r="CX467">
        <v>0.38786906003952026</v>
      </c>
      <c r="CY467">
        <v>0.38091793656349182</v>
      </c>
      <c r="CZ467">
        <v>0.2277107834815979</v>
      </c>
      <c r="DA467">
        <v>0.59872287511825562</v>
      </c>
      <c r="DB467">
        <v>0.56521821022033691</v>
      </c>
      <c r="DC467">
        <v>0.76308190822601318</v>
      </c>
      <c r="DD467">
        <v>0.54966247081756592</v>
      </c>
      <c r="DE467">
        <v>0.30056548118591309</v>
      </c>
      <c r="DF467">
        <v>0.21394084393978119</v>
      </c>
      <c r="DG467">
        <v>0.56229931116104126</v>
      </c>
      <c r="DH467">
        <v>0.77758163213729858</v>
      </c>
      <c r="DI467">
        <v>0.72885900735855103</v>
      </c>
      <c r="DJ467">
        <v>0.14148230850696564</v>
      </c>
      <c r="DK467">
        <v>-1.3451697826385498</v>
      </c>
      <c r="DL467">
        <v>6.7388042807579041E-2</v>
      </c>
      <c r="DM467">
        <v>10.109450340270996</v>
      </c>
      <c r="DN467">
        <v>10.379436492919922</v>
      </c>
      <c r="DO467">
        <v>10.663554191589355</v>
      </c>
      <c r="DP467">
        <v>10.649374008178711</v>
      </c>
      <c r="DQ467">
        <v>0.67990142107009888</v>
      </c>
      <c r="DR467">
        <v>-1.2365896701812744</v>
      </c>
      <c r="DS467">
        <v>-0.30046764016151428</v>
      </c>
      <c r="DT467">
        <v>0.12881691753864288</v>
      </c>
      <c r="DU467">
        <v>1.0545507669448853</v>
      </c>
      <c r="DV467">
        <v>1.058182954788208</v>
      </c>
      <c r="DW467">
        <v>1.0487073659896851</v>
      </c>
      <c r="DX467">
        <v>0.89781481027603149</v>
      </c>
      <c r="DY467">
        <v>1.2579114437103271</v>
      </c>
      <c r="DZ467">
        <v>1.2060598134994507</v>
      </c>
      <c r="EA467">
        <v>1.4024561643600464</v>
      </c>
      <c r="EB467">
        <v>1.1818187236785889</v>
      </c>
      <c r="EC467">
        <v>0.97869902849197388</v>
      </c>
      <c r="ED467">
        <v>0.94564312696456909</v>
      </c>
      <c r="EE467">
        <v>1.3460001945495605</v>
      </c>
      <c r="EF467">
        <v>1.6094053983688354</v>
      </c>
      <c r="EG467">
        <v>1.5743860006332397</v>
      </c>
      <c r="EH467">
        <v>1.0002973079681396</v>
      </c>
      <c r="EI467">
        <v>-0.44288450479507446</v>
      </c>
      <c r="EJ467">
        <v>0.97172379493713379</v>
      </c>
      <c r="EK467">
        <v>10.990906715393066</v>
      </c>
      <c r="EL467">
        <v>11.29200267791748</v>
      </c>
      <c r="EM467">
        <v>11.616345405578613</v>
      </c>
      <c r="EN467">
        <v>11.5733642578125</v>
      </c>
      <c r="EO467">
        <v>1.5475668907165527</v>
      </c>
      <c r="EP467">
        <v>-0.37970384955406189</v>
      </c>
      <c r="EQ467">
        <v>0.55041611194610596</v>
      </c>
      <c r="ER467">
        <v>1.0283353328704834</v>
      </c>
      <c r="ES467">
        <v>1.9542759656906128</v>
      </c>
      <c r="ET467">
        <v>74.204803466796875</v>
      </c>
      <c r="EU467">
        <v>73.531517028808594</v>
      </c>
      <c r="EV467">
        <v>71.921173095703125</v>
      </c>
      <c r="EW467">
        <v>70.361175537109375</v>
      </c>
      <c r="EX467">
        <v>69.189071655273438</v>
      </c>
      <c r="EY467">
        <v>68.562225341796875</v>
      </c>
      <c r="EZ467">
        <v>70.1407470703125</v>
      </c>
      <c r="FA467">
        <v>76.18670654296875</v>
      </c>
      <c r="FB467">
        <v>80.166374206542969</v>
      </c>
      <c r="FC467">
        <v>84.333236694335937</v>
      </c>
      <c r="FD467">
        <v>86.315765380859375</v>
      </c>
      <c r="FE467">
        <v>85.169586181640625</v>
      </c>
      <c r="FF467">
        <v>87.941741943359375</v>
      </c>
      <c r="FG467">
        <v>91.554054260253906</v>
      </c>
      <c r="FH467">
        <v>94.264320373535156</v>
      </c>
      <c r="FI467">
        <v>93.26727294921875</v>
      </c>
      <c r="FJ467">
        <v>92.47943115234375</v>
      </c>
      <c r="FK467">
        <v>89.636787414550781</v>
      </c>
      <c r="FL467">
        <v>82.551498413085937</v>
      </c>
      <c r="FM467">
        <v>82.191009521484375</v>
      </c>
      <c r="FN467">
        <v>79.450576782226563</v>
      </c>
      <c r="FO467">
        <v>78.350807189941406</v>
      </c>
      <c r="FP467">
        <v>78.242485046386719</v>
      </c>
      <c r="FQ467">
        <v>76.912269592285156</v>
      </c>
      <c r="FR467">
        <v>260</v>
      </c>
      <c r="FS467">
        <v>3.0539285391569138E-2</v>
      </c>
      <c r="FT467">
        <v>1</v>
      </c>
    </row>
    <row r="468" spans="1:176" x14ac:dyDescent="0.2">
      <c r="A468" t="s">
        <v>233</v>
      </c>
      <c r="B468" t="s">
        <v>227</v>
      </c>
      <c r="C468" t="s">
        <v>253</v>
      </c>
      <c r="D468">
        <v>260</v>
      </c>
      <c r="E468">
        <v>260</v>
      </c>
      <c r="F468">
        <v>19.816432952880859</v>
      </c>
      <c r="G468">
        <v>19.292831420898438</v>
      </c>
      <c r="H468">
        <v>19.058996200561523</v>
      </c>
      <c r="I468">
        <v>19.394643783569336</v>
      </c>
      <c r="J468">
        <v>19.698158264160156</v>
      </c>
      <c r="K468">
        <v>20.393070220947266</v>
      </c>
      <c r="L468">
        <v>22.313087463378906</v>
      </c>
      <c r="M468">
        <v>24.72331428527832</v>
      </c>
      <c r="N468">
        <v>27.263496398925781</v>
      </c>
      <c r="O468">
        <v>28.386020660400391</v>
      </c>
      <c r="P468">
        <v>30.293437957763672</v>
      </c>
      <c r="Q468">
        <v>30.970468521118164</v>
      </c>
      <c r="R468">
        <v>31.356466293334961</v>
      </c>
      <c r="S468">
        <v>31.487970352172852</v>
      </c>
      <c r="T468">
        <v>31.906415939331055</v>
      </c>
      <c r="U468">
        <v>32.117332458496094</v>
      </c>
      <c r="V468">
        <v>32.126453399658203</v>
      </c>
      <c r="W468">
        <v>32.71893310546875</v>
      </c>
      <c r="X468">
        <v>33.018089294433594</v>
      </c>
      <c r="Y468">
        <v>32.738788604736328</v>
      </c>
      <c r="Z468">
        <v>31.482818603515625</v>
      </c>
      <c r="AA468">
        <v>27.230182647705078</v>
      </c>
      <c r="AB468">
        <v>23.114625930786133</v>
      </c>
      <c r="AC468">
        <v>20.945564270019531</v>
      </c>
      <c r="AD468">
        <v>-1.7688145637512207</v>
      </c>
      <c r="AE468">
        <v>-1.2521743774414063</v>
      </c>
      <c r="AF468">
        <v>-1.6940563917160034</v>
      </c>
      <c r="AG468">
        <v>-1.3474735021591187</v>
      </c>
      <c r="AH468">
        <v>-1.2232905626296997</v>
      </c>
      <c r="AI468">
        <v>-1.3304495811462402</v>
      </c>
      <c r="AJ468">
        <v>-1.3680263757705688</v>
      </c>
      <c r="AK468">
        <v>-0.58067888021469116</v>
      </c>
      <c r="AL468">
        <v>-0.98901462554931641</v>
      </c>
      <c r="AM468">
        <v>-0.91282868385314941</v>
      </c>
      <c r="AN468">
        <v>-0.50490051507949829</v>
      </c>
      <c r="AO468">
        <v>-0.89736956357955933</v>
      </c>
      <c r="AP468">
        <v>-0.93402552604675293</v>
      </c>
      <c r="AQ468">
        <v>-1.0418163537979126</v>
      </c>
      <c r="AR468">
        <v>5.0480645149946213E-2</v>
      </c>
      <c r="AS468">
        <v>8.6962699890136719</v>
      </c>
      <c r="AT468">
        <v>7.7491459846496582</v>
      </c>
      <c r="AU468">
        <v>8.0600166320800781</v>
      </c>
      <c r="AV468">
        <v>8.0548505783081055</v>
      </c>
      <c r="AW468">
        <v>-0.82492554187774658</v>
      </c>
      <c r="AX468">
        <v>-2.0121393203735352</v>
      </c>
      <c r="AY468">
        <v>-2.9311912059783936</v>
      </c>
      <c r="AZ468">
        <v>-2.9651980400085449</v>
      </c>
      <c r="BA468">
        <v>-2.6093716621398926</v>
      </c>
      <c r="BB468">
        <v>-1.0716019868850708</v>
      </c>
      <c r="BC468">
        <v>-0.57315552234649658</v>
      </c>
      <c r="BD468">
        <v>-1.0266551971435547</v>
      </c>
      <c r="BE468">
        <v>-0.70259416103363037</v>
      </c>
      <c r="BF468">
        <v>-0.5891079306602478</v>
      </c>
      <c r="BG468">
        <v>-0.71943801641464233</v>
      </c>
      <c r="BH468">
        <v>-0.74422192573547363</v>
      </c>
      <c r="BI468">
        <v>0.1021575853228569</v>
      </c>
      <c r="BJ468">
        <v>-0.2421734631061554</v>
      </c>
      <c r="BK468">
        <v>-0.13514822721481323</v>
      </c>
      <c r="BL468">
        <v>0.28639259934425354</v>
      </c>
      <c r="BM468">
        <v>-9.1681040823459625E-2</v>
      </c>
      <c r="BN468">
        <v>-0.10891582071781158</v>
      </c>
      <c r="BO468">
        <v>-0.17426870763301849</v>
      </c>
      <c r="BP468">
        <v>0.90773653984069824</v>
      </c>
      <c r="BQ468">
        <v>9.5187997817993164</v>
      </c>
      <c r="BR468">
        <v>8.5626058578491211</v>
      </c>
      <c r="BS468">
        <v>8.884638786315918</v>
      </c>
      <c r="BT468">
        <v>8.8680105209350586</v>
      </c>
      <c r="BU468">
        <v>-9.6991397440433502E-3</v>
      </c>
      <c r="BV468">
        <v>-1.2207214832305908</v>
      </c>
      <c r="BW468">
        <v>-2.1234030723571777</v>
      </c>
      <c r="BX468">
        <v>-2.174896240234375</v>
      </c>
      <c r="BY468">
        <v>-1.8214702606201172</v>
      </c>
      <c r="BZ468">
        <v>-0.58871471881866455</v>
      </c>
      <c r="CA468">
        <v>-0.10286919772624969</v>
      </c>
      <c r="CB468">
        <v>-0.56441515684127808</v>
      </c>
      <c r="CC468">
        <v>-0.25595271587371826</v>
      </c>
      <c r="CD468">
        <v>-0.14987495541572571</v>
      </c>
      <c r="CE468">
        <v>-0.2962532639503479</v>
      </c>
      <c r="CF468">
        <v>-0.312176913022995</v>
      </c>
      <c r="CG468">
        <v>0.5750880241394043</v>
      </c>
      <c r="CH468">
        <v>0.27508646249771118</v>
      </c>
      <c r="CI468">
        <v>0.40347090363502502</v>
      </c>
      <c r="CJ468">
        <v>0.83443981409072876</v>
      </c>
      <c r="CK468">
        <v>0.46633636951446533</v>
      </c>
      <c r="CL468">
        <v>0.46255266666412354</v>
      </c>
      <c r="CM468">
        <v>0.4265921413898468</v>
      </c>
      <c r="CN468">
        <v>1.5014693737030029</v>
      </c>
      <c r="CO468">
        <v>10.088480949401855</v>
      </c>
      <c r="CP468">
        <v>9.1260061264038086</v>
      </c>
      <c r="CQ468">
        <v>9.4557695388793945</v>
      </c>
      <c r="CR468">
        <v>9.4312019348144531</v>
      </c>
      <c r="CS468">
        <v>0.55492419004440308</v>
      </c>
      <c r="CT468">
        <v>-0.6725878119468689</v>
      </c>
      <c r="CU468">
        <v>-1.5639315843582153</v>
      </c>
      <c r="CV468">
        <v>-1.6275355815887451</v>
      </c>
      <c r="CW468">
        <v>-1.2757722139358521</v>
      </c>
      <c r="CX468">
        <v>-0.10582742840051651</v>
      </c>
      <c r="CY468">
        <v>0.36741715669631958</v>
      </c>
      <c r="CZ468">
        <v>-0.10217510908842087</v>
      </c>
      <c r="DA468">
        <v>0.19068874418735504</v>
      </c>
      <c r="DB468">
        <v>0.28935801982879639</v>
      </c>
      <c r="DC468">
        <v>0.12693150341510773</v>
      </c>
      <c r="DD468">
        <v>0.11986812949180603</v>
      </c>
      <c r="DE468">
        <v>1.0480184555053711</v>
      </c>
      <c r="DF468">
        <v>0.79234635829925537</v>
      </c>
      <c r="DG468">
        <v>0.94209003448486328</v>
      </c>
      <c r="DH468">
        <v>1.3824870586395264</v>
      </c>
      <c r="DI468">
        <v>1.0243537425994873</v>
      </c>
      <c r="DJ468">
        <v>1.0340211391448975</v>
      </c>
      <c r="DK468">
        <v>1.0274529457092285</v>
      </c>
      <c r="DL468">
        <v>2.0952022075653076</v>
      </c>
      <c r="DM468">
        <v>10.658162117004395</v>
      </c>
      <c r="DN468">
        <v>9.6894063949584961</v>
      </c>
      <c r="DO468">
        <v>10.026900291442871</v>
      </c>
      <c r="DP468">
        <v>9.9943933486938477</v>
      </c>
      <c r="DQ468">
        <v>1.1195474863052368</v>
      </c>
      <c r="DR468">
        <v>-0.12445414811372757</v>
      </c>
      <c r="DS468">
        <v>-1.0044599771499634</v>
      </c>
      <c r="DT468">
        <v>-1.0801749229431152</v>
      </c>
      <c r="DU468">
        <v>-0.73007410764694214</v>
      </c>
      <c r="DV468">
        <v>0.5913851261138916</v>
      </c>
      <c r="DW468">
        <v>1.0464359521865845</v>
      </c>
      <c r="DX468">
        <v>0.56522613763809204</v>
      </c>
      <c r="DY468">
        <v>0.83556807041168213</v>
      </c>
      <c r="DZ468">
        <v>0.92354071140289307</v>
      </c>
      <c r="EA468">
        <v>0.73794311285018921</v>
      </c>
      <c r="EB468">
        <v>0.74367254972457886</v>
      </c>
      <c r="EC468">
        <v>1.730854868888855</v>
      </c>
      <c r="ED468">
        <v>1.5391875505447388</v>
      </c>
      <c r="EE468">
        <v>1.7197705507278442</v>
      </c>
      <c r="EF468">
        <v>2.1737802028656006</v>
      </c>
      <c r="EG468">
        <v>1.8300422430038452</v>
      </c>
      <c r="EH468">
        <v>1.859130859375</v>
      </c>
      <c r="EI468">
        <v>1.895000696182251</v>
      </c>
      <c r="EJ468">
        <v>2.9524581432342529</v>
      </c>
      <c r="EK468">
        <v>11.480691909790039</v>
      </c>
      <c r="EL468">
        <v>10.502865791320801</v>
      </c>
      <c r="EM468">
        <v>10.851522445678711</v>
      </c>
      <c r="EN468">
        <v>10.807553291320801</v>
      </c>
      <c r="EO468">
        <v>1.9347739219665527</v>
      </c>
      <c r="EP468">
        <v>0.66696381568908691</v>
      </c>
      <c r="EQ468">
        <v>-0.19667185842990875</v>
      </c>
      <c r="ER468">
        <v>-0.2898731529712677</v>
      </c>
      <c r="ES468">
        <v>5.7827230542898178E-2</v>
      </c>
      <c r="ET468">
        <v>75.314422607421875</v>
      </c>
      <c r="EU468">
        <v>73.747299194335938</v>
      </c>
      <c r="EV468">
        <v>71.917976379394531</v>
      </c>
      <c r="EW468">
        <v>70.059623718261719</v>
      </c>
      <c r="EX468">
        <v>67.82904052734375</v>
      </c>
      <c r="EY468">
        <v>66.2667236328125</v>
      </c>
      <c r="EZ468">
        <v>68.98529052734375</v>
      </c>
      <c r="FA468">
        <v>74.528266906738281</v>
      </c>
      <c r="FB468">
        <v>79.745025634765625</v>
      </c>
      <c r="FC468">
        <v>83.747802734375</v>
      </c>
      <c r="FD468">
        <v>85.656242370605469</v>
      </c>
      <c r="FE468">
        <v>87.976226806640625</v>
      </c>
      <c r="FF468">
        <v>89.547988891601563</v>
      </c>
      <c r="FG468">
        <v>91.432868957519531</v>
      </c>
      <c r="FH468">
        <v>92.678939819335937</v>
      </c>
      <c r="FI468">
        <v>91.434364318847656</v>
      </c>
      <c r="FJ468">
        <v>90.221946716308594</v>
      </c>
      <c r="FK468">
        <v>87.756912231445313</v>
      </c>
      <c r="FL468">
        <v>82.114990234375</v>
      </c>
      <c r="FM468">
        <v>80.022720336914062</v>
      </c>
      <c r="FN468">
        <v>77.720169067382812</v>
      </c>
      <c r="FO468">
        <v>76.974456787109375</v>
      </c>
      <c r="FP468">
        <v>73.709884643554687</v>
      </c>
      <c r="FQ468">
        <v>73.663803100585938</v>
      </c>
      <c r="FR468">
        <v>260</v>
      </c>
      <c r="FS468">
        <v>3.1261693686246872E-2</v>
      </c>
      <c r="FT468">
        <v>1</v>
      </c>
    </row>
    <row r="469" spans="1:176" x14ac:dyDescent="0.2">
      <c r="A469" t="s">
        <v>233</v>
      </c>
      <c r="B469" t="s">
        <v>227</v>
      </c>
      <c r="C469" t="s">
        <v>254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0</v>
      </c>
      <c r="BI469">
        <v>0</v>
      </c>
      <c r="BJ469">
        <v>0</v>
      </c>
      <c r="BK469">
        <v>0</v>
      </c>
      <c r="BL469">
        <v>0</v>
      </c>
      <c r="BM469">
        <v>0</v>
      </c>
      <c r="BN469">
        <v>0</v>
      </c>
      <c r="BO469">
        <v>0</v>
      </c>
      <c r="BP469">
        <v>0</v>
      </c>
      <c r="BQ469">
        <v>0</v>
      </c>
      <c r="BR469">
        <v>0</v>
      </c>
      <c r="BS469">
        <v>0</v>
      </c>
      <c r="BT469">
        <v>0</v>
      </c>
      <c r="BU469">
        <v>0</v>
      </c>
      <c r="BV469">
        <v>0</v>
      </c>
      <c r="BW469">
        <v>0</v>
      </c>
      <c r="BX469">
        <v>0</v>
      </c>
      <c r="BY469">
        <v>0</v>
      </c>
      <c r="BZ469">
        <v>0</v>
      </c>
      <c r="CA469">
        <v>0</v>
      </c>
      <c r="CB469">
        <v>0</v>
      </c>
      <c r="CC469">
        <v>0</v>
      </c>
      <c r="CD469">
        <v>0</v>
      </c>
      <c r="CE469">
        <v>0</v>
      </c>
      <c r="CF469">
        <v>0</v>
      </c>
      <c r="CG469">
        <v>0</v>
      </c>
      <c r="CH469">
        <v>0</v>
      </c>
      <c r="CI469">
        <v>0</v>
      </c>
      <c r="CJ469">
        <v>0</v>
      </c>
      <c r="CK469">
        <v>0</v>
      </c>
      <c r="CL469">
        <v>0</v>
      </c>
      <c r="CM469">
        <v>0</v>
      </c>
      <c r="CN469">
        <v>0</v>
      </c>
      <c r="CO469">
        <v>0</v>
      </c>
      <c r="CP469">
        <v>0</v>
      </c>
      <c r="CQ469">
        <v>0</v>
      </c>
      <c r="CR469">
        <v>0</v>
      </c>
      <c r="CS469">
        <v>0</v>
      </c>
      <c r="CT469">
        <v>0</v>
      </c>
      <c r="CU469">
        <v>0</v>
      </c>
      <c r="CV469">
        <v>0</v>
      </c>
      <c r="CW469">
        <v>0</v>
      </c>
      <c r="CX469">
        <v>0</v>
      </c>
      <c r="CY469">
        <v>0</v>
      </c>
      <c r="CZ469">
        <v>0</v>
      </c>
      <c r="DA469">
        <v>0</v>
      </c>
      <c r="DB469">
        <v>0</v>
      </c>
      <c r="DC469">
        <v>0</v>
      </c>
      <c r="DD469">
        <v>0</v>
      </c>
      <c r="DE469">
        <v>0</v>
      </c>
      <c r="DF469">
        <v>0</v>
      </c>
      <c r="DG469">
        <v>0</v>
      </c>
      <c r="DH469">
        <v>0</v>
      </c>
      <c r="DI469">
        <v>0</v>
      </c>
      <c r="DJ469">
        <v>0</v>
      </c>
      <c r="DK469">
        <v>0</v>
      </c>
      <c r="DL469">
        <v>0</v>
      </c>
      <c r="DM469">
        <v>0</v>
      </c>
      <c r="DN469">
        <v>0</v>
      </c>
      <c r="DO469">
        <v>0</v>
      </c>
      <c r="DP469">
        <v>0</v>
      </c>
      <c r="DQ469">
        <v>0</v>
      </c>
      <c r="DR469">
        <v>0</v>
      </c>
      <c r="DS469">
        <v>0</v>
      </c>
      <c r="DT469">
        <v>0</v>
      </c>
      <c r="DU469">
        <v>0</v>
      </c>
      <c r="DV469">
        <v>0</v>
      </c>
      <c r="DW469">
        <v>0</v>
      </c>
      <c r="DX469">
        <v>0</v>
      </c>
      <c r="DY469">
        <v>0</v>
      </c>
      <c r="DZ469">
        <v>0</v>
      </c>
      <c r="EA469">
        <v>0</v>
      </c>
      <c r="EB469">
        <v>0</v>
      </c>
      <c r="EC469">
        <v>0</v>
      </c>
      <c r="ED469">
        <v>0</v>
      </c>
      <c r="EE469">
        <v>0</v>
      </c>
      <c r="EF469">
        <v>0</v>
      </c>
      <c r="EG469">
        <v>0</v>
      </c>
      <c r="EH469">
        <v>0</v>
      </c>
      <c r="EI469">
        <v>0</v>
      </c>
      <c r="EJ469">
        <v>0</v>
      </c>
      <c r="EK469">
        <v>0</v>
      </c>
      <c r="EL469">
        <v>0</v>
      </c>
      <c r="EM469">
        <v>0</v>
      </c>
      <c r="EN469">
        <v>0</v>
      </c>
      <c r="EO469">
        <v>0</v>
      </c>
      <c r="EP469">
        <v>0</v>
      </c>
      <c r="EQ469">
        <v>0</v>
      </c>
      <c r="ER469">
        <v>0</v>
      </c>
      <c r="ES469">
        <v>0</v>
      </c>
      <c r="ET469">
        <v>0</v>
      </c>
      <c r="EU469">
        <v>0</v>
      </c>
      <c r="EV469">
        <v>0</v>
      </c>
      <c r="EW469">
        <v>0</v>
      </c>
      <c r="EX469">
        <v>0</v>
      </c>
      <c r="EY469">
        <v>0</v>
      </c>
      <c r="EZ469">
        <v>0</v>
      </c>
      <c r="FA469">
        <v>0</v>
      </c>
      <c r="FB469">
        <v>0</v>
      </c>
      <c r="FC469">
        <v>0</v>
      </c>
      <c r="FD469">
        <v>0</v>
      </c>
      <c r="FE469">
        <v>0</v>
      </c>
      <c r="FF469">
        <v>0</v>
      </c>
      <c r="FG469">
        <v>0</v>
      </c>
      <c r="FH469">
        <v>0</v>
      </c>
      <c r="FI469">
        <v>0</v>
      </c>
      <c r="FJ469">
        <v>0</v>
      </c>
      <c r="FK469">
        <v>0</v>
      </c>
      <c r="FL469">
        <v>0</v>
      </c>
      <c r="FM469">
        <v>0</v>
      </c>
      <c r="FN469">
        <v>0</v>
      </c>
      <c r="FO469">
        <v>0</v>
      </c>
      <c r="FP469">
        <v>0</v>
      </c>
      <c r="FQ469">
        <v>0</v>
      </c>
      <c r="FR469">
        <v>0</v>
      </c>
      <c r="FS469">
        <v>0</v>
      </c>
      <c r="FT469">
        <v>0</v>
      </c>
    </row>
    <row r="470" spans="1:176" x14ac:dyDescent="0.2">
      <c r="A470" t="s">
        <v>233</v>
      </c>
      <c r="B470" t="s">
        <v>227</v>
      </c>
      <c r="C470" t="s">
        <v>255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0</v>
      </c>
      <c r="BI470">
        <v>0</v>
      </c>
      <c r="BJ470">
        <v>0</v>
      </c>
      <c r="BK470">
        <v>0</v>
      </c>
      <c r="BL470">
        <v>0</v>
      </c>
      <c r="BM470">
        <v>0</v>
      </c>
      <c r="BN470">
        <v>0</v>
      </c>
      <c r="BO470">
        <v>0</v>
      </c>
      <c r="BP470">
        <v>0</v>
      </c>
      <c r="BQ470">
        <v>0</v>
      </c>
      <c r="BR470">
        <v>0</v>
      </c>
      <c r="BS470">
        <v>0</v>
      </c>
      <c r="BT470">
        <v>0</v>
      </c>
      <c r="BU470">
        <v>0</v>
      </c>
      <c r="BV470">
        <v>0</v>
      </c>
      <c r="BW470">
        <v>0</v>
      </c>
      <c r="BX470">
        <v>0</v>
      </c>
      <c r="BY470">
        <v>0</v>
      </c>
      <c r="BZ470">
        <v>0</v>
      </c>
      <c r="CA470">
        <v>0</v>
      </c>
      <c r="CB470">
        <v>0</v>
      </c>
      <c r="CC470">
        <v>0</v>
      </c>
      <c r="CD470">
        <v>0</v>
      </c>
      <c r="CE470">
        <v>0</v>
      </c>
      <c r="CF470">
        <v>0</v>
      </c>
      <c r="CG470">
        <v>0</v>
      </c>
      <c r="CH470">
        <v>0</v>
      </c>
      <c r="CI470">
        <v>0</v>
      </c>
      <c r="CJ470">
        <v>0</v>
      </c>
      <c r="CK470">
        <v>0</v>
      </c>
      <c r="CL470">
        <v>0</v>
      </c>
      <c r="CM470">
        <v>0</v>
      </c>
      <c r="CN470">
        <v>0</v>
      </c>
      <c r="CO470">
        <v>0</v>
      </c>
      <c r="CP470">
        <v>0</v>
      </c>
      <c r="CQ470">
        <v>0</v>
      </c>
      <c r="CR470">
        <v>0</v>
      </c>
      <c r="CS470">
        <v>0</v>
      </c>
      <c r="CT470">
        <v>0</v>
      </c>
      <c r="CU470">
        <v>0</v>
      </c>
      <c r="CV470">
        <v>0</v>
      </c>
      <c r="CW470">
        <v>0</v>
      </c>
      <c r="CX470">
        <v>0</v>
      </c>
      <c r="CY470">
        <v>0</v>
      </c>
      <c r="CZ470">
        <v>0</v>
      </c>
      <c r="DA470">
        <v>0</v>
      </c>
      <c r="DB470">
        <v>0</v>
      </c>
      <c r="DC470">
        <v>0</v>
      </c>
      <c r="DD470">
        <v>0</v>
      </c>
      <c r="DE470">
        <v>0</v>
      </c>
      <c r="DF470">
        <v>0</v>
      </c>
      <c r="DG470">
        <v>0</v>
      </c>
      <c r="DH470">
        <v>0</v>
      </c>
      <c r="DI470">
        <v>0</v>
      </c>
      <c r="DJ470">
        <v>0</v>
      </c>
      <c r="DK470">
        <v>0</v>
      </c>
      <c r="DL470">
        <v>0</v>
      </c>
      <c r="DM470">
        <v>0</v>
      </c>
      <c r="DN470">
        <v>0</v>
      </c>
      <c r="DO470">
        <v>0</v>
      </c>
      <c r="DP470">
        <v>0</v>
      </c>
      <c r="DQ470">
        <v>0</v>
      </c>
      <c r="DR470">
        <v>0</v>
      </c>
      <c r="DS470">
        <v>0</v>
      </c>
      <c r="DT470">
        <v>0</v>
      </c>
      <c r="DU470">
        <v>0</v>
      </c>
      <c r="DV470">
        <v>0</v>
      </c>
      <c r="DW470">
        <v>0</v>
      </c>
      <c r="DX470">
        <v>0</v>
      </c>
      <c r="DY470">
        <v>0</v>
      </c>
      <c r="DZ470">
        <v>0</v>
      </c>
      <c r="EA470">
        <v>0</v>
      </c>
      <c r="EB470">
        <v>0</v>
      </c>
      <c r="EC470">
        <v>0</v>
      </c>
      <c r="ED470">
        <v>0</v>
      </c>
      <c r="EE470">
        <v>0</v>
      </c>
      <c r="EF470">
        <v>0</v>
      </c>
      <c r="EG470">
        <v>0</v>
      </c>
      <c r="EH470">
        <v>0</v>
      </c>
      <c r="EI470">
        <v>0</v>
      </c>
      <c r="EJ470">
        <v>0</v>
      </c>
      <c r="EK470">
        <v>0</v>
      </c>
      <c r="EL470">
        <v>0</v>
      </c>
      <c r="EM470">
        <v>0</v>
      </c>
      <c r="EN470">
        <v>0</v>
      </c>
      <c r="EO470">
        <v>0</v>
      </c>
      <c r="EP470">
        <v>0</v>
      </c>
      <c r="EQ470">
        <v>0</v>
      </c>
      <c r="ER470">
        <v>0</v>
      </c>
      <c r="ES470">
        <v>0</v>
      </c>
      <c r="ET470">
        <v>0</v>
      </c>
      <c r="EU470">
        <v>0</v>
      </c>
      <c r="EV470">
        <v>0</v>
      </c>
      <c r="EW470">
        <v>0</v>
      </c>
      <c r="EX470">
        <v>0</v>
      </c>
      <c r="EY470">
        <v>0</v>
      </c>
      <c r="EZ470">
        <v>0</v>
      </c>
      <c r="FA470">
        <v>0</v>
      </c>
      <c r="FB470">
        <v>0</v>
      </c>
      <c r="FC470">
        <v>0</v>
      </c>
      <c r="FD470">
        <v>0</v>
      </c>
      <c r="FE470">
        <v>0</v>
      </c>
      <c r="FF470">
        <v>0</v>
      </c>
      <c r="FG470">
        <v>0</v>
      </c>
      <c r="FH470">
        <v>0</v>
      </c>
      <c r="FI470">
        <v>0</v>
      </c>
      <c r="FJ470">
        <v>0</v>
      </c>
      <c r="FK470">
        <v>0</v>
      </c>
      <c r="FL470">
        <v>0</v>
      </c>
      <c r="FM470">
        <v>0</v>
      </c>
      <c r="FN470">
        <v>0</v>
      </c>
      <c r="FO470">
        <v>0</v>
      </c>
      <c r="FP470">
        <v>0</v>
      </c>
      <c r="FQ470">
        <v>0</v>
      </c>
      <c r="FR470">
        <v>0</v>
      </c>
      <c r="FS470">
        <v>0</v>
      </c>
      <c r="FT470">
        <v>0</v>
      </c>
    </row>
    <row r="471" spans="1:176" x14ac:dyDescent="0.2">
      <c r="A471" t="s">
        <v>233</v>
      </c>
      <c r="B471" t="s">
        <v>227</v>
      </c>
      <c r="C471" t="s">
        <v>256</v>
      </c>
      <c r="D471">
        <v>254</v>
      </c>
      <c r="E471">
        <v>254</v>
      </c>
      <c r="F471">
        <v>14.153882026672363</v>
      </c>
      <c r="G471">
        <v>13.841170310974121</v>
      </c>
      <c r="H471">
        <v>13.652116775512695</v>
      </c>
      <c r="I471">
        <v>13.900286674499512</v>
      </c>
      <c r="J471">
        <v>14.371114730834961</v>
      </c>
      <c r="K471">
        <v>14.937850952148438</v>
      </c>
      <c r="L471">
        <v>16.415443420410156</v>
      </c>
      <c r="M471">
        <v>18.332283020019531</v>
      </c>
      <c r="N471">
        <v>20.48942756652832</v>
      </c>
      <c r="O471">
        <v>21.399623870849609</v>
      </c>
      <c r="P471">
        <v>23.261747360229492</v>
      </c>
      <c r="Q471">
        <v>24.292015075683594</v>
      </c>
      <c r="R471">
        <v>24.966293334960937</v>
      </c>
      <c r="S471">
        <v>24.854080200195313</v>
      </c>
      <c r="T471">
        <v>25.505702972412109</v>
      </c>
      <c r="U471">
        <v>26.033557891845703</v>
      </c>
      <c r="V471">
        <v>26.528373718261719</v>
      </c>
      <c r="W471">
        <v>27.312915802001953</v>
      </c>
      <c r="X471">
        <v>27.657247543334961</v>
      </c>
      <c r="Y471">
        <v>27.203826904296875</v>
      </c>
      <c r="Z471">
        <v>26.032384872436523</v>
      </c>
      <c r="AA471">
        <v>22.575431823730469</v>
      </c>
      <c r="AB471">
        <v>18.994880676269531</v>
      </c>
      <c r="AC471">
        <v>16.954675674438477</v>
      </c>
      <c r="AD471">
        <v>-1.6685596704483032</v>
      </c>
      <c r="AE471">
        <v>-1.6817214488983154</v>
      </c>
      <c r="AF471">
        <v>-1.817795991897583</v>
      </c>
      <c r="AG471">
        <v>-1.7608782052993774</v>
      </c>
      <c r="AH471">
        <v>-1.3939749002456665</v>
      </c>
      <c r="AI471">
        <v>-1.3994890451431274</v>
      </c>
      <c r="AJ471">
        <v>-1.9943108558654785</v>
      </c>
      <c r="AK471">
        <v>-2.1567957401275635</v>
      </c>
      <c r="AL471">
        <v>-1.8767127990722656</v>
      </c>
      <c r="AM471">
        <v>-2.2345411777496338</v>
      </c>
      <c r="AN471">
        <v>-2.5431275367736816</v>
      </c>
      <c r="AO471">
        <v>-2.5878863334655762</v>
      </c>
      <c r="AP471">
        <v>-2.4478034973144531</v>
      </c>
      <c r="AQ471">
        <v>-3.5272197723388672</v>
      </c>
      <c r="AR471">
        <v>-2.0177934169769287</v>
      </c>
      <c r="AS471">
        <v>5.7764859199523926</v>
      </c>
      <c r="AT471">
        <v>5.6978411674499512</v>
      </c>
      <c r="AU471">
        <v>5.3545856475830078</v>
      </c>
      <c r="AV471">
        <v>5.2012333869934082</v>
      </c>
      <c r="AW471">
        <v>-0.51969015598297119</v>
      </c>
      <c r="AX471">
        <v>-6.9723524153232574E-2</v>
      </c>
      <c r="AY471">
        <v>0.1366153210401535</v>
      </c>
      <c r="AZ471">
        <v>-0.16798357665538788</v>
      </c>
      <c r="BA471">
        <v>0.51685351133346558</v>
      </c>
      <c r="BB471">
        <v>-0.97697645425796509</v>
      </c>
      <c r="BC471">
        <v>-1.0120928287506104</v>
      </c>
      <c r="BD471">
        <v>-1.1498208045959473</v>
      </c>
      <c r="BE471">
        <v>-1.0968955755233765</v>
      </c>
      <c r="BF471">
        <v>-0.73909986019134521</v>
      </c>
      <c r="BG471">
        <v>-0.74111580848693848</v>
      </c>
      <c r="BH471">
        <v>-1.3434263467788696</v>
      </c>
      <c r="BI471">
        <v>-1.438279390335083</v>
      </c>
      <c r="BJ471">
        <v>-1.0581068992614746</v>
      </c>
      <c r="BK471">
        <v>-1.3735364675521851</v>
      </c>
      <c r="BL471">
        <v>-1.6736383438110352</v>
      </c>
      <c r="BM471">
        <v>-1.729229211807251</v>
      </c>
      <c r="BN471">
        <v>-1.5776041746139526</v>
      </c>
      <c r="BO471">
        <v>-2.5943214893341064</v>
      </c>
      <c r="BP471">
        <v>-1.0937718152999878</v>
      </c>
      <c r="BQ471">
        <v>6.6897993087768555</v>
      </c>
      <c r="BR471">
        <v>6.6073026657104492</v>
      </c>
      <c r="BS471">
        <v>6.268648624420166</v>
      </c>
      <c r="BT471">
        <v>6.0990219116210938</v>
      </c>
      <c r="BU471">
        <v>0.38186401128768921</v>
      </c>
      <c r="BV471">
        <v>0.83126431703567505</v>
      </c>
      <c r="BW471">
        <v>1.0098575353622437</v>
      </c>
      <c r="BX471">
        <v>0.7334742546081543</v>
      </c>
      <c r="BY471">
        <v>1.3720493316650391</v>
      </c>
      <c r="BZ471">
        <v>-0.49798807501792908</v>
      </c>
      <c r="CA471">
        <v>-0.5483100414276123</v>
      </c>
      <c r="CB471">
        <v>-0.68718332052230835</v>
      </c>
      <c r="CC471">
        <v>-0.6370232105255127</v>
      </c>
      <c r="CD471">
        <v>-0.28553542494773865</v>
      </c>
      <c r="CE471">
        <v>-0.28512856364250183</v>
      </c>
      <c r="CF471">
        <v>-0.89262568950653076</v>
      </c>
      <c r="CG471">
        <v>-0.94063717126846313</v>
      </c>
      <c r="CH471">
        <v>-0.49114304780960083</v>
      </c>
      <c r="CI471">
        <v>-0.77720719575881958</v>
      </c>
      <c r="CJ471">
        <v>-1.0714327096939087</v>
      </c>
      <c r="CK471">
        <v>-1.1345258951187134</v>
      </c>
      <c r="CL471">
        <v>-0.97490668296813965</v>
      </c>
      <c r="CM471">
        <v>-1.9481990337371826</v>
      </c>
      <c r="CN471">
        <v>-0.45379725098609924</v>
      </c>
      <c r="CO471">
        <v>7.3223576545715332</v>
      </c>
      <c r="CP471">
        <v>7.2371931076049805</v>
      </c>
      <c r="CQ471">
        <v>6.901726245880127</v>
      </c>
      <c r="CR471">
        <v>6.7208271026611328</v>
      </c>
      <c r="CS471">
        <v>1.0062776803970337</v>
      </c>
      <c r="CT471">
        <v>1.4552857875823975</v>
      </c>
      <c r="CU471">
        <v>1.6146624088287354</v>
      </c>
      <c r="CV471">
        <v>1.3578212261199951</v>
      </c>
      <c r="CW471">
        <v>1.9643553495407104</v>
      </c>
      <c r="CX471">
        <v>-1.8999680876731873E-2</v>
      </c>
      <c r="CY471">
        <v>-8.4527283906936646E-2</v>
      </c>
      <c r="CZ471">
        <v>-0.22454577684402466</v>
      </c>
      <c r="DA471">
        <v>-0.17715086042881012</v>
      </c>
      <c r="DB471">
        <v>0.16802901029586792</v>
      </c>
      <c r="DC471">
        <v>0.1708587110042572</v>
      </c>
      <c r="DD471">
        <v>-0.44182503223419189</v>
      </c>
      <c r="DE471">
        <v>-0.44299492239952087</v>
      </c>
      <c r="DF471">
        <v>7.5820848345756531E-2</v>
      </c>
      <c r="DG471">
        <v>-0.1808779388666153</v>
      </c>
      <c r="DH471">
        <v>-0.469227135181427</v>
      </c>
      <c r="DI471">
        <v>-0.53982251882553101</v>
      </c>
      <c r="DJ471">
        <v>-0.37220925092697144</v>
      </c>
      <c r="DK471">
        <v>-1.3020765781402588</v>
      </c>
      <c r="DL471">
        <v>0.18617731332778931</v>
      </c>
      <c r="DM471">
        <v>7.9549160003662109</v>
      </c>
      <c r="DN471">
        <v>7.8670835494995117</v>
      </c>
      <c r="DO471">
        <v>7.5348038673400879</v>
      </c>
      <c r="DP471">
        <v>7.3426322937011719</v>
      </c>
      <c r="DQ471">
        <v>1.6306912899017334</v>
      </c>
      <c r="DR471">
        <v>2.0793073177337646</v>
      </c>
      <c r="DS471">
        <v>2.2194674015045166</v>
      </c>
      <c r="DT471">
        <v>1.9821681976318359</v>
      </c>
      <c r="DU471">
        <v>2.5566613674163818</v>
      </c>
      <c r="DV471">
        <v>0.67258346080780029</v>
      </c>
      <c r="DW471">
        <v>0.58510136604309082</v>
      </c>
      <c r="DX471">
        <v>0.44342935085296631</v>
      </c>
      <c r="DY471">
        <v>0.48683178424835205</v>
      </c>
      <c r="DZ471">
        <v>0.82290405035018921</v>
      </c>
      <c r="EA471">
        <v>0.82923191785812378</v>
      </c>
      <c r="EB471">
        <v>0.20905952155590057</v>
      </c>
      <c r="EC471">
        <v>0.27552142739295959</v>
      </c>
      <c r="ED471">
        <v>0.89442664384841919</v>
      </c>
      <c r="EE471">
        <v>0.68012678623199463</v>
      </c>
      <c r="EF471">
        <v>0.40026208758354187</v>
      </c>
      <c r="EG471">
        <v>0.31883463263511658</v>
      </c>
      <c r="EH471">
        <v>0.49799013137817383</v>
      </c>
      <c r="EI471">
        <v>-0.3691784143447876</v>
      </c>
      <c r="EJ471">
        <v>1.110198974609375</v>
      </c>
      <c r="EK471">
        <v>8.868229866027832</v>
      </c>
      <c r="EL471">
        <v>8.7765445709228516</v>
      </c>
      <c r="EM471">
        <v>8.4488668441772461</v>
      </c>
      <c r="EN471">
        <v>8.2404203414916992</v>
      </c>
      <c r="EO471">
        <v>2.532245397567749</v>
      </c>
      <c r="EP471">
        <v>2.9802951812744141</v>
      </c>
      <c r="EQ471">
        <v>3.0927095413208008</v>
      </c>
      <c r="ER471">
        <v>2.8836259841918945</v>
      </c>
      <c r="ES471">
        <v>3.4118571281433105</v>
      </c>
      <c r="ET471">
        <v>66.037109375</v>
      </c>
      <c r="EU471">
        <v>64.522354125976563</v>
      </c>
      <c r="EV471">
        <v>63.501941680908203</v>
      </c>
      <c r="EW471">
        <v>63.454212188720703</v>
      </c>
      <c r="EX471">
        <v>62.148155212402344</v>
      </c>
      <c r="EY471">
        <v>61.8511962890625</v>
      </c>
      <c r="EZ471">
        <v>59.604755401611328</v>
      </c>
      <c r="FA471">
        <v>60.289115905761719</v>
      </c>
      <c r="FB471">
        <v>66.908195495605469</v>
      </c>
      <c r="FC471">
        <v>75.488967895507812</v>
      </c>
      <c r="FD471">
        <v>81.662803649902344</v>
      </c>
      <c r="FE471">
        <v>85.168464660644531</v>
      </c>
      <c r="FF471">
        <v>86.559722900390625</v>
      </c>
      <c r="FG471">
        <v>87.204681396484375</v>
      </c>
      <c r="FH471">
        <v>87.861015319824219</v>
      </c>
      <c r="FI471">
        <v>87.179496765136719</v>
      </c>
      <c r="FJ471">
        <v>86.973312377929688</v>
      </c>
      <c r="FK471">
        <v>85.573677062988281</v>
      </c>
      <c r="FL471">
        <v>81.244720458984375</v>
      </c>
      <c r="FM471">
        <v>77.053215026855469</v>
      </c>
      <c r="FN471">
        <v>73.964950561523438</v>
      </c>
      <c r="FO471">
        <v>72.595481872558594</v>
      </c>
      <c r="FP471">
        <v>68.150970458984375</v>
      </c>
      <c r="FQ471">
        <v>67.015098571777344</v>
      </c>
      <c r="FR471">
        <v>254</v>
      </c>
      <c r="FS471">
        <v>4.2020756751298904E-2</v>
      </c>
      <c r="FT471">
        <v>1</v>
      </c>
    </row>
    <row r="472" spans="1:176" x14ac:dyDescent="0.2">
      <c r="A472" t="s">
        <v>233</v>
      </c>
      <c r="B472" t="s">
        <v>227</v>
      </c>
      <c r="C472" t="s">
        <v>257</v>
      </c>
      <c r="D472">
        <v>254</v>
      </c>
      <c r="E472">
        <v>254</v>
      </c>
      <c r="F472">
        <v>14.093928337097168</v>
      </c>
      <c r="G472">
        <v>13.790250778198242</v>
      </c>
      <c r="H472">
        <v>13.578741073608398</v>
      </c>
      <c r="I472">
        <v>13.608494758605957</v>
      </c>
      <c r="J472">
        <v>13.927181243896484</v>
      </c>
      <c r="K472">
        <v>14.450879096984863</v>
      </c>
      <c r="L472">
        <v>15.827651977539063</v>
      </c>
      <c r="M472">
        <v>17.519392013549805</v>
      </c>
      <c r="N472">
        <v>19.678949356079102</v>
      </c>
      <c r="O472">
        <v>20.576610565185547</v>
      </c>
      <c r="P472">
        <v>22.169502258300781</v>
      </c>
      <c r="Q472">
        <v>23.185235977172852</v>
      </c>
      <c r="R472">
        <v>23.948516845703125</v>
      </c>
      <c r="S472">
        <v>24.522459030151367</v>
      </c>
      <c r="T472">
        <v>25.247611999511719</v>
      </c>
      <c r="U472">
        <v>25.381839752197266</v>
      </c>
      <c r="V472">
        <v>25.576732635498047</v>
      </c>
      <c r="W472">
        <v>26.35444450378418</v>
      </c>
      <c r="X472">
        <v>27.023050308227539</v>
      </c>
      <c r="Y472">
        <v>26.768959045410156</v>
      </c>
      <c r="Z472">
        <v>25.568347930908203</v>
      </c>
      <c r="AA472">
        <v>22.211082458496094</v>
      </c>
      <c r="AB472">
        <v>18.489034652709961</v>
      </c>
      <c r="AC472">
        <v>16.415410995483398</v>
      </c>
      <c r="AD472">
        <v>-1.3249560594558716</v>
      </c>
      <c r="AE472">
        <v>-1.4185532331466675</v>
      </c>
      <c r="AF472">
        <v>-1.553437352180481</v>
      </c>
      <c r="AG472">
        <v>-1.614284873008728</v>
      </c>
      <c r="AH472">
        <v>-1.4463450908660889</v>
      </c>
      <c r="AI472">
        <v>-1.2232760190963745</v>
      </c>
      <c r="AJ472">
        <v>-0.94813829660415649</v>
      </c>
      <c r="AK472">
        <v>-1.2839027643203735</v>
      </c>
      <c r="AL472">
        <v>-2.2932310104370117</v>
      </c>
      <c r="AM472">
        <v>-2.9500107765197754</v>
      </c>
      <c r="AN472">
        <v>-2.9546785354614258</v>
      </c>
      <c r="AO472">
        <v>-2.75221848487854</v>
      </c>
      <c r="AP472">
        <v>-2.8587799072265625</v>
      </c>
      <c r="AQ472">
        <v>-3.0695126056671143</v>
      </c>
      <c r="AR472">
        <v>-1.3149868249893188</v>
      </c>
      <c r="AS472">
        <v>5.5508790016174316</v>
      </c>
      <c r="AT472">
        <v>5.4473915100097656</v>
      </c>
      <c r="AU472">
        <v>5.1870884895324707</v>
      </c>
      <c r="AV472">
        <v>5.245877742767334</v>
      </c>
      <c r="AW472">
        <v>-1.1898095607757568</v>
      </c>
      <c r="AX472">
        <v>-1.4595905542373657</v>
      </c>
      <c r="AY472">
        <v>-1.4959784746170044</v>
      </c>
      <c r="AZ472">
        <v>-1.9761254787445068</v>
      </c>
      <c r="BA472">
        <v>-1.6399317979812622</v>
      </c>
      <c r="BB472">
        <v>-0.73143970966339111</v>
      </c>
      <c r="BC472">
        <v>-0.82650208473205566</v>
      </c>
      <c r="BD472">
        <v>-0.9600367546081543</v>
      </c>
      <c r="BE472">
        <v>-1.0408525466918945</v>
      </c>
      <c r="BF472">
        <v>-0.87816131114959717</v>
      </c>
      <c r="BG472">
        <v>-0.65394693613052368</v>
      </c>
      <c r="BH472">
        <v>-0.37897121906280518</v>
      </c>
      <c r="BI472">
        <v>-0.65784949064254761</v>
      </c>
      <c r="BJ472">
        <v>-1.560829758644104</v>
      </c>
      <c r="BK472">
        <v>-2.1632187366485596</v>
      </c>
      <c r="BL472">
        <v>-2.1695821285247803</v>
      </c>
      <c r="BM472">
        <v>-2.0137708187103271</v>
      </c>
      <c r="BN472">
        <v>-2.129990816116333</v>
      </c>
      <c r="BO472">
        <v>-2.2925691604614258</v>
      </c>
      <c r="BP472">
        <v>-0.52329248189926147</v>
      </c>
      <c r="BQ472">
        <v>6.3149771690368652</v>
      </c>
      <c r="BR472">
        <v>6.2046313285827637</v>
      </c>
      <c r="BS472">
        <v>5.9781193733215332</v>
      </c>
      <c r="BT472">
        <v>6.038968563079834</v>
      </c>
      <c r="BU472">
        <v>-0.37887319922447205</v>
      </c>
      <c r="BV472">
        <v>-0.67431318759918213</v>
      </c>
      <c r="BW472">
        <v>-0.72863054275512695</v>
      </c>
      <c r="BX472">
        <v>-1.2110462188720703</v>
      </c>
      <c r="BY472">
        <v>-0.9010004997253418</v>
      </c>
      <c r="BZ472">
        <v>-0.32037210464477539</v>
      </c>
      <c r="CA472">
        <v>-0.41644924879074097</v>
      </c>
      <c r="CB472">
        <v>-0.54904931783676147</v>
      </c>
      <c r="CC472">
        <v>-0.64369493722915649</v>
      </c>
      <c r="CD472">
        <v>-0.48463895916938782</v>
      </c>
      <c r="CE472">
        <v>-0.25963127613067627</v>
      </c>
      <c r="CF472">
        <v>1.5232175588607788E-2</v>
      </c>
      <c r="CG472">
        <v>-0.22424690425395966</v>
      </c>
      <c r="CH472">
        <v>-1.0535708665847778</v>
      </c>
      <c r="CI472">
        <v>-1.6182891130447388</v>
      </c>
      <c r="CJ472">
        <v>-1.6258268356323242</v>
      </c>
      <c r="CK472">
        <v>-1.5023243427276611</v>
      </c>
      <c r="CL472">
        <v>-1.62523353099823</v>
      </c>
      <c r="CM472">
        <v>-1.7544606924057007</v>
      </c>
      <c r="CN472">
        <v>2.5032591074705124E-2</v>
      </c>
      <c r="CO472">
        <v>6.8441891670227051</v>
      </c>
      <c r="CP472">
        <v>6.7290935516357422</v>
      </c>
      <c r="CQ472">
        <v>6.5259847640991211</v>
      </c>
      <c r="CR472">
        <v>6.5882611274719238</v>
      </c>
      <c r="CS472">
        <v>0.18277888000011444</v>
      </c>
      <c r="CT472">
        <v>-0.13043248653411865</v>
      </c>
      <c r="CU472">
        <v>-0.19716772437095642</v>
      </c>
      <c r="CV472">
        <v>-0.68115454912185669</v>
      </c>
      <c r="CW472">
        <v>-0.38921889662742615</v>
      </c>
      <c r="CX472">
        <v>9.069553017616272E-2</v>
      </c>
      <c r="CY472">
        <v>-6.3964263536036015E-3</v>
      </c>
      <c r="CZ472">
        <v>-0.13806188106536865</v>
      </c>
      <c r="DA472">
        <v>-0.24653738737106323</v>
      </c>
      <c r="DB472">
        <v>-9.1116622090339661E-2</v>
      </c>
      <c r="DC472">
        <v>0.13468435406684875</v>
      </c>
      <c r="DD472">
        <v>0.40943557024002075</v>
      </c>
      <c r="DE472">
        <v>0.20935569703578949</v>
      </c>
      <c r="DF472">
        <v>-0.54631191492080688</v>
      </c>
      <c r="DG472">
        <v>-1.0733593702316284</v>
      </c>
      <c r="DH472">
        <v>-1.0820714235305786</v>
      </c>
      <c r="DI472">
        <v>-0.99087780714035034</v>
      </c>
      <c r="DJ472">
        <v>-1.1204763650894165</v>
      </c>
      <c r="DK472">
        <v>-1.216352105140686</v>
      </c>
      <c r="DL472">
        <v>0.57335770130157471</v>
      </c>
      <c r="DM472">
        <v>7.3734011650085449</v>
      </c>
      <c r="DN472">
        <v>7.2535557746887207</v>
      </c>
      <c r="DO472">
        <v>7.073850154876709</v>
      </c>
      <c r="DP472">
        <v>7.1375536918640137</v>
      </c>
      <c r="DQ472">
        <v>0.74443095922470093</v>
      </c>
      <c r="DR472">
        <v>0.41344821453094482</v>
      </c>
      <c r="DS472">
        <v>0.3342951238155365</v>
      </c>
      <c r="DT472">
        <v>-0.15126292407512665</v>
      </c>
      <c r="DU472">
        <v>0.12256269156932831</v>
      </c>
      <c r="DV472">
        <v>0.68421190977096558</v>
      </c>
      <c r="DW472">
        <v>0.58565473556518555</v>
      </c>
      <c r="DX472">
        <v>0.45533868670463562</v>
      </c>
      <c r="DY472">
        <v>0.32689505815505981</v>
      </c>
      <c r="DZ472">
        <v>0.47706714272499084</v>
      </c>
      <c r="EA472">
        <v>0.70401352643966675</v>
      </c>
      <c r="EB472">
        <v>0.97860264778137207</v>
      </c>
      <c r="EC472">
        <v>0.83540898561477661</v>
      </c>
      <c r="ED472">
        <v>0.18608939647674561</v>
      </c>
      <c r="EE472">
        <v>-0.28656738996505737</v>
      </c>
      <c r="EF472">
        <v>-0.29697510600090027</v>
      </c>
      <c r="EG472">
        <v>-0.25243020057678223</v>
      </c>
      <c r="EH472">
        <v>-0.39168709516525269</v>
      </c>
      <c r="EI472">
        <v>-0.43940877914428711</v>
      </c>
      <c r="EJ472">
        <v>1.3650519847869873</v>
      </c>
      <c r="EK472">
        <v>8.1374998092651367</v>
      </c>
      <c r="EL472">
        <v>8.0107955932617188</v>
      </c>
      <c r="EM472">
        <v>7.8648810386657715</v>
      </c>
      <c r="EN472">
        <v>7.9306445121765137</v>
      </c>
      <c r="EO472">
        <v>1.5553673505783081</v>
      </c>
      <c r="EP472">
        <v>1.1987255811691284</v>
      </c>
      <c r="EQ472">
        <v>1.1016430854797363</v>
      </c>
      <c r="ER472">
        <v>0.61381644010543823</v>
      </c>
      <c r="ES472">
        <v>0.86149400472640991</v>
      </c>
      <c r="ET472">
        <v>66.8450927734375</v>
      </c>
      <c r="EU472">
        <v>65.404891967773438</v>
      </c>
      <c r="EV472">
        <v>62.251636505126953</v>
      </c>
      <c r="EW472">
        <v>60.835102081298828</v>
      </c>
      <c r="EX472">
        <v>60.921451568603516</v>
      </c>
      <c r="EY472">
        <v>61.60028076171875</v>
      </c>
      <c r="EZ472">
        <v>60.101547241210938</v>
      </c>
      <c r="FA472">
        <v>59.746902465820313</v>
      </c>
      <c r="FB472">
        <v>65.47698974609375</v>
      </c>
      <c r="FC472">
        <v>72.821197509765625</v>
      </c>
      <c r="FD472">
        <v>80.311164855957031</v>
      </c>
      <c r="FE472">
        <v>84.853851318359375</v>
      </c>
      <c r="FF472">
        <v>86.124259948730469</v>
      </c>
      <c r="FG472">
        <v>85.663475036621094</v>
      </c>
      <c r="FH472">
        <v>85.40252685546875</v>
      </c>
      <c r="FI472">
        <v>85.5836181640625</v>
      </c>
      <c r="FJ472">
        <v>85.398391723632812</v>
      </c>
      <c r="FK472">
        <v>83.688148498535156</v>
      </c>
      <c r="FL472">
        <v>79.335891723632812</v>
      </c>
      <c r="FM472">
        <v>76.586875915527344</v>
      </c>
      <c r="FN472">
        <v>73.755058288574219</v>
      </c>
      <c r="FO472">
        <v>71.303657531738281</v>
      </c>
      <c r="FP472">
        <v>69.164779663085937</v>
      </c>
      <c r="FQ472">
        <v>67.835739135742187</v>
      </c>
      <c r="FR472">
        <v>254</v>
      </c>
      <c r="FS472">
        <v>4.3631009757518768E-2</v>
      </c>
      <c r="FT472">
        <v>1</v>
      </c>
    </row>
    <row r="473" spans="1:176" x14ac:dyDescent="0.2">
      <c r="A473" t="s">
        <v>233</v>
      </c>
      <c r="B473" t="s">
        <v>227</v>
      </c>
      <c r="C473" t="s">
        <v>258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0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0</v>
      </c>
      <c r="BI473">
        <v>0</v>
      </c>
      <c r="BJ473">
        <v>0</v>
      </c>
      <c r="BK473">
        <v>0</v>
      </c>
      <c r="BL473">
        <v>0</v>
      </c>
      <c r="BM473">
        <v>0</v>
      </c>
      <c r="BN473">
        <v>0</v>
      </c>
      <c r="BO473">
        <v>0</v>
      </c>
      <c r="BP473">
        <v>0</v>
      </c>
      <c r="BQ473">
        <v>0</v>
      </c>
      <c r="BR473">
        <v>0</v>
      </c>
      <c r="BS473">
        <v>0</v>
      </c>
      <c r="BT473">
        <v>0</v>
      </c>
      <c r="BU473">
        <v>0</v>
      </c>
      <c r="BV473">
        <v>0</v>
      </c>
      <c r="BW473">
        <v>0</v>
      </c>
      <c r="BX473">
        <v>0</v>
      </c>
      <c r="BY473">
        <v>0</v>
      </c>
      <c r="BZ473">
        <v>0</v>
      </c>
      <c r="CA473">
        <v>0</v>
      </c>
      <c r="CB473">
        <v>0</v>
      </c>
      <c r="CC473">
        <v>0</v>
      </c>
      <c r="CD473">
        <v>0</v>
      </c>
      <c r="CE473">
        <v>0</v>
      </c>
      <c r="CF473">
        <v>0</v>
      </c>
      <c r="CG473">
        <v>0</v>
      </c>
      <c r="CH473">
        <v>0</v>
      </c>
      <c r="CI473">
        <v>0</v>
      </c>
      <c r="CJ473">
        <v>0</v>
      </c>
      <c r="CK473">
        <v>0</v>
      </c>
      <c r="CL473">
        <v>0</v>
      </c>
      <c r="CM473">
        <v>0</v>
      </c>
      <c r="CN473">
        <v>0</v>
      </c>
      <c r="CO473">
        <v>0</v>
      </c>
      <c r="CP473">
        <v>0</v>
      </c>
      <c r="CQ473">
        <v>0</v>
      </c>
      <c r="CR473">
        <v>0</v>
      </c>
      <c r="CS473">
        <v>0</v>
      </c>
      <c r="CT473">
        <v>0</v>
      </c>
      <c r="CU473">
        <v>0</v>
      </c>
      <c r="CV473">
        <v>0</v>
      </c>
      <c r="CW473">
        <v>0</v>
      </c>
      <c r="CX473">
        <v>0</v>
      </c>
      <c r="CY473">
        <v>0</v>
      </c>
      <c r="CZ473">
        <v>0</v>
      </c>
      <c r="DA473">
        <v>0</v>
      </c>
      <c r="DB473">
        <v>0</v>
      </c>
      <c r="DC473">
        <v>0</v>
      </c>
      <c r="DD473">
        <v>0</v>
      </c>
      <c r="DE473">
        <v>0</v>
      </c>
      <c r="DF473">
        <v>0</v>
      </c>
      <c r="DG473">
        <v>0</v>
      </c>
      <c r="DH473">
        <v>0</v>
      </c>
      <c r="DI473">
        <v>0</v>
      </c>
      <c r="DJ473">
        <v>0</v>
      </c>
      <c r="DK473">
        <v>0</v>
      </c>
      <c r="DL473">
        <v>0</v>
      </c>
      <c r="DM473">
        <v>0</v>
      </c>
      <c r="DN473">
        <v>0</v>
      </c>
      <c r="DO473">
        <v>0</v>
      </c>
      <c r="DP473">
        <v>0</v>
      </c>
      <c r="DQ473">
        <v>0</v>
      </c>
      <c r="DR473">
        <v>0</v>
      </c>
      <c r="DS473">
        <v>0</v>
      </c>
      <c r="DT473">
        <v>0</v>
      </c>
      <c r="DU473">
        <v>0</v>
      </c>
      <c r="DV473">
        <v>0</v>
      </c>
      <c r="DW473">
        <v>0</v>
      </c>
      <c r="DX473">
        <v>0</v>
      </c>
      <c r="DY473">
        <v>0</v>
      </c>
      <c r="DZ473">
        <v>0</v>
      </c>
      <c r="EA473">
        <v>0</v>
      </c>
      <c r="EB473">
        <v>0</v>
      </c>
      <c r="EC473">
        <v>0</v>
      </c>
      <c r="ED473">
        <v>0</v>
      </c>
      <c r="EE473">
        <v>0</v>
      </c>
      <c r="EF473">
        <v>0</v>
      </c>
      <c r="EG473">
        <v>0</v>
      </c>
      <c r="EH473">
        <v>0</v>
      </c>
      <c r="EI473">
        <v>0</v>
      </c>
      <c r="EJ473">
        <v>0</v>
      </c>
      <c r="EK473">
        <v>0</v>
      </c>
      <c r="EL473">
        <v>0</v>
      </c>
      <c r="EM473">
        <v>0</v>
      </c>
      <c r="EN473">
        <v>0</v>
      </c>
      <c r="EO473">
        <v>0</v>
      </c>
      <c r="EP473">
        <v>0</v>
      </c>
      <c r="EQ473">
        <v>0</v>
      </c>
      <c r="ER473">
        <v>0</v>
      </c>
      <c r="ES473">
        <v>0</v>
      </c>
      <c r="ET473">
        <v>0</v>
      </c>
      <c r="EU473">
        <v>0</v>
      </c>
      <c r="EV473">
        <v>0</v>
      </c>
      <c r="EW473">
        <v>0</v>
      </c>
      <c r="EX473">
        <v>0</v>
      </c>
      <c r="EY473">
        <v>0</v>
      </c>
      <c r="EZ473">
        <v>0</v>
      </c>
      <c r="FA473">
        <v>0</v>
      </c>
      <c r="FB473">
        <v>0</v>
      </c>
      <c r="FC473">
        <v>0</v>
      </c>
      <c r="FD473">
        <v>0</v>
      </c>
      <c r="FE473">
        <v>0</v>
      </c>
      <c r="FF473">
        <v>0</v>
      </c>
      <c r="FG473">
        <v>0</v>
      </c>
      <c r="FH473">
        <v>0</v>
      </c>
      <c r="FI473">
        <v>0</v>
      </c>
      <c r="FJ473">
        <v>0</v>
      </c>
      <c r="FK473">
        <v>0</v>
      </c>
      <c r="FL473">
        <v>0</v>
      </c>
      <c r="FM473">
        <v>0</v>
      </c>
      <c r="FN473">
        <v>0</v>
      </c>
      <c r="FO473">
        <v>0</v>
      </c>
      <c r="FP473">
        <v>0</v>
      </c>
      <c r="FQ473">
        <v>0</v>
      </c>
      <c r="FR473">
        <v>0</v>
      </c>
      <c r="FS473">
        <v>0</v>
      </c>
      <c r="FT473">
        <v>0</v>
      </c>
    </row>
    <row r="474" spans="1:176" x14ac:dyDescent="0.2">
      <c r="A474" t="s">
        <v>233</v>
      </c>
      <c r="B474" t="s">
        <v>227</v>
      </c>
      <c r="C474" t="s">
        <v>259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0</v>
      </c>
      <c r="BI474">
        <v>0</v>
      </c>
      <c r="BJ474">
        <v>0</v>
      </c>
      <c r="BK474">
        <v>0</v>
      </c>
      <c r="BL474">
        <v>0</v>
      </c>
      <c r="BM474">
        <v>0</v>
      </c>
      <c r="BN474">
        <v>0</v>
      </c>
      <c r="BO474">
        <v>0</v>
      </c>
      <c r="BP474">
        <v>0</v>
      </c>
      <c r="BQ474">
        <v>0</v>
      </c>
      <c r="BR474">
        <v>0</v>
      </c>
      <c r="BS474">
        <v>0</v>
      </c>
      <c r="BT474">
        <v>0</v>
      </c>
      <c r="BU474">
        <v>0</v>
      </c>
      <c r="BV474">
        <v>0</v>
      </c>
      <c r="BW474">
        <v>0</v>
      </c>
      <c r="BX474">
        <v>0</v>
      </c>
      <c r="BY474">
        <v>0</v>
      </c>
      <c r="BZ474">
        <v>0</v>
      </c>
      <c r="CA474">
        <v>0</v>
      </c>
      <c r="CB474">
        <v>0</v>
      </c>
      <c r="CC474">
        <v>0</v>
      </c>
      <c r="CD474">
        <v>0</v>
      </c>
      <c r="CE474">
        <v>0</v>
      </c>
      <c r="CF474">
        <v>0</v>
      </c>
      <c r="CG474">
        <v>0</v>
      </c>
      <c r="CH474">
        <v>0</v>
      </c>
      <c r="CI474">
        <v>0</v>
      </c>
      <c r="CJ474">
        <v>0</v>
      </c>
      <c r="CK474">
        <v>0</v>
      </c>
      <c r="CL474">
        <v>0</v>
      </c>
      <c r="CM474">
        <v>0</v>
      </c>
      <c r="CN474">
        <v>0</v>
      </c>
      <c r="CO474">
        <v>0</v>
      </c>
      <c r="CP474">
        <v>0</v>
      </c>
      <c r="CQ474">
        <v>0</v>
      </c>
      <c r="CR474">
        <v>0</v>
      </c>
      <c r="CS474">
        <v>0</v>
      </c>
      <c r="CT474">
        <v>0</v>
      </c>
      <c r="CU474">
        <v>0</v>
      </c>
      <c r="CV474">
        <v>0</v>
      </c>
      <c r="CW474">
        <v>0</v>
      </c>
      <c r="CX474">
        <v>0</v>
      </c>
      <c r="CY474">
        <v>0</v>
      </c>
      <c r="CZ474">
        <v>0</v>
      </c>
      <c r="DA474">
        <v>0</v>
      </c>
      <c r="DB474">
        <v>0</v>
      </c>
      <c r="DC474">
        <v>0</v>
      </c>
      <c r="DD474">
        <v>0</v>
      </c>
      <c r="DE474">
        <v>0</v>
      </c>
      <c r="DF474">
        <v>0</v>
      </c>
      <c r="DG474">
        <v>0</v>
      </c>
      <c r="DH474">
        <v>0</v>
      </c>
      <c r="DI474">
        <v>0</v>
      </c>
      <c r="DJ474">
        <v>0</v>
      </c>
      <c r="DK474">
        <v>0</v>
      </c>
      <c r="DL474">
        <v>0</v>
      </c>
      <c r="DM474">
        <v>0</v>
      </c>
      <c r="DN474">
        <v>0</v>
      </c>
      <c r="DO474">
        <v>0</v>
      </c>
      <c r="DP474">
        <v>0</v>
      </c>
      <c r="DQ474">
        <v>0</v>
      </c>
      <c r="DR474">
        <v>0</v>
      </c>
      <c r="DS474">
        <v>0</v>
      </c>
      <c r="DT474">
        <v>0</v>
      </c>
      <c r="DU474">
        <v>0</v>
      </c>
      <c r="DV474">
        <v>0</v>
      </c>
      <c r="DW474">
        <v>0</v>
      </c>
      <c r="DX474">
        <v>0</v>
      </c>
      <c r="DY474">
        <v>0</v>
      </c>
      <c r="DZ474">
        <v>0</v>
      </c>
      <c r="EA474">
        <v>0</v>
      </c>
      <c r="EB474">
        <v>0</v>
      </c>
      <c r="EC474">
        <v>0</v>
      </c>
      <c r="ED474">
        <v>0</v>
      </c>
      <c r="EE474">
        <v>0</v>
      </c>
      <c r="EF474">
        <v>0</v>
      </c>
      <c r="EG474">
        <v>0</v>
      </c>
      <c r="EH474">
        <v>0</v>
      </c>
      <c r="EI474">
        <v>0</v>
      </c>
      <c r="EJ474">
        <v>0</v>
      </c>
      <c r="EK474">
        <v>0</v>
      </c>
      <c r="EL474">
        <v>0</v>
      </c>
      <c r="EM474">
        <v>0</v>
      </c>
      <c r="EN474">
        <v>0</v>
      </c>
      <c r="EO474">
        <v>0</v>
      </c>
      <c r="EP474">
        <v>0</v>
      </c>
      <c r="EQ474">
        <v>0</v>
      </c>
      <c r="ER474">
        <v>0</v>
      </c>
      <c r="ES474">
        <v>0</v>
      </c>
      <c r="ET474">
        <v>0</v>
      </c>
      <c r="EU474">
        <v>0</v>
      </c>
      <c r="EV474">
        <v>0</v>
      </c>
      <c r="EW474">
        <v>0</v>
      </c>
      <c r="EX474">
        <v>0</v>
      </c>
      <c r="EY474">
        <v>0</v>
      </c>
      <c r="EZ474">
        <v>0</v>
      </c>
      <c r="FA474">
        <v>0</v>
      </c>
      <c r="FB474">
        <v>0</v>
      </c>
      <c r="FC474">
        <v>0</v>
      </c>
      <c r="FD474">
        <v>0</v>
      </c>
      <c r="FE474">
        <v>0</v>
      </c>
      <c r="FF474">
        <v>0</v>
      </c>
      <c r="FG474">
        <v>0</v>
      </c>
      <c r="FH474">
        <v>0</v>
      </c>
      <c r="FI474">
        <v>0</v>
      </c>
      <c r="FJ474">
        <v>0</v>
      </c>
      <c r="FK474">
        <v>0</v>
      </c>
      <c r="FL474">
        <v>0</v>
      </c>
      <c r="FM474">
        <v>0</v>
      </c>
      <c r="FN474">
        <v>0</v>
      </c>
      <c r="FO474">
        <v>0</v>
      </c>
      <c r="FP474">
        <v>0</v>
      </c>
      <c r="FQ474">
        <v>0</v>
      </c>
      <c r="FR474">
        <v>0</v>
      </c>
      <c r="FS474">
        <v>0</v>
      </c>
      <c r="FT474">
        <v>0</v>
      </c>
    </row>
    <row r="475" spans="1:176" x14ac:dyDescent="0.2">
      <c r="A475" t="s">
        <v>233</v>
      </c>
      <c r="B475" t="s">
        <v>227</v>
      </c>
      <c r="C475" t="s">
        <v>260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0</v>
      </c>
      <c r="BI475">
        <v>0</v>
      </c>
      <c r="BJ475">
        <v>0</v>
      </c>
      <c r="BK475">
        <v>0</v>
      </c>
      <c r="BL475">
        <v>0</v>
      </c>
      <c r="BM475">
        <v>0</v>
      </c>
      <c r="BN475">
        <v>0</v>
      </c>
      <c r="BO475">
        <v>0</v>
      </c>
      <c r="BP475">
        <v>0</v>
      </c>
      <c r="BQ475">
        <v>0</v>
      </c>
      <c r="BR475">
        <v>0</v>
      </c>
      <c r="BS475">
        <v>0</v>
      </c>
      <c r="BT475">
        <v>0</v>
      </c>
      <c r="BU475">
        <v>0</v>
      </c>
      <c r="BV475">
        <v>0</v>
      </c>
      <c r="BW475">
        <v>0</v>
      </c>
      <c r="BX475">
        <v>0</v>
      </c>
      <c r="BY475">
        <v>0</v>
      </c>
      <c r="BZ475">
        <v>0</v>
      </c>
      <c r="CA475">
        <v>0</v>
      </c>
      <c r="CB475">
        <v>0</v>
      </c>
      <c r="CC475">
        <v>0</v>
      </c>
      <c r="CD475">
        <v>0</v>
      </c>
      <c r="CE475">
        <v>0</v>
      </c>
      <c r="CF475">
        <v>0</v>
      </c>
      <c r="CG475">
        <v>0</v>
      </c>
      <c r="CH475">
        <v>0</v>
      </c>
      <c r="CI475">
        <v>0</v>
      </c>
      <c r="CJ475">
        <v>0</v>
      </c>
      <c r="CK475">
        <v>0</v>
      </c>
      <c r="CL475">
        <v>0</v>
      </c>
      <c r="CM475">
        <v>0</v>
      </c>
      <c r="CN475">
        <v>0</v>
      </c>
      <c r="CO475">
        <v>0</v>
      </c>
      <c r="CP475">
        <v>0</v>
      </c>
      <c r="CQ475">
        <v>0</v>
      </c>
      <c r="CR475">
        <v>0</v>
      </c>
      <c r="CS475">
        <v>0</v>
      </c>
      <c r="CT475">
        <v>0</v>
      </c>
      <c r="CU475">
        <v>0</v>
      </c>
      <c r="CV475">
        <v>0</v>
      </c>
      <c r="CW475">
        <v>0</v>
      </c>
      <c r="CX475">
        <v>0</v>
      </c>
      <c r="CY475">
        <v>0</v>
      </c>
      <c r="CZ475">
        <v>0</v>
      </c>
      <c r="DA475">
        <v>0</v>
      </c>
      <c r="DB475">
        <v>0</v>
      </c>
      <c r="DC475">
        <v>0</v>
      </c>
      <c r="DD475">
        <v>0</v>
      </c>
      <c r="DE475">
        <v>0</v>
      </c>
      <c r="DF475">
        <v>0</v>
      </c>
      <c r="DG475">
        <v>0</v>
      </c>
      <c r="DH475">
        <v>0</v>
      </c>
      <c r="DI475">
        <v>0</v>
      </c>
      <c r="DJ475">
        <v>0</v>
      </c>
      <c r="DK475">
        <v>0</v>
      </c>
      <c r="DL475">
        <v>0</v>
      </c>
      <c r="DM475">
        <v>0</v>
      </c>
      <c r="DN475">
        <v>0</v>
      </c>
      <c r="DO475">
        <v>0</v>
      </c>
      <c r="DP475">
        <v>0</v>
      </c>
      <c r="DQ475">
        <v>0</v>
      </c>
      <c r="DR475">
        <v>0</v>
      </c>
      <c r="DS475">
        <v>0</v>
      </c>
      <c r="DT475">
        <v>0</v>
      </c>
      <c r="DU475">
        <v>0</v>
      </c>
      <c r="DV475">
        <v>0</v>
      </c>
      <c r="DW475">
        <v>0</v>
      </c>
      <c r="DX475">
        <v>0</v>
      </c>
      <c r="DY475">
        <v>0</v>
      </c>
      <c r="DZ475">
        <v>0</v>
      </c>
      <c r="EA475">
        <v>0</v>
      </c>
      <c r="EB475">
        <v>0</v>
      </c>
      <c r="EC475">
        <v>0</v>
      </c>
      <c r="ED475">
        <v>0</v>
      </c>
      <c r="EE475">
        <v>0</v>
      </c>
      <c r="EF475">
        <v>0</v>
      </c>
      <c r="EG475">
        <v>0</v>
      </c>
      <c r="EH475">
        <v>0</v>
      </c>
      <c r="EI475">
        <v>0</v>
      </c>
      <c r="EJ475">
        <v>0</v>
      </c>
      <c r="EK475">
        <v>0</v>
      </c>
      <c r="EL475">
        <v>0</v>
      </c>
      <c r="EM475">
        <v>0</v>
      </c>
      <c r="EN475">
        <v>0</v>
      </c>
      <c r="EO475">
        <v>0</v>
      </c>
      <c r="EP475">
        <v>0</v>
      </c>
      <c r="EQ475">
        <v>0</v>
      </c>
      <c r="ER475">
        <v>0</v>
      </c>
      <c r="ES475">
        <v>0</v>
      </c>
      <c r="ET475">
        <v>0</v>
      </c>
      <c r="EU475">
        <v>0</v>
      </c>
      <c r="EV475">
        <v>0</v>
      </c>
      <c r="EW475">
        <v>0</v>
      </c>
      <c r="EX475">
        <v>0</v>
      </c>
      <c r="EY475">
        <v>0</v>
      </c>
      <c r="EZ475">
        <v>0</v>
      </c>
      <c r="FA475">
        <v>0</v>
      </c>
      <c r="FB475">
        <v>0</v>
      </c>
      <c r="FC475">
        <v>0</v>
      </c>
      <c r="FD475">
        <v>0</v>
      </c>
      <c r="FE475">
        <v>0</v>
      </c>
      <c r="FF475">
        <v>0</v>
      </c>
      <c r="FG475">
        <v>0</v>
      </c>
      <c r="FH475">
        <v>0</v>
      </c>
      <c r="FI475">
        <v>0</v>
      </c>
      <c r="FJ475">
        <v>0</v>
      </c>
      <c r="FK475">
        <v>0</v>
      </c>
      <c r="FL475">
        <v>0</v>
      </c>
      <c r="FM475">
        <v>0</v>
      </c>
      <c r="FN475">
        <v>0</v>
      </c>
      <c r="FO475">
        <v>0</v>
      </c>
      <c r="FP475">
        <v>0</v>
      </c>
      <c r="FQ475">
        <v>0</v>
      </c>
      <c r="FR475">
        <v>0</v>
      </c>
      <c r="FS475">
        <v>0</v>
      </c>
      <c r="FT475">
        <v>0</v>
      </c>
    </row>
    <row r="476" spans="1:176" x14ac:dyDescent="0.2">
      <c r="A476" t="s">
        <v>233</v>
      </c>
      <c r="B476" t="s">
        <v>227</v>
      </c>
      <c r="C476" t="s">
        <v>2</v>
      </c>
      <c r="D476">
        <v>262</v>
      </c>
      <c r="E476">
        <v>262</v>
      </c>
      <c r="F476">
        <v>21.286911010742188</v>
      </c>
      <c r="G476">
        <v>20.854461669921875</v>
      </c>
      <c r="H476">
        <v>20.622030258178711</v>
      </c>
      <c r="I476">
        <v>20.867412567138672</v>
      </c>
      <c r="J476">
        <v>21.154571533203125</v>
      </c>
      <c r="K476">
        <v>21.882511138916016</v>
      </c>
      <c r="L476">
        <v>23.300441741943359</v>
      </c>
      <c r="M476">
        <v>25.197212219238281</v>
      </c>
      <c r="N476">
        <v>27.576513290405273</v>
      </c>
      <c r="O476">
        <v>28.7420654296875</v>
      </c>
      <c r="P476">
        <v>30.65660285949707</v>
      </c>
      <c r="Q476">
        <v>31.482337951660156</v>
      </c>
      <c r="R476">
        <v>31.884960174560547</v>
      </c>
      <c r="S476">
        <v>31.957420349121094</v>
      </c>
      <c r="T476">
        <v>32.351577758789063</v>
      </c>
      <c r="U476">
        <v>32.684436798095703</v>
      </c>
      <c r="V476">
        <v>32.999374389648437</v>
      </c>
      <c r="W476">
        <v>33.6607666015625</v>
      </c>
      <c r="X476">
        <v>33.865180969238281</v>
      </c>
      <c r="Y476">
        <v>33.469322204589844</v>
      </c>
      <c r="Z476">
        <v>32.455219268798828</v>
      </c>
      <c r="AA476">
        <v>28.481674194335938</v>
      </c>
      <c r="AB476">
        <v>24.408664703369141</v>
      </c>
      <c r="AC476">
        <v>22.299156188964844</v>
      </c>
      <c r="AD476">
        <v>-1.1143985986709595</v>
      </c>
      <c r="AE476">
        <v>-0.88984763622283936</v>
      </c>
      <c r="AF476">
        <v>-1.0389649868011475</v>
      </c>
      <c r="AG476">
        <v>-0.91086626052856445</v>
      </c>
      <c r="AH476">
        <v>-1.0543297529220581</v>
      </c>
      <c r="AI476">
        <v>-1.0375329256057739</v>
      </c>
      <c r="AJ476">
        <v>-0.93359673023223877</v>
      </c>
      <c r="AK476">
        <v>-0.89449310302734375</v>
      </c>
      <c r="AL476">
        <v>-1.2411096096038818</v>
      </c>
      <c r="AM476">
        <v>-1.1575508117675781</v>
      </c>
      <c r="AN476">
        <v>-0.94493669271469116</v>
      </c>
      <c r="AO476">
        <v>-1.2772262096405029</v>
      </c>
      <c r="AP476">
        <v>-1.3413430452346802</v>
      </c>
      <c r="AQ476">
        <v>-1.7842292785644531</v>
      </c>
      <c r="AR476">
        <v>-0.47062817215919495</v>
      </c>
      <c r="AS476">
        <v>9.1747493743896484</v>
      </c>
      <c r="AT476">
        <v>8.9158143997192383</v>
      </c>
      <c r="AU476">
        <v>8.8799629211425781</v>
      </c>
      <c r="AV476">
        <v>8.8941841125488281</v>
      </c>
      <c r="AW476">
        <v>-0.46016749739646912</v>
      </c>
      <c r="AX476">
        <v>-2.5048024654388428</v>
      </c>
      <c r="AY476">
        <v>-2.3632230758666992</v>
      </c>
      <c r="AZ476">
        <v>-2.049250602722168</v>
      </c>
      <c r="BA476">
        <v>-1.6115198135375977</v>
      </c>
      <c r="BB476">
        <v>-0.48236498236656189</v>
      </c>
      <c r="BC476">
        <v>-0.27180188894271851</v>
      </c>
      <c r="BD476">
        <v>-0.42549386620521545</v>
      </c>
      <c r="BE476">
        <v>-0.31005266308784485</v>
      </c>
      <c r="BF476">
        <v>-0.45481368899345398</v>
      </c>
      <c r="BG476">
        <v>-0.44343450665473938</v>
      </c>
      <c r="BH476">
        <v>-0.32573309540748596</v>
      </c>
      <c r="BI476">
        <v>-0.25478982925415039</v>
      </c>
      <c r="BJ476">
        <v>-0.55090177059173584</v>
      </c>
      <c r="BK476">
        <v>-0.43379196524620056</v>
      </c>
      <c r="BL476">
        <v>-0.19007964432239532</v>
      </c>
      <c r="BM476">
        <v>-0.50354921817779541</v>
      </c>
      <c r="BN476">
        <v>-0.5465996265411377</v>
      </c>
      <c r="BO476">
        <v>-0.94271540641784668</v>
      </c>
      <c r="BP476">
        <v>0.38867482542991638</v>
      </c>
      <c r="BQ476">
        <v>10.002950668334961</v>
      </c>
      <c r="BR476">
        <v>9.7436580657958984</v>
      </c>
      <c r="BS476">
        <v>9.7055931091308594</v>
      </c>
      <c r="BT476">
        <v>9.7022886276245117</v>
      </c>
      <c r="BU476">
        <v>0.34278607368469238</v>
      </c>
      <c r="BV476">
        <v>-1.7131524085998535</v>
      </c>
      <c r="BW476">
        <v>-1.5819301605224609</v>
      </c>
      <c r="BX476">
        <v>-1.2517341375350952</v>
      </c>
      <c r="BY476">
        <v>-0.82756590843200684</v>
      </c>
      <c r="BZ476">
        <v>-4.4620439410209656E-2</v>
      </c>
      <c r="CA476">
        <v>0.15625470876693726</v>
      </c>
      <c r="CB476">
        <v>-6.0568487970158458E-4</v>
      </c>
      <c r="CC476">
        <v>0.10606898367404938</v>
      </c>
      <c r="CD476">
        <v>-3.9590667933225632E-2</v>
      </c>
      <c r="CE476">
        <v>-3.196372464299202E-2</v>
      </c>
      <c r="CF476">
        <v>9.5271430909633636E-2</v>
      </c>
      <c r="CG476">
        <v>0.18826669454574585</v>
      </c>
      <c r="CH476">
        <v>-7.2865866124629974E-2</v>
      </c>
      <c r="CI476">
        <v>6.7481175065040588E-2</v>
      </c>
      <c r="CJ476">
        <v>0.33273202180862427</v>
      </c>
      <c r="CK476">
        <v>3.2297119498252869E-2</v>
      </c>
      <c r="CL476">
        <v>3.8372245617210865E-3</v>
      </c>
      <c r="CM476">
        <v>-0.35988545417785645</v>
      </c>
      <c r="CN476">
        <v>0.9838254451751709</v>
      </c>
      <c r="CO476">
        <v>10.576560020446777</v>
      </c>
      <c r="CP476">
        <v>10.317020416259766</v>
      </c>
      <c r="CQ476">
        <v>10.277421951293945</v>
      </c>
      <c r="CR476">
        <v>10.261979103088379</v>
      </c>
      <c r="CS476">
        <v>0.89890927076339722</v>
      </c>
      <c r="CT476">
        <v>-1.1648579835891724</v>
      </c>
      <c r="CU476">
        <v>-1.040809154510498</v>
      </c>
      <c r="CV476">
        <v>-0.69937652349472046</v>
      </c>
      <c r="CW476">
        <v>-0.28460177779197693</v>
      </c>
      <c r="CX476">
        <v>0.39312410354614258</v>
      </c>
      <c r="CY476">
        <v>0.58431130647659302</v>
      </c>
      <c r="CZ476">
        <v>0.42428252100944519</v>
      </c>
      <c r="DA476">
        <v>0.5221906304359436</v>
      </c>
      <c r="DB476">
        <v>0.37563234567642212</v>
      </c>
      <c r="DC476">
        <v>0.37950706481933594</v>
      </c>
      <c r="DD476">
        <v>0.51627594232559204</v>
      </c>
      <c r="DE476">
        <v>0.63132321834564209</v>
      </c>
      <c r="DF476">
        <v>0.4051700234413147</v>
      </c>
      <c r="DG476">
        <v>0.56875431537628174</v>
      </c>
      <c r="DH476">
        <v>0.85554367303848267</v>
      </c>
      <c r="DI476">
        <v>0.56814348697662354</v>
      </c>
      <c r="DJ476">
        <v>0.55427408218383789</v>
      </c>
      <c r="DK476">
        <v>0.2229444682598114</v>
      </c>
      <c r="DL476">
        <v>1.578976035118103</v>
      </c>
      <c r="DM476">
        <v>11.150169372558594</v>
      </c>
      <c r="DN476">
        <v>10.890382766723633</v>
      </c>
      <c r="DO476">
        <v>10.849250793457031</v>
      </c>
      <c r="DP476">
        <v>10.821669578552246</v>
      </c>
      <c r="DQ476">
        <v>1.4550324678421021</v>
      </c>
      <c r="DR476">
        <v>-0.61656361818313599</v>
      </c>
      <c r="DS476">
        <v>-0.49968811869621277</v>
      </c>
      <c r="DT476">
        <v>-0.14701895415782928</v>
      </c>
      <c r="DU476">
        <v>0.25836235284805298</v>
      </c>
      <c r="DV476">
        <v>1.0251576900482178</v>
      </c>
      <c r="DW476">
        <v>1.2023570537567139</v>
      </c>
      <c r="DX476">
        <v>1.0377535820007324</v>
      </c>
      <c r="DY476">
        <v>1.1230041980743408</v>
      </c>
      <c r="DZ476">
        <v>0.97514843940734863</v>
      </c>
      <c r="EA476">
        <v>0.97360551357269287</v>
      </c>
      <c r="EB476">
        <v>1.1241395473480225</v>
      </c>
      <c r="EC476">
        <v>1.2710264921188354</v>
      </c>
      <c r="ED476">
        <v>1.0953779220581055</v>
      </c>
      <c r="EE476">
        <v>1.2925131320953369</v>
      </c>
      <c r="EF476">
        <v>1.6104006767272949</v>
      </c>
      <c r="EG476">
        <v>1.3418204784393311</v>
      </c>
      <c r="EH476">
        <v>1.3490175008773804</v>
      </c>
      <c r="EI476">
        <v>1.0644583702087402</v>
      </c>
      <c r="EJ476">
        <v>2.4382791519165039</v>
      </c>
      <c r="EK476">
        <v>11.978370666503906</v>
      </c>
      <c r="EL476">
        <v>11.718226432800293</v>
      </c>
      <c r="EM476">
        <v>11.674880981445313</v>
      </c>
      <c r="EN476">
        <v>11.62977409362793</v>
      </c>
      <c r="EO476">
        <v>2.2579860687255859</v>
      </c>
      <c r="EP476">
        <v>0.17508642375469208</v>
      </c>
      <c r="EQ476">
        <v>0.28160470724105835</v>
      </c>
      <c r="ER476">
        <v>0.6504976749420166</v>
      </c>
      <c r="ES476">
        <v>1.0423163175582886</v>
      </c>
      <c r="ET476">
        <v>74.126296997070313</v>
      </c>
      <c r="EU476">
        <v>73.301780700683594</v>
      </c>
      <c r="EV476">
        <v>72.047172546386719</v>
      </c>
      <c r="EW476">
        <v>70.594482421875</v>
      </c>
      <c r="EX476">
        <v>69.267448425292969</v>
      </c>
      <c r="EY476">
        <v>68.931495666503906</v>
      </c>
      <c r="EZ476">
        <v>70.989913940429687</v>
      </c>
      <c r="FA476">
        <v>75.527786254882813</v>
      </c>
      <c r="FB476">
        <v>79.905929565429687</v>
      </c>
      <c r="FC476">
        <v>83.786537170410156</v>
      </c>
      <c r="FD476">
        <v>85.495849609375</v>
      </c>
      <c r="FE476">
        <v>86.519203186035156</v>
      </c>
      <c r="FF476">
        <v>88.137962341308594</v>
      </c>
      <c r="FG476">
        <v>89.602348327636719</v>
      </c>
      <c r="FH476">
        <v>91.293861389160156</v>
      </c>
      <c r="FI476">
        <v>89.84423828125</v>
      </c>
      <c r="FJ476">
        <v>88.793304443359375</v>
      </c>
      <c r="FK476">
        <v>86.329620361328125</v>
      </c>
      <c r="FL476">
        <v>82.043609619140625</v>
      </c>
      <c r="FM476">
        <v>80.84613037109375</v>
      </c>
      <c r="FN476">
        <v>78.743904113769531</v>
      </c>
      <c r="FO476">
        <v>77.653732299804687</v>
      </c>
      <c r="FP476">
        <v>76.037628173828125</v>
      </c>
      <c r="FQ476">
        <v>74.531265258789063</v>
      </c>
      <c r="FR476">
        <v>218.33333333333334</v>
      </c>
      <c r="FS476">
        <v>2.7730241417884827E-2</v>
      </c>
      <c r="FT476">
        <v>1</v>
      </c>
    </row>
    <row r="477" spans="1:176" x14ac:dyDescent="0.2">
      <c r="A477" t="s">
        <v>233</v>
      </c>
      <c r="B477" t="s">
        <v>228</v>
      </c>
      <c r="C477" t="s">
        <v>237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0</v>
      </c>
      <c r="BI477">
        <v>0</v>
      </c>
      <c r="BJ477">
        <v>0</v>
      </c>
      <c r="BK477">
        <v>0</v>
      </c>
      <c r="BL477">
        <v>0</v>
      </c>
      <c r="BM477">
        <v>0</v>
      </c>
      <c r="BN477">
        <v>0</v>
      </c>
      <c r="BO477">
        <v>0</v>
      </c>
      <c r="BP477">
        <v>0</v>
      </c>
      <c r="BQ477">
        <v>0</v>
      </c>
      <c r="BR477">
        <v>0</v>
      </c>
      <c r="BS477">
        <v>0</v>
      </c>
      <c r="BT477">
        <v>0</v>
      </c>
      <c r="BU477">
        <v>0</v>
      </c>
      <c r="BV477">
        <v>0</v>
      </c>
      <c r="BW477">
        <v>0</v>
      </c>
      <c r="BX477">
        <v>0</v>
      </c>
      <c r="BY477">
        <v>0</v>
      </c>
      <c r="BZ477">
        <v>0</v>
      </c>
      <c r="CA477">
        <v>0</v>
      </c>
      <c r="CB477">
        <v>0</v>
      </c>
      <c r="CC477">
        <v>0</v>
      </c>
      <c r="CD477">
        <v>0</v>
      </c>
      <c r="CE477">
        <v>0</v>
      </c>
      <c r="CF477">
        <v>0</v>
      </c>
      <c r="CG477">
        <v>0</v>
      </c>
      <c r="CH477">
        <v>0</v>
      </c>
      <c r="CI477">
        <v>0</v>
      </c>
      <c r="CJ477">
        <v>0</v>
      </c>
      <c r="CK477">
        <v>0</v>
      </c>
      <c r="CL477">
        <v>0</v>
      </c>
      <c r="CM477">
        <v>0</v>
      </c>
      <c r="CN477">
        <v>0</v>
      </c>
      <c r="CO477">
        <v>0</v>
      </c>
      <c r="CP477">
        <v>0</v>
      </c>
      <c r="CQ477">
        <v>0</v>
      </c>
      <c r="CR477">
        <v>0</v>
      </c>
      <c r="CS477">
        <v>0</v>
      </c>
      <c r="CT477">
        <v>0</v>
      </c>
      <c r="CU477">
        <v>0</v>
      </c>
      <c r="CV477">
        <v>0</v>
      </c>
      <c r="CW477">
        <v>0</v>
      </c>
      <c r="CX477">
        <v>0</v>
      </c>
      <c r="CY477">
        <v>0</v>
      </c>
      <c r="CZ477">
        <v>0</v>
      </c>
      <c r="DA477">
        <v>0</v>
      </c>
      <c r="DB477">
        <v>0</v>
      </c>
      <c r="DC477">
        <v>0</v>
      </c>
      <c r="DD477">
        <v>0</v>
      </c>
      <c r="DE477">
        <v>0</v>
      </c>
      <c r="DF477">
        <v>0</v>
      </c>
      <c r="DG477">
        <v>0</v>
      </c>
      <c r="DH477">
        <v>0</v>
      </c>
      <c r="DI477">
        <v>0</v>
      </c>
      <c r="DJ477">
        <v>0</v>
      </c>
      <c r="DK477">
        <v>0</v>
      </c>
      <c r="DL477">
        <v>0</v>
      </c>
      <c r="DM477">
        <v>0</v>
      </c>
      <c r="DN477">
        <v>0</v>
      </c>
      <c r="DO477">
        <v>0</v>
      </c>
      <c r="DP477">
        <v>0</v>
      </c>
      <c r="DQ477">
        <v>0</v>
      </c>
      <c r="DR477">
        <v>0</v>
      </c>
      <c r="DS477">
        <v>0</v>
      </c>
      <c r="DT477">
        <v>0</v>
      </c>
      <c r="DU477">
        <v>0</v>
      </c>
      <c r="DV477">
        <v>0</v>
      </c>
      <c r="DW477">
        <v>0</v>
      </c>
      <c r="DX477">
        <v>0</v>
      </c>
      <c r="DY477">
        <v>0</v>
      </c>
      <c r="DZ477">
        <v>0</v>
      </c>
      <c r="EA477">
        <v>0</v>
      </c>
      <c r="EB477">
        <v>0</v>
      </c>
      <c r="EC477">
        <v>0</v>
      </c>
      <c r="ED477">
        <v>0</v>
      </c>
      <c r="EE477">
        <v>0</v>
      </c>
      <c r="EF477">
        <v>0</v>
      </c>
      <c r="EG477">
        <v>0</v>
      </c>
      <c r="EH477">
        <v>0</v>
      </c>
      <c r="EI477">
        <v>0</v>
      </c>
      <c r="EJ477">
        <v>0</v>
      </c>
      <c r="EK477">
        <v>0</v>
      </c>
      <c r="EL477">
        <v>0</v>
      </c>
      <c r="EM477">
        <v>0</v>
      </c>
      <c r="EN477">
        <v>0</v>
      </c>
      <c r="EO477">
        <v>0</v>
      </c>
      <c r="EP477">
        <v>0</v>
      </c>
      <c r="EQ477">
        <v>0</v>
      </c>
      <c r="ER477">
        <v>0</v>
      </c>
      <c r="ES477">
        <v>0</v>
      </c>
      <c r="ET477">
        <v>0</v>
      </c>
      <c r="EU477">
        <v>0</v>
      </c>
      <c r="EV477">
        <v>0</v>
      </c>
      <c r="EW477">
        <v>0</v>
      </c>
      <c r="EX477">
        <v>0</v>
      </c>
      <c r="EY477">
        <v>0</v>
      </c>
      <c r="EZ477">
        <v>0</v>
      </c>
      <c r="FA477">
        <v>0</v>
      </c>
      <c r="FB477">
        <v>0</v>
      </c>
      <c r="FC477">
        <v>0</v>
      </c>
      <c r="FD477">
        <v>0</v>
      </c>
      <c r="FE477">
        <v>0</v>
      </c>
      <c r="FF477">
        <v>0</v>
      </c>
      <c r="FG477">
        <v>0</v>
      </c>
      <c r="FH477">
        <v>0</v>
      </c>
      <c r="FI477">
        <v>0</v>
      </c>
      <c r="FJ477">
        <v>0</v>
      </c>
      <c r="FK477">
        <v>0</v>
      </c>
      <c r="FL477">
        <v>0</v>
      </c>
      <c r="FM477">
        <v>0</v>
      </c>
      <c r="FN477">
        <v>0</v>
      </c>
      <c r="FO477">
        <v>0</v>
      </c>
      <c r="FP477">
        <v>0</v>
      </c>
      <c r="FQ477">
        <v>0</v>
      </c>
      <c r="FR477">
        <v>0</v>
      </c>
      <c r="FS477">
        <v>0</v>
      </c>
      <c r="FT477">
        <v>0</v>
      </c>
    </row>
    <row r="478" spans="1:176" x14ac:dyDescent="0.2">
      <c r="A478" t="s">
        <v>233</v>
      </c>
      <c r="B478" t="s">
        <v>228</v>
      </c>
      <c r="C478" t="s">
        <v>238</v>
      </c>
      <c r="D478">
        <v>0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0</v>
      </c>
      <c r="BI478">
        <v>0</v>
      </c>
      <c r="BJ478">
        <v>0</v>
      </c>
      <c r="BK478">
        <v>0</v>
      </c>
      <c r="BL478">
        <v>0</v>
      </c>
      <c r="BM478">
        <v>0</v>
      </c>
      <c r="BN478">
        <v>0</v>
      </c>
      <c r="BO478">
        <v>0</v>
      </c>
      <c r="BP478">
        <v>0</v>
      </c>
      <c r="BQ478">
        <v>0</v>
      </c>
      <c r="BR478">
        <v>0</v>
      </c>
      <c r="BS478">
        <v>0</v>
      </c>
      <c r="BT478">
        <v>0</v>
      </c>
      <c r="BU478">
        <v>0</v>
      </c>
      <c r="BV478">
        <v>0</v>
      </c>
      <c r="BW478">
        <v>0</v>
      </c>
      <c r="BX478">
        <v>0</v>
      </c>
      <c r="BY478">
        <v>0</v>
      </c>
      <c r="BZ478">
        <v>0</v>
      </c>
      <c r="CA478">
        <v>0</v>
      </c>
      <c r="CB478">
        <v>0</v>
      </c>
      <c r="CC478">
        <v>0</v>
      </c>
      <c r="CD478">
        <v>0</v>
      </c>
      <c r="CE478">
        <v>0</v>
      </c>
      <c r="CF478">
        <v>0</v>
      </c>
      <c r="CG478">
        <v>0</v>
      </c>
      <c r="CH478">
        <v>0</v>
      </c>
      <c r="CI478">
        <v>0</v>
      </c>
      <c r="CJ478">
        <v>0</v>
      </c>
      <c r="CK478">
        <v>0</v>
      </c>
      <c r="CL478">
        <v>0</v>
      </c>
      <c r="CM478">
        <v>0</v>
      </c>
      <c r="CN478">
        <v>0</v>
      </c>
      <c r="CO478">
        <v>0</v>
      </c>
      <c r="CP478">
        <v>0</v>
      </c>
      <c r="CQ478">
        <v>0</v>
      </c>
      <c r="CR478">
        <v>0</v>
      </c>
      <c r="CS478">
        <v>0</v>
      </c>
      <c r="CT478">
        <v>0</v>
      </c>
      <c r="CU478">
        <v>0</v>
      </c>
      <c r="CV478">
        <v>0</v>
      </c>
      <c r="CW478">
        <v>0</v>
      </c>
      <c r="CX478">
        <v>0</v>
      </c>
      <c r="CY478">
        <v>0</v>
      </c>
      <c r="CZ478">
        <v>0</v>
      </c>
      <c r="DA478">
        <v>0</v>
      </c>
      <c r="DB478">
        <v>0</v>
      </c>
      <c r="DC478">
        <v>0</v>
      </c>
      <c r="DD478">
        <v>0</v>
      </c>
      <c r="DE478">
        <v>0</v>
      </c>
      <c r="DF478">
        <v>0</v>
      </c>
      <c r="DG478">
        <v>0</v>
      </c>
      <c r="DH478">
        <v>0</v>
      </c>
      <c r="DI478">
        <v>0</v>
      </c>
      <c r="DJ478">
        <v>0</v>
      </c>
      <c r="DK478">
        <v>0</v>
      </c>
      <c r="DL478">
        <v>0</v>
      </c>
      <c r="DM478">
        <v>0</v>
      </c>
      <c r="DN478">
        <v>0</v>
      </c>
      <c r="DO478">
        <v>0</v>
      </c>
      <c r="DP478">
        <v>0</v>
      </c>
      <c r="DQ478">
        <v>0</v>
      </c>
      <c r="DR478">
        <v>0</v>
      </c>
      <c r="DS478">
        <v>0</v>
      </c>
      <c r="DT478">
        <v>0</v>
      </c>
      <c r="DU478">
        <v>0</v>
      </c>
      <c r="DV478">
        <v>0</v>
      </c>
      <c r="DW478">
        <v>0</v>
      </c>
      <c r="DX478">
        <v>0</v>
      </c>
      <c r="DY478">
        <v>0</v>
      </c>
      <c r="DZ478">
        <v>0</v>
      </c>
      <c r="EA478">
        <v>0</v>
      </c>
      <c r="EB478">
        <v>0</v>
      </c>
      <c r="EC478">
        <v>0</v>
      </c>
      <c r="ED478">
        <v>0</v>
      </c>
      <c r="EE478">
        <v>0</v>
      </c>
      <c r="EF478">
        <v>0</v>
      </c>
      <c r="EG478">
        <v>0</v>
      </c>
      <c r="EH478">
        <v>0</v>
      </c>
      <c r="EI478">
        <v>0</v>
      </c>
      <c r="EJ478">
        <v>0</v>
      </c>
      <c r="EK478">
        <v>0</v>
      </c>
      <c r="EL478">
        <v>0</v>
      </c>
      <c r="EM478">
        <v>0</v>
      </c>
      <c r="EN478">
        <v>0</v>
      </c>
      <c r="EO478">
        <v>0</v>
      </c>
      <c r="EP478">
        <v>0</v>
      </c>
      <c r="EQ478">
        <v>0</v>
      </c>
      <c r="ER478">
        <v>0</v>
      </c>
      <c r="ES478">
        <v>0</v>
      </c>
      <c r="ET478">
        <v>0</v>
      </c>
      <c r="EU478">
        <v>0</v>
      </c>
      <c r="EV478">
        <v>0</v>
      </c>
      <c r="EW478">
        <v>0</v>
      </c>
      <c r="EX478">
        <v>0</v>
      </c>
      <c r="EY478">
        <v>0</v>
      </c>
      <c r="EZ478">
        <v>0</v>
      </c>
      <c r="FA478">
        <v>0</v>
      </c>
      <c r="FB478">
        <v>0</v>
      </c>
      <c r="FC478">
        <v>0</v>
      </c>
      <c r="FD478">
        <v>0</v>
      </c>
      <c r="FE478">
        <v>0</v>
      </c>
      <c r="FF478">
        <v>0</v>
      </c>
      <c r="FG478">
        <v>0</v>
      </c>
      <c r="FH478">
        <v>0</v>
      </c>
      <c r="FI478">
        <v>0</v>
      </c>
      <c r="FJ478">
        <v>0</v>
      </c>
      <c r="FK478">
        <v>0</v>
      </c>
      <c r="FL478">
        <v>0</v>
      </c>
      <c r="FM478">
        <v>0</v>
      </c>
      <c r="FN478">
        <v>0</v>
      </c>
      <c r="FO478">
        <v>0</v>
      </c>
      <c r="FP478">
        <v>0</v>
      </c>
      <c r="FQ478">
        <v>0</v>
      </c>
      <c r="FR478">
        <v>0</v>
      </c>
      <c r="FS478">
        <v>0</v>
      </c>
      <c r="FT478">
        <v>0</v>
      </c>
    </row>
    <row r="479" spans="1:176" x14ac:dyDescent="0.2">
      <c r="A479" t="s">
        <v>233</v>
      </c>
      <c r="B479" t="s">
        <v>228</v>
      </c>
      <c r="C479" t="s">
        <v>239</v>
      </c>
      <c r="D479">
        <v>0</v>
      </c>
      <c r="E479">
        <v>0</v>
      </c>
      <c r="F479">
        <v>0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0</v>
      </c>
      <c r="BI479">
        <v>0</v>
      </c>
      <c r="BJ479">
        <v>0</v>
      </c>
      <c r="BK479">
        <v>0</v>
      </c>
      <c r="BL479">
        <v>0</v>
      </c>
      <c r="BM479">
        <v>0</v>
      </c>
      <c r="BN479">
        <v>0</v>
      </c>
      <c r="BO479">
        <v>0</v>
      </c>
      <c r="BP479">
        <v>0</v>
      </c>
      <c r="BQ479">
        <v>0</v>
      </c>
      <c r="BR479">
        <v>0</v>
      </c>
      <c r="BS479">
        <v>0</v>
      </c>
      <c r="BT479">
        <v>0</v>
      </c>
      <c r="BU479">
        <v>0</v>
      </c>
      <c r="BV479">
        <v>0</v>
      </c>
      <c r="BW479">
        <v>0</v>
      </c>
      <c r="BX479">
        <v>0</v>
      </c>
      <c r="BY479">
        <v>0</v>
      </c>
      <c r="BZ479">
        <v>0</v>
      </c>
      <c r="CA479">
        <v>0</v>
      </c>
      <c r="CB479">
        <v>0</v>
      </c>
      <c r="CC479">
        <v>0</v>
      </c>
      <c r="CD479">
        <v>0</v>
      </c>
      <c r="CE479">
        <v>0</v>
      </c>
      <c r="CF479">
        <v>0</v>
      </c>
      <c r="CG479">
        <v>0</v>
      </c>
      <c r="CH479">
        <v>0</v>
      </c>
      <c r="CI479">
        <v>0</v>
      </c>
      <c r="CJ479">
        <v>0</v>
      </c>
      <c r="CK479">
        <v>0</v>
      </c>
      <c r="CL479">
        <v>0</v>
      </c>
      <c r="CM479">
        <v>0</v>
      </c>
      <c r="CN479">
        <v>0</v>
      </c>
      <c r="CO479">
        <v>0</v>
      </c>
      <c r="CP479">
        <v>0</v>
      </c>
      <c r="CQ479">
        <v>0</v>
      </c>
      <c r="CR479">
        <v>0</v>
      </c>
      <c r="CS479">
        <v>0</v>
      </c>
      <c r="CT479">
        <v>0</v>
      </c>
      <c r="CU479">
        <v>0</v>
      </c>
      <c r="CV479">
        <v>0</v>
      </c>
      <c r="CW479">
        <v>0</v>
      </c>
      <c r="CX479">
        <v>0</v>
      </c>
      <c r="CY479">
        <v>0</v>
      </c>
      <c r="CZ479">
        <v>0</v>
      </c>
      <c r="DA479">
        <v>0</v>
      </c>
      <c r="DB479">
        <v>0</v>
      </c>
      <c r="DC479">
        <v>0</v>
      </c>
      <c r="DD479">
        <v>0</v>
      </c>
      <c r="DE479">
        <v>0</v>
      </c>
      <c r="DF479">
        <v>0</v>
      </c>
      <c r="DG479">
        <v>0</v>
      </c>
      <c r="DH479">
        <v>0</v>
      </c>
      <c r="DI479">
        <v>0</v>
      </c>
      <c r="DJ479">
        <v>0</v>
      </c>
      <c r="DK479">
        <v>0</v>
      </c>
      <c r="DL479">
        <v>0</v>
      </c>
      <c r="DM479">
        <v>0</v>
      </c>
      <c r="DN479">
        <v>0</v>
      </c>
      <c r="DO479">
        <v>0</v>
      </c>
      <c r="DP479">
        <v>0</v>
      </c>
      <c r="DQ479">
        <v>0</v>
      </c>
      <c r="DR479">
        <v>0</v>
      </c>
      <c r="DS479">
        <v>0</v>
      </c>
      <c r="DT479">
        <v>0</v>
      </c>
      <c r="DU479">
        <v>0</v>
      </c>
      <c r="DV479">
        <v>0</v>
      </c>
      <c r="DW479">
        <v>0</v>
      </c>
      <c r="DX479">
        <v>0</v>
      </c>
      <c r="DY479">
        <v>0</v>
      </c>
      <c r="DZ479">
        <v>0</v>
      </c>
      <c r="EA479">
        <v>0</v>
      </c>
      <c r="EB479">
        <v>0</v>
      </c>
      <c r="EC479">
        <v>0</v>
      </c>
      <c r="ED479">
        <v>0</v>
      </c>
      <c r="EE479">
        <v>0</v>
      </c>
      <c r="EF479">
        <v>0</v>
      </c>
      <c r="EG479">
        <v>0</v>
      </c>
      <c r="EH479">
        <v>0</v>
      </c>
      <c r="EI479">
        <v>0</v>
      </c>
      <c r="EJ479">
        <v>0</v>
      </c>
      <c r="EK479">
        <v>0</v>
      </c>
      <c r="EL479">
        <v>0</v>
      </c>
      <c r="EM479">
        <v>0</v>
      </c>
      <c r="EN479">
        <v>0</v>
      </c>
      <c r="EO479">
        <v>0</v>
      </c>
      <c r="EP479">
        <v>0</v>
      </c>
      <c r="EQ479">
        <v>0</v>
      </c>
      <c r="ER479">
        <v>0</v>
      </c>
      <c r="ES479">
        <v>0</v>
      </c>
      <c r="ET479">
        <v>0</v>
      </c>
      <c r="EU479">
        <v>0</v>
      </c>
      <c r="EV479">
        <v>0</v>
      </c>
      <c r="EW479">
        <v>0</v>
      </c>
      <c r="EX479">
        <v>0</v>
      </c>
      <c r="EY479">
        <v>0</v>
      </c>
      <c r="EZ479">
        <v>0</v>
      </c>
      <c r="FA479">
        <v>0</v>
      </c>
      <c r="FB479">
        <v>0</v>
      </c>
      <c r="FC479">
        <v>0</v>
      </c>
      <c r="FD479">
        <v>0</v>
      </c>
      <c r="FE479">
        <v>0</v>
      </c>
      <c r="FF479">
        <v>0</v>
      </c>
      <c r="FG479">
        <v>0</v>
      </c>
      <c r="FH479">
        <v>0</v>
      </c>
      <c r="FI479">
        <v>0</v>
      </c>
      <c r="FJ479">
        <v>0</v>
      </c>
      <c r="FK479">
        <v>0</v>
      </c>
      <c r="FL479">
        <v>0</v>
      </c>
      <c r="FM479">
        <v>0</v>
      </c>
      <c r="FN479">
        <v>0</v>
      </c>
      <c r="FO479">
        <v>0</v>
      </c>
      <c r="FP479">
        <v>0</v>
      </c>
      <c r="FQ479">
        <v>0</v>
      </c>
      <c r="FR479">
        <v>0</v>
      </c>
      <c r="FS479">
        <v>0</v>
      </c>
      <c r="FT479">
        <v>0</v>
      </c>
    </row>
    <row r="480" spans="1:176" x14ac:dyDescent="0.2">
      <c r="A480" t="s">
        <v>233</v>
      </c>
      <c r="B480" t="s">
        <v>228</v>
      </c>
      <c r="C480" t="s">
        <v>240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0</v>
      </c>
      <c r="BI480">
        <v>0</v>
      </c>
      <c r="BJ480">
        <v>0</v>
      </c>
      <c r="BK480">
        <v>0</v>
      </c>
      <c r="BL480">
        <v>0</v>
      </c>
      <c r="BM480">
        <v>0</v>
      </c>
      <c r="BN480">
        <v>0</v>
      </c>
      <c r="BO480">
        <v>0</v>
      </c>
      <c r="BP480">
        <v>0</v>
      </c>
      <c r="BQ480">
        <v>0</v>
      </c>
      <c r="BR480">
        <v>0</v>
      </c>
      <c r="BS480">
        <v>0</v>
      </c>
      <c r="BT480">
        <v>0</v>
      </c>
      <c r="BU480">
        <v>0</v>
      </c>
      <c r="BV480">
        <v>0</v>
      </c>
      <c r="BW480">
        <v>0</v>
      </c>
      <c r="BX480">
        <v>0</v>
      </c>
      <c r="BY480">
        <v>0</v>
      </c>
      <c r="BZ480">
        <v>0</v>
      </c>
      <c r="CA480">
        <v>0</v>
      </c>
      <c r="CB480">
        <v>0</v>
      </c>
      <c r="CC480">
        <v>0</v>
      </c>
      <c r="CD480">
        <v>0</v>
      </c>
      <c r="CE480">
        <v>0</v>
      </c>
      <c r="CF480">
        <v>0</v>
      </c>
      <c r="CG480">
        <v>0</v>
      </c>
      <c r="CH480">
        <v>0</v>
      </c>
      <c r="CI480">
        <v>0</v>
      </c>
      <c r="CJ480">
        <v>0</v>
      </c>
      <c r="CK480">
        <v>0</v>
      </c>
      <c r="CL480">
        <v>0</v>
      </c>
      <c r="CM480">
        <v>0</v>
      </c>
      <c r="CN480">
        <v>0</v>
      </c>
      <c r="CO480">
        <v>0</v>
      </c>
      <c r="CP480">
        <v>0</v>
      </c>
      <c r="CQ480">
        <v>0</v>
      </c>
      <c r="CR480">
        <v>0</v>
      </c>
      <c r="CS480">
        <v>0</v>
      </c>
      <c r="CT480">
        <v>0</v>
      </c>
      <c r="CU480">
        <v>0</v>
      </c>
      <c r="CV480">
        <v>0</v>
      </c>
      <c r="CW480">
        <v>0</v>
      </c>
      <c r="CX480">
        <v>0</v>
      </c>
      <c r="CY480">
        <v>0</v>
      </c>
      <c r="CZ480">
        <v>0</v>
      </c>
      <c r="DA480">
        <v>0</v>
      </c>
      <c r="DB480">
        <v>0</v>
      </c>
      <c r="DC480">
        <v>0</v>
      </c>
      <c r="DD480">
        <v>0</v>
      </c>
      <c r="DE480">
        <v>0</v>
      </c>
      <c r="DF480">
        <v>0</v>
      </c>
      <c r="DG480">
        <v>0</v>
      </c>
      <c r="DH480">
        <v>0</v>
      </c>
      <c r="DI480">
        <v>0</v>
      </c>
      <c r="DJ480">
        <v>0</v>
      </c>
      <c r="DK480">
        <v>0</v>
      </c>
      <c r="DL480">
        <v>0</v>
      </c>
      <c r="DM480">
        <v>0</v>
      </c>
      <c r="DN480">
        <v>0</v>
      </c>
      <c r="DO480">
        <v>0</v>
      </c>
      <c r="DP480">
        <v>0</v>
      </c>
      <c r="DQ480">
        <v>0</v>
      </c>
      <c r="DR480">
        <v>0</v>
      </c>
      <c r="DS480">
        <v>0</v>
      </c>
      <c r="DT480">
        <v>0</v>
      </c>
      <c r="DU480">
        <v>0</v>
      </c>
      <c r="DV480">
        <v>0</v>
      </c>
      <c r="DW480">
        <v>0</v>
      </c>
      <c r="DX480">
        <v>0</v>
      </c>
      <c r="DY480">
        <v>0</v>
      </c>
      <c r="DZ480">
        <v>0</v>
      </c>
      <c r="EA480">
        <v>0</v>
      </c>
      <c r="EB480">
        <v>0</v>
      </c>
      <c r="EC480">
        <v>0</v>
      </c>
      <c r="ED480">
        <v>0</v>
      </c>
      <c r="EE480">
        <v>0</v>
      </c>
      <c r="EF480">
        <v>0</v>
      </c>
      <c r="EG480">
        <v>0</v>
      </c>
      <c r="EH480">
        <v>0</v>
      </c>
      <c r="EI480">
        <v>0</v>
      </c>
      <c r="EJ480">
        <v>0</v>
      </c>
      <c r="EK480">
        <v>0</v>
      </c>
      <c r="EL480">
        <v>0</v>
      </c>
      <c r="EM480">
        <v>0</v>
      </c>
      <c r="EN480">
        <v>0</v>
      </c>
      <c r="EO480">
        <v>0</v>
      </c>
      <c r="EP480">
        <v>0</v>
      </c>
      <c r="EQ480">
        <v>0</v>
      </c>
      <c r="ER480">
        <v>0</v>
      </c>
      <c r="ES480">
        <v>0</v>
      </c>
      <c r="ET480">
        <v>0</v>
      </c>
      <c r="EU480">
        <v>0</v>
      </c>
      <c r="EV480">
        <v>0</v>
      </c>
      <c r="EW480">
        <v>0</v>
      </c>
      <c r="EX480">
        <v>0</v>
      </c>
      <c r="EY480">
        <v>0</v>
      </c>
      <c r="EZ480">
        <v>0</v>
      </c>
      <c r="FA480">
        <v>0</v>
      </c>
      <c r="FB480">
        <v>0</v>
      </c>
      <c r="FC480">
        <v>0</v>
      </c>
      <c r="FD480">
        <v>0</v>
      </c>
      <c r="FE480">
        <v>0</v>
      </c>
      <c r="FF480">
        <v>0</v>
      </c>
      <c r="FG480">
        <v>0</v>
      </c>
      <c r="FH480">
        <v>0</v>
      </c>
      <c r="FI480">
        <v>0</v>
      </c>
      <c r="FJ480">
        <v>0</v>
      </c>
      <c r="FK480">
        <v>0</v>
      </c>
      <c r="FL480">
        <v>0</v>
      </c>
      <c r="FM480">
        <v>0</v>
      </c>
      <c r="FN480">
        <v>0</v>
      </c>
      <c r="FO480">
        <v>0</v>
      </c>
      <c r="FP480">
        <v>0</v>
      </c>
      <c r="FQ480">
        <v>0</v>
      </c>
      <c r="FR480">
        <v>0</v>
      </c>
      <c r="FS480">
        <v>0</v>
      </c>
      <c r="FT480">
        <v>0</v>
      </c>
    </row>
    <row r="481" spans="1:176" x14ac:dyDescent="0.2">
      <c r="A481" t="s">
        <v>233</v>
      </c>
      <c r="B481" t="s">
        <v>228</v>
      </c>
      <c r="C481" t="s">
        <v>241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0</v>
      </c>
      <c r="BI481">
        <v>0</v>
      </c>
      <c r="BJ481">
        <v>0</v>
      </c>
      <c r="BK481">
        <v>0</v>
      </c>
      <c r="BL481">
        <v>0</v>
      </c>
      <c r="BM481">
        <v>0</v>
      </c>
      <c r="BN481">
        <v>0</v>
      </c>
      <c r="BO481">
        <v>0</v>
      </c>
      <c r="BP481">
        <v>0</v>
      </c>
      <c r="BQ481">
        <v>0</v>
      </c>
      <c r="BR481">
        <v>0</v>
      </c>
      <c r="BS481">
        <v>0</v>
      </c>
      <c r="BT481">
        <v>0</v>
      </c>
      <c r="BU481">
        <v>0</v>
      </c>
      <c r="BV481">
        <v>0</v>
      </c>
      <c r="BW481">
        <v>0</v>
      </c>
      <c r="BX481">
        <v>0</v>
      </c>
      <c r="BY481">
        <v>0</v>
      </c>
      <c r="BZ481">
        <v>0</v>
      </c>
      <c r="CA481">
        <v>0</v>
      </c>
      <c r="CB481">
        <v>0</v>
      </c>
      <c r="CC481">
        <v>0</v>
      </c>
      <c r="CD481">
        <v>0</v>
      </c>
      <c r="CE481">
        <v>0</v>
      </c>
      <c r="CF481">
        <v>0</v>
      </c>
      <c r="CG481">
        <v>0</v>
      </c>
      <c r="CH481">
        <v>0</v>
      </c>
      <c r="CI481">
        <v>0</v>
      </c>
      <c r="CJ481">
        <v>0</v>
      </c>
      <c r="CK481">
        <v>0</v>
      </c>
      <c r="CL481">
        <v>0</v>
      </c>
      <c r="CM481">
        <v>0</v>
      </c>
      <c r="CN481">
        <v>0</v>
      </c>
      <c r="CO481">
        <v>0</v>
      </c>
      <c r="CP481">
        <v>0</v>
      </c>
      <c r="CQ481">
        <v>0</v>
      </c>
      <c r="CR481">
        <v>0</v>
      </c>
      <c r="CS481">
        <v>0</v>
      </c>
      <c r="CT481">
        <v>0</v>
      </c>
      <c r="CU481">
        <v>0</v>
      </c>
      <c r="CV481">
        <v>0</v>
      </c>
      <c r="CW481">
        <v>0</v>
      </c>
      <c r="CX481">
        <v>0</v>
      </c>
      <c r="CY481">
        <v>0</v>
      </c>
      <c r="CZ481">
        <v>0</v>
      </c>
      <c r="DA481">
        <v>0</v>
      </c>
      <c r="DB481">
        <v>0</v>
      </c>
      <c r="DC481">
        <v>0</v>
      </c>
      <c r="DD481">
        <v>0</v>
      </c>
      <c r="DE481">
        <v>0</v>
      </c>
      <c r="DF481">
        <v>0</v>
      </c>
      <c r="DG481">
        <v>0</v>
      </c>
      <c r="DH481">
        <v>0</v>
      </c>
      <c r="DI481">
        <v>0</v>
      </c>
      <c r="DJ481">
        <v>0</v>
      </c>
      <c r="DK481">
        <v>0</v>
      </c>
      <c r="DL481">
        <v>0</v>
      </c>
      <c r="DM481">
        <v>0</v>
      </c>
      <c r="DN481">
        <v>0</v>
      </c>
      <c r="DO481">
        <v>0</v>
      </c>
      <c r="DP481">
        <v>0</v>
      </c>
      <c r="DQ481">
        <v>0</v>
      </c>
      <c r="DR481">
        <v>0</v>
      </c>
      <c r="DS481">
        <v>0</v>
      </c>
      <c r="DT481">
        <v>0</v>
      </c>
      <c r="DU481">
        <v>0</v>
      </c>
      <c r="DV481">
        <v>0</v>
      </c>
      <c r="DW481">
        <v>0</v>
      </c>
      <c r="DX481">
        <v>0</v>
      </c>
      <c r="DY481">
        <v>0</v>
      </c>
      <c r="DZ481">
        <v>0</v>
      </c>
      <c r="EA481">
        <v>0</v>
      </c>
      <c r="EB481">
        <v>0</v>
      </c>
      <c r="EC481">
        <v>0</v>
      </c>
      <c r="ED481">
        <v>0</v>
      </c>
      <c r="EE481">
        <v>0</v>
      </c>
      <c r="EF481">
        <v>0</v>
      </c>
      <c r="EG481">
        <v>0</v>
      </c>
      <c r="EH481">
        <v>0</v>
      </c>
      <c r="EI481">
        <v>0</v>
      </c>
      <c r="EJ481">
        <v>0</v>
      </c>
      <c r="EK481">
        <v>0</v>
      </c>
      <c r="EL481">
        <v>0</v>
      </c>
      <c r="EM481">
        <v>0</v>
      </c>
      <c r="EN481">
        <v>0</v>
      </c>
      <c r="EO481">
        <v>0</v>
      </c>
      <c r="EP481">
        <v>0</v>
      </c>
      <c r="EQ481">
        <v>0</v>
      </c>
      <c r="ER481">
        <v>0</v>
      </c>
      <c r="ES481">
        <v>0</v>
      </c>
      <c r="ET481">
        <v>0</v>
      </c>
      <c r="EU481">
        <v>0</v>
      </c>
      <c r="EV481">
        <v>0</v>
      </c>
      <c r="EW481">
        <v>0</v>
      </c>
      <c r="EX481">
        <v>0</v>
      </c>
      <c r="EY481">
        <v>0</v>
      </c>
      <c r="EZ481">
        <v>0</v>
      </c>
      <c r="FA481">
        <v>0</v>
      </c>
      <c r="FB481">
        <v>0</v>
      </c>
      <c r="FC481">
        <v>0</v>
      </c>
      <c r="FD481">
        <v>0</v>
      </c>
      <c r="FE481">
        <v>0</v>
      </c>
      <c r="FF481">
        <v>0</v>
      </c>
      <c r="FG481">
        <v>0</v>
      </c>
      <c r="FH481">
        <v>0</v>
      </c>
      <c r="FI481">
        <v>0</v>
      </c>
      <c r="FJ481">
        <v>0</v>
      </c>
      <c r="FK481">
        <v>0</v>
      </c>
      <c r="FL481">
        <v>0</v>
      </c>
      <c r="FM481">
        <v>0</v>
      </c>
      <c r="FN481">
        <v>0</v>
      </c>
      <c r="FO481">
        <v>0</v>
      </c>
      <c r="FP481">
        <v>0</v>
      </c>
      <c r="FQ481">
        <v>0</v>
      </c>
      <c r="FR481">
        <v>0</v>
      </c>
      <c r="FS481">
        <v>0</v>
      </c>
      <c r="FT481">
        <v>0</v>
      </c>
    </row>
    <row r="482" spans="1:176" x14ac:dyDescent="0.2">
      <c r="A482" t="s">
        <v>233</v>
      </c>
      <c r="B482" t="s">
        <v>228</v>
      </c>
      <c r="C482" t="s">
        <v>242</v>
      </c>
      <c r="D482">
        <v>0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0</v>
      </c>
      <c r="BI482">
        <v>0</v>
      </c>
      <c r="BJ482">
        <v>0</v>
      </c>
      <c r="BK482">
        <v>0</v>
      </c>
      <c r="BL482">
        <v>0</v>
      </c>
      <c r="BM482">
        <v>0</v>
      </c>
      <c r="BN482">
        <v>0</v>
      </c>
      <c r="BO482">
        <v>0</v>
      </c>
      <c r="BP482">
        <v>0</v>
      </c>
      <c r="BQ482">
        <v>0</v>
      </c>
      <c r="BR482">
        <v>0</v>
      </c>
      <c r="BS482">
        <v>0</v>
      </c>
      <c r="BT482">
        <v>0</v>
      </c>
      <c r="BU482">
        <v>0</v>
      </c>
      <c r="BV482">
        <v>0</v>
      </c>
      <c r="BW482">
        <v>0</v>
      </c>
      <c r="BX482">
        <v>0</v>
      </c>
      <c r="BY482">
        <v>0</v>
      </c>
      <c r="BZ482">
        <v>0</v>
      </c>
      <c r="CA482">
        <v>0</v>
      </c>
      <c r="CB482">
        <v>0</v>
      </c>
      <c r="CC482">
        <v>0</v>
      </c>
      <c r="CD482">
        <v>0</v>
      </c>
      <c r="CE482">
        <v>0</v>
      </c>
      <c r="CF482">
        <v>0</v>
      </c>
      <c r="CG482">
        <v>0</v>
      </c>
      <c r="CH482">
        <v>0</v>
      </c>
      <c r="CI482">
        <v>0</v>
      </c>
      <c r="CJ482">
        <v>0</v>
      </c>
      <c r="CK482">
        <v>0</v>
      </c>
      <c r="CL482">
        <v>0</v>
      </c>
      <c r="CM482">
        <v>0</v>
      </c>
      <c r="CN482">
        <v>0</v>
      </c>
      <c r="CO482">
        <v>0</v>
      </c>
      <c r="CP482">
        <v>0</v>
      </c>
      <c r="CQ482">
        <v>0</v>
      </c>
      <c r="CR482">
        <v>0</v>
      </c>
      <c r="CS482">
        <v>0</v>
      </c>
      <c r="CT482">
        <v>0</v>
      </c>
      <c r="CU482">
        <v>0</v>
      </c>
      <c r="CV482">
        <v>0</v>
      </c>
      <c r="CW482">
        <v>0</v>
      </c>
      <c r="CX482">
        <v>0</v>
      </c>
      <c r="CY482">
        <v>0</v>
      </c>
      <c r="CZ482">
        <v>0</v>
      </c>
      <c r="DA482">
        <v>0</v>
      </c>
      <c r="DB482">
        <v>0</v>
      </c>
      <c r="DC482">
        <v>0</v>
      </c>
      <c r="DD482">
        <v>0</v>
      </c>
      <c r="DE482">
        <v>0</v>
      </c>
      <c r="DF482">
        <v>0</v>
      </c>
      <c r="DG482">
        <v>0</v>
      </c>
      <c r="DH482">
        <v>0</v>
      </c>
      <c r="DI482">
        <v>0</v>
      </c>
      <c r="DJ482">
        <v>0</v>
      </c>
      <c r="DK482">
        <v>0</v>
      </c>
      <c r="DL482">
        <v>0</v>
      </c>
      <c r="DM482">
        <v>0</v>
      </c>
      <c r="DN482">
        <v>0</v>
      </c>
      <c r="DO482">
        <v>0</v>
      </c>
      <c r="DP482">
        <v>0</v>
      </c>
      <c r="DQ482">
        <v>0</v>
      </c>
      <c r="DR482">
        <v>0</v>
      </c>
      <c r="DS482">
        <v>0</v>
      </c>
      <c r="DT482">
        <v>0</v>
      </c>
      <c r="DU482">
        <v>0</v>
      </c>
      <c r="DV482">
        <v>0</v>
      </c>
      <c r="DW482">
        <v>0</v>
      </c>
      <c r="DX482">
        <v>0</v>
      </c>
      <c r="DY482">
        <v>0</v>
      </c>
      <c r="DZ482">
        <v>0</v>
      </c>
      <c r="EA482">
        <v>0</v>
      </c>
      <c r="EB482">
        <v>0</v>
      </c>
      <c r="EC482">
        <v>0</v>
      </c>
      <c r="ED482">
        <v>0</v>
      </c>
      <c r="EE482">
        <v>0</v>
      </c>
      <c r="EF482">
        <v>0</v>
      </c>
      <c r="EG482">
        <v>0</v>
      </c>
      <c r="EH482">
        <v>0</v>
      </c>
      <c r="EI482">
        <v>0</v>
      </c>
      <c r="EJ482">
        <v>0</v>
      </c>
      <c r="EK482">
        <v>0</v>
      </c>
      <c r="EL482">
        <v>0</v>
      </c>
      <c r="EM482">
        <v>0</v>
      </c>
      <c r="EN482">
        <v>0</v>
      </c>
      <c r="EO482">
        <v>0</v>
      </c>
      <c r="EP482">
        <v>0</v>
      </c>
      <c r="EQ482">
        <v>0</v>
      </c>
      <c r="ER482">
        <v>0</v>
      </c>
      <c r="ES482">
        <v>0</v>
      </c>
      <c r="ET482">
        <v>0</v>
      </c>
      <c r="EU482">
        <v>0</v>
      </c>
      <c r="EV482">
        <v>0</v>
      </c>
      <c r="EW482">
        <v>0</v>
      </c>
      <c r="EX482">
        <v>0</v>
      </c>
      <c r="EY482">
        <v>0</v>
      </c>
      <c r="EZ482">
        <v>0</v>
      </c>
      <c r="FA482">
        <v>0</v>
      </c>
      <c r="FB482">
        <v>0</v>
      </c>
      <c r="FC482">
        <v>0</v>
      </c>
      <c r="FD482">
        <v>0</v>
      </c>
      <c r="FE482">
        <v>0</v>
      </c>
      <c r="FF482">
        <v>0</v>
      </c>
      <c r="FG482">
        <v>0</v>
      </c>
      <c r="FH482">
        <v>0</v>
      </c>
      <c r="FI482">
        <v>0</v>
      </c>
      <c r="FJ482">
        <v>0</v>
      </c>
      <c r="FK482">
        <v>0</v>
      </c>
      <c r="FL482">
        <v>0</v>
      </c>
      <c r="FM482">
        <v>0</v>
      </c>
      <c r="FN482">
        <v>0</v>
      </c>
      <c r="FO482">
        <v>0</v>
      </c>
      <c r="FP482">
        <v>0</v>
      </c>
      <c r="FQ482">
        <v>0</v>
      </c>
      <c r="FR482">
        <v>0</v>
      </c>
      <c r="FS482">
        <v>0</v>
      </c>
      <c r="FT482">
        <v>0</v>
      </c>
    </row>
    <row r="483" spans="1:176" x14ac:dyDescent="0.2">
      <c r="A483" t="s">
        <v>233</v>
      </c>
      <c r="B483" t="s">
        <v>228</v>
      </c>
      <c r="C483" t="s">
        <v>243</v>
      </c>
      <c r="D483">
        <v>39</v>
      </c>
      <c r="E483">
        <v>39</v>
      </c>
      <c r="F483">
        <v>6.9154515266418457</v>
      </c>
      <c r="G483">
        <v>6.590118408203125</v>
      </c>
      <c r="H483">
        <v>6.6206121444702148</v>
      </c>
      <c r="I483">
        <v>6.8219170570373535</v>
      </c>
      <c r="J483">
        <v>7.4712681770324707</v>
      </c>
      <c r="K483">
        <v>7.8974533081054687</v>
      </c>
      <c r="L483">
        <v>9.1990671157836914</v>
      </c>
      <c r="M483">
        <v>9.0272321701049805</v>
      </c>
      <c r="N483">
        <v>9.1204910278320312</v>
      </c>
      <c r="O483">
        <v>9.5178613662719727</v>
      </c>
      <c r="P483">
        <v>9.8311653137207031</v>
      </c>
      <c r="Q483">
        <v>10.046871185302734</v>
      </c>
      <c r="R483">
        <v>10.214539527893066</v>
      </c>
      <c r="S483">
        <v>10.277054786682129</v>
      </c>
      <c r="T483">
        <v>10.376874923706055</v>
      </c>
      <c r="U483">
        <v>10.48816967010498</v>
      </c>
      <c r="V483">
        <v>10.518084526062012</v>
      </c>
      <c r="W483">
        <v>10.510296821594238</v>
      </c>
      <c r="X483">
        <v>10.249444007873535</v>
      </c>
      <c r="Y483">
        <v>10.065141677856445</v>
      </c>
      <c r="Z483">
        <v>10.328952789306641</v>
      </c>
      <c r="AA483">
        <v>10.116911888122559</v>
      </c>
      <c r="AB483">
        <v>8.2500677108764648</v>
      </c>
      <c r="AC483">
        <v>7.6046333312988281</v>
      </c>
      <c r="AD483">
        <v>-0.19138093292713165</v>
      </c>
      <c r="AE483">
        <v>-0.25350561738014221</v>
      </c>
      <c r="AF483">
        <v>-0.35421469807624817</v>
      </c>
      <c r="AG483">
        <v>-0.2911723256111145</v>
      </c>
      <c r="AH483">
        <v>-0.18443524837493896</v>
      </c>
      <c r="AI483">
        <v>-0.57721370458602905</v>
      </c>
      <c r="AJ483">
        <v>-0.48853930830955505</v>
      </c>
      <c r="AK483">
        <v>-0.4282287061214447</v>
      </c>
      <c r="AL483">
        <v>-0.37507569789886475</v>
      </c>
      <c r="AM483">
        <v>-0.43082091212272644</v>
      </c>
      <c r="AN483">
        <v>-0.48373571038246155</v>
      </c>
      <c r="AO483">
        <v>-0.5076528787612915</v>
      </c>
      <c r="AP483">
        <v>-0.46285802125930786</v>
      </c>
      <c r="AQ483">
        <v>-0.55960416793823242</v>
      </c>
      <c r="AR483">
        <v>-0.52625787258148193</v>
      </c>
      <c r="AS483">
        <v>1.2817432880401611</v>
      </c>
      <c r="AT483">
        <v>1.3934369087219238</v>
      </c>
      <c r="AU483">
        <v>1.399855375289917</v>
      </c>
      <c r="AV483">
        <v>1.3948380947113037</v>
      </c>
      <c r="AW483">
        <v>-0.25443717837333679</v>
      </c>
      <c r="AX483">
        <v>-0.44101646542549133</v>
      </c>
      <c r="AY483">
        <v>-0.50779002904891968</v>
      </c>
      <c r="AZ483">
        <v>-0.46923449635505676</v>
      </c>
      <c r="BA483">
        <v>-0.51681703329086304</v>
      </c>
      <c r="BB483">
        <v>5.914098396897316E-2</v>
      </c>
      <c r="BC483">
        <v>3.5101321991533041E-3</v>
      </c>
      <c r="BD483">
        <v>-9.5614045858383179E-2</v>
      </c>
      <c r="BE483">
        <v>-5.0353467464447021E-2</v>
      </c>
      <c r="BF483">
        <v>8.2529477775096893E-2</v>
      </c>
      <c r="BG483">
        <v>-0.33607718348503113</v>
      </c>
      <c r="BH483">
        <v>-0.24429556727409363</v>
      </c>
      <c r="BI483">
        <v>-0.21826687455177307</v>
      </c>
      <c r="BJ483">
        <v>-0.16729623079299927</v>
      </c>
      <c r="BK483">
        <v>-0.21191316843032837</v>
      </c>
      <c r="BL483">
        <v>-0.26760593056678772</v>
      </c>
      <c r="BM483">
        <v>-0.28664126992225647</v>
      </c>
      <c r="BN483">
        <v>-0.23589479923248291</v>
      </c>
      <c r="BO483">
        <v>-0.32497119903564453</v>
      </c>
      <c r="BP483">
        <v>-0.28503507375717163</v>
      </c>
      <c r="BQ483">
        <v>1.5262117385864258</v>
      </c>
      <c r="BR483">
        <v>1.6268107891082764</v>
      </c>
      <c r="BS483">
        <v>1.6249070167541504</v>
      </c>
      <c r="BT483">
        <v>1.6283290386199951</v>
      </c>
      <c r="BU483">
        <v>-1.7964271828532219E-3</v>
      </c>
      <c r="BV483">
        <v>-0.21990709006786346</v>
      </c>
      <c r="BW483">
        <v>-0.28750014305114746</v>
      </c>
      <c r="BX483">
        <v>-0.22911718487739563</v>
      </c>
      <c r="BY483">
        <v>-0.26642650365829468</v>
      </c>
      <c r="BZ483">
        <v>0.23265169560909271</v>
      </c>
      <c r="CA483">
        <v>0.18151846528053284</v>
      </c>
      <c r="CB483">
        <v>8.3491973578929901E-2</v>
      </c>
      <c r="CC483">
        <v>0.11643694341182709</v>
      </c>
      <c r="CD483">
        <v>0.26742842793464661</v>
      </c>
      <c r="CE483">
        <v>-0.16906675696372986</v>
      </c>
      <c r="CF483">
        <v>-7.5133107602596283E-2</v>
      </c>
      <c r="CG483">
        <v>-7.2847940027713776E-2</v>
      </c>
      <c r="CH483">
        <v>-2.3388812318444252E-2</v>
      </c>
      <c r="CI483">
        <v>-6.0298319905996323E-2</v>
      </c>
      <c r="CJ483">
        <v>-0.11791511625051498</v>
      </c>
      <c r="CK483">
        <v>-0.13356931507587433</v>
      </c>
      <c r="CL483">
        <v>-7.870076596736908E-2</v>
      </c>
      <c r="CM483">
        <v>-0.16246511042118073</v>
      </c>
      <c r="CN483">
        <v>-0.11796489357948303</v>
      </c>
      <c r="CO483">
        <v>1.6955298185348511</v>
      </c>
      <c r="CP483">
        <v>1.7884447574615479</v>
      </c>
      <c r="CQ483">
        <v>1.7807770967483521</v>
      </c>
      <c r="CR483">
        <v>1.7900441884994507</v>
      </c>
      <c r="CS483">
        <v>0.17318178713321686</v>
      </c>
      <c r="CT483">
        <v>-6.6767409443855286E-2</v>
      </c>
      <c r="CU483">
        <v>-0.13492804765701294</v>
      </c>
      <c r="CV483">
        <v>-6.2812663614749908E-2</v>
      </c>
      <c r="CW483">
        <v>-9.300677478313446E-2</v>
      </c>
      <c r="CX483">
        <v>0.40616241097450256</v>
      </c>
      <c r="CY483">
        <v>0.35952681303024292</v>
      </c>
      <c r="CZ483">
        <v>0.26259800791740417</v>
      </c>
      <c r="DA483">
        <v>0.2832273542881012</v>
      </c>
      <c r="DB483">
        <v>0.45232737064361572</v>
      </c>
      <c r="DC483">
        <v>-2.0563302095979452E-3</v>
      </c>
      <c r="DD483">
        <v>9.4029359519481659E-2</v>
      </c>
      <c r="DE483">
        <v>7.257099449634552E-2</v>
      </c>
      <c r="DF483">
        <v>0.12051860988140106</v>
      </c>
      <c r="DG483">
        <v>9.1316521167755127E-2</v>
      </c>
      <c r="DH483">
        <v>3.1775705516338348E-2</v>
      </c>
      <c r="DI483">
        <v>1.9502652809023857E-2</v>
      </c>
      <c r="DJ483">
        <v>7.8493274748325348E-2</v>
      </c>
      <c r="DK483">
        <v>4.0974809962790459E-5</v>
      </c>
      <c r="DL483">
        <v>4.9105279147624969E-2</v>
      </c>
      <c r="DM483">
        <v>1.8648478984832764</v>
      </c>
      <c r="DN483">
        <v>1.9500787258148193</v>
      </c>
      <c r="DO483">
        <v>1.9366471767425537</v>
      </c>
      <c r="DP483">
        <v>1.9517593383789062</v>
      </c>
      <c r="DQ483">
        <v>0.34815999865531921</v>
      </c>
      <c r="DR483">
        <v>8.637227863073349E-2</v>
      </c>
      <c r="DS483">
        <v>1.7644047737121582E-2</v>
      </c>
      <c r="DT483">
        <v>0.10349186509847641</v>
      </c>
      <c r="DU483">
        <v>8.041294664144516E-2</v>
      </c>
      <c r="DV483">
        <v>0.65668433904647827</v>
      </c>
      <c r="DW483">
        <v>0.61654257774353027</v>
      </c>
      <c r="DX483">
        <v>0.52119863033294678</v>
      </c>
      <c r="DY483">
        <v>0.52404624223709106</v>
      </c>
      <c r="DZ483">
        <v>0.71929210424423218</v>
      </c>
      <c r="EA483">
        <v>0.23908020555973053</v>
      </c>
      <c r="EB483">
        <v>0.33827310800552368</v>
      </c>
      <c r="EC483">
        <v>0.28253284096717834</v>
      </c>
      <c r="ED483">
        <v>0.32829806208610535</v>
      </c>
      <c r="EE483">
        <v>0.3102242648601532</v>
      </c>
      <c r="EF483">
        <v>0.24790547788143158</v>
      </c>
      <c r="EG483">
        <v>0.24051426351070404</v>
      </c>
      <c r="EH483">
        <v>0.3054564893245697</v>
      </c>
      <c r="EI483">
        <v>0.23467394709587097</v>
      </c>
      <c r="EJ483">
        <v>0.29032808542251587</v>
      </c>
      <c r="EK483">
        <v>2.109316349029541</v>
      </c>
      <c r="EL483">
        <v>2.1834526062011719</v>
      </c>
      <c r="EM483">
        <v>2.1616988182067871</v>
      </c>
      <c r="EN483">
        <v>2.1852502822875977</v>
      </c>
      <c r="EO483">
        <v>0.60080075263977051</v>
      </c>
      <c r="EP483">
        <v>0.30748164653778076</v>
      </c>
      <c r="EQ483">
        <v>0.2379339188337326</v>
      </c>
      <c r="ER483">
        <v>0.34360918402671814</v>
      </c>
      <c r="ES483">
        <v>0.33080348372459412</v>
      </c>
      <c r="ET483">
        <v>69.583953857421875</v>
      </c>
      <c r="EU483">
        <v>68.635856628417969</v>
      </c>
      <c r="EV483">
        <v>67.976615905761719</v>
      </c>
      <c r="EW483">
        <v>67.542877197265625</v>
      </c>
      <c r="EX483">
        <v>67.998451232910156</v>
      </c>
      <c r="EY483">
        <v>68.460441589355469</v>
      </c>
      <c r="EZ483">
        <v>70.750480651855469</v>
      </c>
      <c r="FA483">
        <v>74.188980102539063</v>
      </c>
      <c r="FB483">
        <v>77.850936889648437</v>
      </c>
      <c r="FC483">
        <v>80.828300476074219</v>
      </c>
      <c r="FD483">
        <v>82.33935546875</v>
      </c>
      <c r="FE483">
        <v>83.496665954589844</v>
      </c>
      <c r="FF483">
        <v>83.746383666992188</v>
      </c>
      <c r="FG483">
        <v>83.302947998046875</v>
      </c>
      <c r="FH483">
        <v>84.243247985839844</v>
      </c>
      <c r="FI483">
        <v>83.695114135742188</v>
      </c>
      <c r="FJ483">
        <v>81.947593688964844</v>
      </c>
      <c r="FK483">
        <v>79.15899658203125</v>
      </c>
      <c r="FL483">
        <v>77.019096374511719</v>
      </c>
      <c r="FM483">
        <v>76.019660949707031</v>
      </c>
      <c r="FN483">
        <v>75.341949462890625</v>
      </c>
      <c r="FO483">
        <v>74.37237548828125</v>
      </c>
      <c r="FP483">
        <v>71.290397644042969</v>
      </c>
      <c r="FQ483">
        <v>69.771743774414063</v>
      </c>
      <c r="FR483">
        <v>39</v>
      </c>
      <c r="FS483">
        <v>3.6360185593366623E-2</v>
      </c>
      <c r="FT483">
        <v>1</v>
      </c>
    </row>
    <row r="484" spans="1:176" x14ac:dyDescent="0.2">
      <c r="A484" t="s">
        <v>233</v>
      </c>
      <c r="B484" t="s">
        <v>228</v>
      </c>
      <c r="C484" t="s">
        <v>244</v>
      </c>
      <c r="D484">
        <v>39</v>
      </c>
      <c r="E484">
        <v>39</v>
      </c>
      <c r="F484">
        <v>7.1049385070800781</v>
      </c>
      <c r="G484">
        <v>6.8337526321411133</v>
      </c>
      <c r="H484">
        <v>6.8703951835632324</v>
      </c>
      <c r="I484">
        <v>7.0310525894165039</v>
      </c>
      <c r="J484">
        <v>7.4598593711853027</v>
      </c>
      <c r="K484">
        <v>7.7454252243041992</v>
      </c>
      <c r="L484">
        <v>9.1235494613647461</v>
      </c>
      <c r="M484">
        <v>8.9314756393432617</v>
      </c>
      <c r="N484">
        <v>9.0291004180908203</v>
      </c>
      <c r="O484">
        <v>9.4469709396362305</v>
      </c>
      <c r="P484">
        <v>9.8079099655151367</v>
      </c>
      <c r="Q484">
        <v>10.076122283935547</v>
      </c>
      <c r="R484">
        <v>10.282516479492187</v>
      </c>
      <c r="S484">
        <v>10.408342361450195</v>
      </c>
      <c r="T484">
        <v>10.559971809387207</v>
      </c>
      <c r="U484">
        <v>10.660378456115723</v>
      </c>
      <c r="V484">
        <v>10.632763862609863</v>
      </c>
      <c r="W484">
        <v>10.604622840881348</v>
      </c>
      <c r="X484">
        <v>10.336143493652344</v>
      </c>
      <c r="Y484">
        <v>10.153664588928223</v>
      </c>
      <c r="Z484">
        <v>10.385638236999512</v>
      </c>
      <c r="AA484">
        <v>10.163719177246094</v>
      </c>
      <c r="AB484">
        <v>8.2129154205322266</v>
      </c>
      <c r="AC484">
        <v>7.5408267974853516</v>
      </c>
      <c r="AD484">
        <v>-0.29951146245002747</v>
      </c>
      <c r="AE484">
        <v>-0.26754468679428101</v>
      </c>
      <c r="AF484">
        <v>-0.24282532930374146</v>
      </c>
      <c r="AG484">
        <v>-0.28240779042243958</v>
      </c>
      <c r="AH484">
        <v>-0.33763608336448669</v>
      </c>
      <c r="AI484">
        <v>-0.42290198802947998</v>
      </c>
      <c r="AJ484">
        <v>-0.30073422193527222</v>
      </c>
      <c r="AK484">
        <v>-0.32850155234336853</v>
      </c>
      <c r="AL484">
        <v>-0.41863223910331726</v>
      </c>
      <c r="AM484">
        <v>-0.48683953285217285</v>
      </c>
      <c r="AN484">
        <v>-0.57095515727996826</v>
      </c>
      <c r="AO484">
        <v>-0.56662172079086304</v>
      </c>
      <c r="AP484">
        <v>-0.48009821772575378</v>
      </c>
      <c r="AQ484">
        <v>-0.44536745548248291</v>
      </c>
      <c r="AR484">
        <v>1.3676259517669678</v>
      </c>
      <c r="AS484">
        <v>1.3823778629302979</v>
      </c>
      <c r="AT484">
        <v>1.3674348592758179</v>
      </c>
      <c r="AU484">
        <v>1.3720575571060181</v>
      </c>
      <c r="AV484">
        <v>1.2670958042144775</v>
      </c>
      <c r="AW484">
        <v>-0.22269098460674286</v>
      </c>
      <c r="AX484">
        <v>-0.49316024780273438</v>
      </c>
      <c r="AY484">
        <v>-0.50958406925201416</v>
      </c>
      <c r="AZ484">
        <v>-0.53324216604232788</v>
      </c>
      <c r="BA484">
        <v>-0.52159374952316284</v>
      </c>
      <c r="BB484">
        <v>-6.6419951617717743E-2</v>
      </c>
      <c r="BC484">
        <v>-2.1781850606203079E-2</v>
      </c>
      <c r="BD484">
        <v>1.1905265273526311E-3</v>
      </c>
      <c r="BE484">
        <v>-5.2807699888944626E-2</v>
      </c>
      <c r="BF484">
        <v>-9.586835652589798E-2</v>
      </c>
      <c r="BG484">
        <v>-0.19040296971797943</v>
      </c>
      <c r="BH484">
        <v>-6.5661139786243439E-2</v>
      </c>
      <c r="BI484">
        <v>-0.12307906895875931</v>
      </c>
      <c r="BJ484">
        <v>-0.20735198259353638</v>
      </c>
      <c r="BK484">
        <v>-0.26813998818397522</v>
      </c>
      <c r="BL484">
        <v>-0.35702031850814819</v>
      </c>
      <c r="BM484">
        <v>-0.35204946994781494</v>
      </c>
      <c r="BN484">
        <v>-0.2614196240901947</v>
      </c>
      <c r="BO484">
        <v>-0.22419841587543488</v>
      </c>
      <c r="BP484">
        <v>1.5863344669342041</v>
      </c>
      <c r="BQ484">
        <v>1.6034822463989258</v>
      </c>
      <c r="BR484">
        <v>1.5901985168457031</v>
      </c>
      <c r="BS484">
        <v>1.5958114862442017</v>
      </c>
      <c r="BT484">
        <v>1.4915127754211426</v>
      </c>
      <c r="BU484">
        <v>8.1231333315372467E-3</v>
      </c>
      <c r="BV484">
        <v>-0.27815443277359009</v>
      </c>
      <c r="BW484">
        <v>-0.29368895292282104</v>
      </c>
      <c r="BX484">
        <v>-0.30944573879241943</v>
      </c>
      <c r="BY484">
        <v>-0.28367489576339722</v>
      </c>
      <c r="BZ484">
        <v>9.501851350069046E-2</v>
      </c>
      <c r="CA484">
        <v>0.14843273162841797</v>
      </c>
      <c r="CB484">
        <v>0.17019516229629517</v>
      </c>
      <c r="CC484">
        <v>0.10621262341737747</v>
      </c>
      <c r="CD484">
        <v>7.1579225361347198E-2</v>
      </c>
      <c r="CE484">
        <v>-2.9374852776527405E-2</v>
      </c>
      <c r="CF484">
        <v>9.7149759531021118E-2</v>
      </c>
      <c r="CG484">
        <v>1.9195912405848503E-2</v>
      </c>
      <c r="CH484">
        <v>-6.1019934713840485E-2</v>
      </c>
      <c r="CI484">
        <v>-0.11666934937238693</v>
      </c>
      <c r="CJ484">
        <v>-0.20884969830513</v>
      </c>
      <c r="CK484">
        <v>-0.20343740284442902</v>
      </c>
      <c r="CL484">
        <v>-0.10996347665786743</v>
      </c>
      <c r="CM484">
        <v>-7.1017429232597351E-2</v>
      </c>
      <c r="CN484">
        <v>1.7378113269805908</v>
      </c>
      <c r="CO484">
        <v>1.7566183805465698</v>
      </c>
      <c r="CP484">
        <v>1.7444838285446167</v>
      </c>
      <c r="CQ484">
        <v>1.7507827281951904</v>
      </c>
      <c r="CR484">
        <v>1.6469433307647705</v>
      </c>
      <c r="CS484">
        <v>0.16798429191112518</v>
      </c>
      <c r="CT484">
        <v>-0.12924206256866455</v>
      </c>
      <c r="CU484">
        <v>-0.14416062831878662</v>
      </c>
      <c r="CV484">
        <v>-0.15444499254226685</v>
      </c>
      <c r="CW484">
        <v>-0.11889301240444183</v>
      </c>
      <c r="CX484">
        <v>0.25645697116851807</v>
      </c>
      <c r="CY484">
        <v>0.31864732503890991</v>
      </c>
      <c r="CZ484">
        <v>0.33919981122016907</v>
      </c>
      <c r="DA484">
        <v>0.26523295044898987</v>
      </c>
      <c r="DB484">
        <v>0.23902681469917297</v>
      </c>
      <c r="DC484">
        <v>0.13165326416492462</v>
      </c>
      <c r="DD484">
        <v>0.25996065139770508</v>
      </c>
      <c r="DE484">
        <v>0.16147089004516602</v>
      </c>
      <c r="DF484">
        <v>8.5312120616436005E-2</v>
      </c>
      <c r="DG484">
        <v>3.4801289439201355E-2</v>
      </c>
      <c r="DH484">
        <v>-6.0679078102111816E-2</v>
      </c>
      <c r="DI484">
        <v>-5.4825328290462494E-2</v>
      </c>
      <c r="DJ484">
        <v>4.1492659598588943E-2</v>
      </c>
      <c r="DK484">
        <v>8.216356486082077E-2</v>
      </c>
      <c r="DL484">
        <v>1.8892881870269775</v>
      </c>
      <c r="DM484">
        <v>1.9097545146942139</v>
      </c>
      <c r="DN484">
        <v>1.8987691402435303</v>
      </c>
      <c r="DO484">
        <v>1.9057539701461792</v>
      </c>
      <c r="DP484">
        <v>1.8023738861083984</v>
      </c>
      <c r="DQ484">
        <v>0.32784545421600342</v>
      </c>
      <c r="DR484">
        <v>1.9670309498906136E-2</v>
      </c>
      <c r="DS484">
        <v>5.3676879033446312E-3</v>
      </c>
      <c r="DT484">
        <v>5.5574800353497267E-4</v>
      </c>
      <c r="DU484">
        <v>4.5888874679803848E-2</v>
      </c>
      <c r="DV484">
        <v>0.48954847455024719</v>
      </c>
      <c r="DW484">
        <v>0.56441015005111694</v>
      </c>
      <c r="DX484">
        <v>0.58321565389633179</v>
      </c>
      <c r="DY484">
        <v>0.49483302235603333</v>
      </c>
      <c r="DZ484">
        <v>0.4807945191860199</v>
      </c>
      <c r="EA484">
        <v>0.36415228247642517</v>
      </c>
      <c r="EB484">
        <v>0.49503374099731445</v>
      </c>
      <c r="EC484">
        <v>0.36689335107803345</v>
      </c>
      <c r="ED484">
        <v>0.2965923547744751</v>
      </c>
      <c r="EE484">
        <v>0.25350084900856018</v>
      </c>
      <c r="EF484">
        <v>0.15325576066970825</v>
      </c>
      <c r="EG484">
        <v>0.15974690020084381</v>
      </c>
      <c r="EH484">
        <v>0.26017126441001892</v>
      </c>
      <c r="EI484">
        <v>0.30333259701728821</v>
      </c>
      <c r="EJ484">
        <v>2.1079967021942139</v>
      </c>
      <c r="EK484">
        <v>2.1308588981628418</v>
      </c>
      <c r="EL484">
        <v>2.121532678604126</v>
      </c>
      <c r="EM484">
        <v>2.1295077800750732</v>
      </c>
      <c r="EN484">
        <v>2.0267908573150635</v>
      </c>
      <c r="EO484">
        <v>0.55865955352783203</v>
      </c>
      <c r="EP484">
        <v>0.23467612266540527</v>
      </c>
      <c r="EQ484">
        <v>0.22126282751560211</v>
      </c>
      <c r="ER484">
        <v>0.22435219585895538</v>
      </c>
      <c r="ES484">
        <v>0.28380775451660156</v>
      </c>
      <c r="ET484">
        <v>68.809944152832031</v>
      </c>
      <c r="EU484">
        <v>67.536201477050781</v>
      </c>
      <c r="EV484">
        <v>66.738899230957031</v>
      </c>
      <c r="EW484">
        <v>66.254920959472656</v>
      </c>
      <c r="EX484">
        <v>65.736213684082031</v>
      </c>
      <c r="EY484">
        <v>65.721954345703125</v>
      </c>
      <c r="EZ484">
        <v>68.035316467285156</v>
      </c>
      <c r="FA484">
        <v>72.124740600585938</v>
      </c>
      <c r="FB484">
        <v>77.478157043457031</v>
      </c>
      <c r="FC484">
        <v>81.271995544433594</v>
      </c>
      <c r="FD484">
        <v>82.967666625976562</v>
      </c>
      <c r="FE484">
        <v>84.286972045898438</v>
      </c>
      <c r="FF484">
        <v>85.455131530761719</v>
      </c>
      <c r="FG484">
        <v>85.191001892089844</v>
      </c>
      <c r="FH484">
        <v>84.764015197753906</v>
      </c>
      <c r="FI484">
        <v>84.494026184082031</v>
      </c>
      <c r="FJ484">
        <v>83.229362487792969</v>
      </c>
      <c r="FK484">
        <v>81.185104370117188</v>
      </c>
      <c r="FL484">
        <v>78.069831848144531</v>
      </c>
      <c r="FM484">
        <v>75.247474670410156</v>
      </c>
      <c r="FN484">
        <v>73.590988159179688</v>
      </c>
      <c r="FO484">
        <v>72.288414001464844</v>
      </c>
      <c r="FP484">
        <v>70.018241882324219</v>
      </c>
      <c r="FQ484">
        <v>68.7386474609375</v>
      </c>
      <c r="FR484">
        <v>39</v>
      </c>
      <c r="FS484">
        <v>3.6356180906295776E-2</v>
      </c>
      <c r="FT484">
        <v>1</v>
      </c>
    </row>
    <row r="485" spans="1:176" x14ac:dyDescent="0.2">
      <c r="A485" t="s">
        <v>233</v>
      </c>
      <c r="B485" t="s">
        <v>228</v>
      </c>
      <c r="C485" t="s">
        <v>245</v>
      </c>
      <c r="D485">
        <v>0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0</v>
      </c>
      <c r="BI485">
        <v>0</v>
      </c>
      <c r="BJ485">
        <v>0</v>
      </c>
      <c r="BK485">
        <v>0</v>
      </c>
      <c r="BL485">
        <v>0</v>
      </c>
      <c r="BM485">
        <v>0</v>
      </c>
      <c r="BN485">
        <v>0</v>
      </c>
      <c r="BO485">
        <v>0</v>
      </c>
      <c r="BP485">
        <v>0</v>
      </c>
      <c r="BQ485">
        <v>0</v>
      </c>
      <c r="BR485">
        <v>0</v>
      </c>
      <c r="BS485">
        <v>0</v>
      </c>
      <c r="BT485">
        <v>0</v>
      </c>
      <c r="BU485">
        <v>0</v>
      </c>
      <c r="BV485">
        <v>0</v>
      </c>
      <c r="BW485">
        <v>0</v>
      </c>
      <c r="BX485">
        <v>0</v>
      </c>
      <c r="BY485">
        <v>0</v>
      </c>
      <c r="BZ485">
        <v>0</v>
      </c>
      <c r="CA485">
        <v>0</v>
      </c>
      <c r="CB485">
        <v>0</v>
      </c>
      <c r="CC485">
        <v>0</v>
      </c>
      <c r="CD485">
        <v>0</v>
      </c>
      <c r="CE485">
        <v>0</v>
      </c>
      <c r="CF485">
        <v>0</v>
      </c>
      <c r="CG485">
        <v>0</v>
      </c>
      <c r="CH485">
        <v>0</v>
      </c>
      <c r="CI485">
        <v>0</v>
      </c>
      <c r="CJ485">
        <v>0</v>
      </c>
      <c r="CK485">
        <v>0</v>
      </c>
      <c r="CL485">
        <v>0</v>
      </c>
      <c r="CM485">
        <v>0</v>
      </c>
      <c r="CN485">
        <v>0</v>
      </c>
      <c r="CO485">
        <v>0</v>
      </c>
      <c r="CP485">
        <v>0</v>
      </c>
      <c r="CQ485">
        <v>0</v>
      </c>
      <c r="CR485">
        <v>0</v>
      </c>
      <c r="CS485">
        <v>0</v>
      </c>
      <c r="CT485">
        <v>0</v>
      </c>
      <c r="CU485">
        <v>0</v>
      </c>
      <c r="CV485">
        <v>0</v>
      </c>
      <c r="CW485">
        <v>0</v>
      </c>
      <c r="CX485">
        <v>0</v>
      </c>
      <c r="CY485">
        <v>0</v>
      </c>
      <c r="CZ485">
        <v>0</v>
      </c>
      <c r="DA485">
        <v>0</v>
      </c>
      <c r="DB485">
        <v>0</v>
      </c>
      <c r="DC485">
        <v>0</v>
      </c>
      <c r="DD485">
        <v>0</v>
      </c>
      <c r="DE485">
        <v>0</v>
      </c>
      <c r="DF485">
        <v>0</v>
      </c>
      <c r="DG485">
        <v>0</v>
      </c>
      <c r="DH485">
        <v>0</v>
      </c>
      <c r="DI485">
        <v>0</v>
      </c>
      <c r="DJ485">
        <v>0</v>
      </c>
      <c r="DK485">
        <v>0</v>
      </c>
      <c r="DL485">
        <v>0</v>
      </c>
      <c r="DM485">
        <v>0</v>
      </c>
      <c r="DN485">
        <v>0</v>
      </c>
      <c r="DO485">
        <v>0</v>
      </c>
      <c r="DP485">
        <v>0</v>
      </c>
      <c r="DQ485">
        <v>0</v>
      </c>
      <c r="DR485">
        <v>0</v>
      </c>
      <c r="DS485">
        <v>0</v>
      </c>
      <c r="DT485">
        <v>0</v>
      </c>
      <c r="DU485">
        <v>0</v>
      </c>
      <c r="DV485">
        <v>0</v>
      </c>
      <c r="DW485">
        <v>0</v>
      </c>
      <c r="DX485">
        <v>0</v>
      </c>
      <c r="DY485">
        <v>0</v>
      </c>
      <c r="DZ485">
        <v>0</v>
      </c>
      <c r="EA485">
        <v>0</v>
      </c>
      <c r="EB485">
        <v>0</v>
      </c>
      <c r="EC485">
        <v>0</v>
      </c>
      <c r="ED485">
        <v>0</v>
      </c>
      <c r="EE485">
        <v>0</v>
      </c>
      <c r="EF485">
        <v>0</v>
      </c>
      <c r="EG485">
        <v>0</v>
      </c>
      <c r="EH485">
        <v>0</v>
      </c>
      <c r="EI485">
        <v>0</v>
      </c>
      <c r="EJ485">
        <v>0</v>
      </c>
      <c r="EK485">
        <v>0</v>
      </c>
      <c r="EL485">
        <v>0</v>
      </c>
      <c r="EM485">
        <v>0</v>
      </c>
      <c r="EN485">
        <v>0</v>
      </c>
      <c r="EO485">
        <v>0</v>
      </c>
      <c r="EP485">
        <v>0</v>
      </c>
      <c r="EQ485">
        <v>0</v>
      </c>
      <c r="ER485">
        <v>0</v>
      </c>
      <c r="ES485">
        <v>0</v>
      </c>
      <c r="ET485">
        <v>0</v>
      </c>
      <c r="EU485">
        <v>0</v>
      </c>
      <c r="EV485">
        <v>0</v>
      </c>
      <c r="EW485">
        <v>0</v>
      </c>
      <c r="EX485">
        <v>0</v>
      </c>
      <c r="EY485">
        <v>0</v>
      </c>
      <c r="EZ485">
        <v>0</v>
      </c>
      <c r="FA485">
        <v>0</v>
      </c>
      <c r="FB485">
        <v>0</v>
      </c>
      <c r="FC485">
        <v>0</v>
      </c>
      <c r="FD485">
        <v>0</v>
      </c>
      <c r="FE485">
        <v>0</v>
      </c>
      <c r="FF485">
        <v>0</v>
      </c>
      <c r="FG485">
        <v>0</v>
      </c>
      <c r="FH485">
        <v>0</v>
      </c>
      <c r="FI485">
        <v>0</v>
      </c>
      <c r="FJ485">
        <v>0</v>
      </c>
      <c r="FK485">
        <v>0</v>
      </c>
      <c r="FL485">
        <v>0</v>
      </c>
      <c r="FM485">
        <v>0</v>
      </c>
      <c r="FN485">
        <v>0</v>
      </c>
      <c r="FO485">
        <v>0</v>
      </c>
      <c r="FP485">
        <v>0</v>
      </c>
      <c r="FQ485">
        <v>0</v>
      </c>
      <c r="FR485">
        <v>0</v>
      </c>
      <c r="FS485">
        <v>0</v>
      </c>
      <c r="FT485">
        <v>0</v>
      </c>
    </row>
    <row r="486" spans="1:176" x14ac:dyDescent="0.2">
      <c r="A486" t="s">
        <v>233</v>
      </c>
      <c r="B486" t="s">
        <v>228</v>
      </c>
      <c r="C486" t="s">
        <v>246</v>
      </c>
      <c r="D486">
        <v>39</v>
      </c>
      <c r="E486">
        <v>39</v>
      </c>
      <c r="F486">
        <v>5.8990025520324707</v>
      </c>
      <c r="G486">
        <v>5.7561607360839844</v>
      </c>
      <c r="H486">
        <v>5.8821892738342285</v>
      </c>
      <c r="I486">
        <v>6.1521749496459961</v>
      </c>
      <c r="J486">
        <v>6.8536958694458008</v>
      </c>
      <c r="K486">
        <v>7.3427367210388184</v>
      </c>
      <c r="L486">
        <v>8.7213983535766602</v>
      </c>
      <c r="M486">
        <v>8.5243949890136719</v>
      </c>
      <c r="N486">
        <v>8.6394243240356445</v>
      </c>
      <c r="O486">
        <v>9.0574064254760742</v>
      </c>
      <c r="P486">
        <v>9.4019041061401367</v>
      </c>
      <c r="Q486">
        <v>9.6134567260742187</v>
      </c>
      <c r="R486">
        <v>9.7887668609619141</v>
      </c>
      <c r="S486">
        <v>9.9182796478271484</v>
      </c>
      <c r="T486">
        <v>10.034706115722656</v>
      </c>
      <c r="U486">
        <v>10.135739326477051</v>
      </c>
      <c r="V486">
        <v>10.143506050109863</v>
      </c>
      <c r="W486">
        <v>10.083392143249512</v>
      </c>
      <c r="X486">
        <v>9.9217863082885742</v>
      </c>
      <c r="Y486">
        <v>9.8249826431274414</v>
      </c>
      <c r="Z486">
        <v>9.8991022109985352</v>
      </c>
      <c r="AA486">
        <v>9.6712074279785156</v>
      </c>
      <c r="AB486">
        <v>7.9004945755004883</v>
      </c>
      <c r="AC486">
        <v>7.267998218536377</v>
      </c>
      <c r="AD486">
        <v>-0.31062495708465576</v>
      </c>
      <c r="AE486">
        <v>-0.32880720496177673</v>
      </c>
      <c r="AF486">
        <v>-0.30167657136917114</v>
      </c>
      <c r="AG486">
        <v>-0.34302142262458801</v>
      </c>
      <c r="AH486">
        <v>-0.5878450870513916</v>
      </c>
      <c r="AI486">
        <v>-0.52958768606185913</v>
      </c>
      <c r="AJ486">
        <v>-0.41742506623268127</v>
      </c>
      <c r="AK486">
        <v>-0.34212306141853333</v>
      </c>
      <c r="AL486">
        <v>-0.33706748485565186</v>
      </c>
      <c r="AM486">
        <v>-0.38441741466522217</v>
      </c>
      <c r="AN486">
        <v>-0.36896747350692749</v>
      </c>
      <c r="AO486">
        <v>-0.4838005006313324</v>
      </c>
      <c r="AP486">
        <v>-0.55693835020065308</v>
      </c>
      <c r="AQ486">
        <v>-0.49814295768737793</v>
      </c>
      <c r="AR486">
        <v>1.1904556751251221</v>
      </c>
      <c r="AS486">
        <v>1.1131925582885742</v>
      </c>
      <c r="AT486">
        <v>1.1165382862091064</v>
      </c>
      <c r="AU486">
        <v>1.1015827655792236</v>
      </c>
      <c r="AV486">
        <v>1.1196260452270508</v>
      </c>
      <c r="AW486">
        <v>-1.9427825463935733E-3</v>
      </c>
      <c r="AX486">
        <v>-0.68120503425598145</v>
      </c>
      <c r="AY486">
        <v>-0.61612939834594727</v>
      </c>
      <c r="AZ486">
        <v>-0.50314384698867798</v>
      </c>
      <c r="BA486">
        <v>-0.53962141275405884</v>
      </c>
      <c r="BB486">
        <v>-4.4981397688388824E-2</v>
      </c>
      <c r="BC486">
        <v>-7.0879310369491577E-2</v>
      </c>
      <c r="BD486">
        <v>-4.8417340964078903E-2</v>
      </c>
      <c r="BE486">
        <v>-0.1024228110909462</v>
      </c>
      <c r="BF486">
        <v>-0.3324146568775177</v>
      </c>
      <c r="BG486">
        <v>-0.30458179116249084</v>
      </c>
      <c r="BH486">
        <v>-0.17943352460861206</v>
      </c>
      <c r="BI486">
        <v>-0.12364360690116882</v>
      </c>
      <c r="BJ486">
        <v>-0.11458577215671539</v>
      </c>
      <c r="BK486">
        <v>-0.15309043228626251</v>
      </c>
      <c r="BL486">
        <v>-0.13004964590072632</v>
      </c>
      <c r="BM486">
        <v>-0.23524895310401917</v>
      </c>
      <c r="BN486">
        <v>-0.30204880237579346</v>
      </c>
      <c r="BO486">
        <v>-0.24713060259819031</v>
      </c>
      <c r="BP486">
        <v>1.4393810033798218</v>
      </c>
      <c r="BQ486">
        <v>1.3622455596923828</v>
      </c>
      <c r="BR486">
        <v>1.3625315427780151</v>
      </c>
      <c r="BS486">
        <v>1.3475534915924072</v>
      </c>
      <c r="BT486">
        <v>1.3741700649261475</v>
      </c>
      <c r="BU486">
        <v>0.26661825180053711</v>
      </c>
      <c r="BV486">
        <v>-0.44063523411750793</v>
      </c>
      <c r="BW486">
        <v>-0.37807118892669678</v>
      </c>
      <c r="BX486">
        <v>-0.26200065016746521</v>
      </c>
      <c r="BY486">
        <v>-0.28471162915229797</v>
      </c>
      <c r="BZ486">
        <v>0.13900253176689148</v>
      </c>
      <c r="CA486">
        <v>0.10776076465845108</v>
      </c>
      <c r="CB486">
        <v>0.12698923051357269</v>
      </c>
      <c r="CC486">
        <v>6.4215049147605896E-2</v>
      </c>
      <c r="CD486">
        <v>-0.15550433099269867</v>
      </c>
      <c r="CE486">
        <v>-0.1487434059381485</v>
      </c>
      <c r="CF486">
        <v>-1.4601295813918114E-2</v>
      </c>
      <c r="CG486">
        <v>2.7674596756696701E-2</v>
      </c>
      <c r="CH486">
        <v>3.9504382759332657E-2</v>
      </c>
      <c r="CI486">
        <v>7.1259285323321819E-3</v>
      </c>
      <c r="CJ486">
        <v>3.5424109548330307E-2</v>
      </c>
      <c r="CK486">
        <v>-6.3102886080741882E-2</v>
      </c>
      <c r="CL486">
        <v>-0.12551309168338776</v>
      </c>
      <c r="CM486">
        <v>-7.3280230164527893E-2</v>
      </c>
      <c r="CN486">
        <v>1.611785888671875</v>
      </c>
      <c r="CO486">
        <v>1.5347390174865723</v>
      </c>
      <c r="CP486">
        <v>1.5329056978225708</v>
      </c>
      <c r="CQ486">
        <v>1.5179120302200317</v>
      </c>
      <c r="CR486">
        <v>1.5504664182662964</v>
      </c>
      <c r="CS486">
        <v>0.45262283086776733</v>
      </c>
      <c r="CT486">
        <v>-0.274017333984375</v>
      </c>
      <c r="CU486">
        <v>-0.21319277584552765</v>
      </c>
      <c r="CV486">
        <v>-9.4985611736774445E-2</v>
      </c>
      <c r="CW486">
        <v>-0.10816191881895065</v>
      </c>
      <c r="CX486">
        <v>0.32298645377159119</v>
      </c>
      <c r="CY486">
        <v>0.28640085458755493</v>
      </c>
      <c r="CZ486">
        <v>0.30239579081535339</v>
      </c>
      <c r="DA486">
        <v>0.23085291683673859</v>
      </c>
      <c r="DB486">
        <v>2.1406000480055809E-2</v>
      </c>
      <c r="DC486">
        <v>7.0949830114841461E-3</v>
      </c>
      <c r="DD486">
        <v>0.15023092925548553</v>
      </c>
      <c r="DE486">
        <v>0.17899279296398163</v>
      </c>
      <c r="DF486">
        <v>0.19359453022480011</v>
      </c>
      <c r="DG486">
        <v>0.16734229028224945</v>
      </c>
      <c r="DH486">
        <v>0.20089785754680634</v>
      </c>
      <c r="DI486">
        <v>0.1090431734919548</v>
      </c>
      <c r="DJ486">
        <v>5.102263018488884E-2</v>
      </c>
      <c r="DK486">
        <v>0.10057014971971512</v>
      </c>
      <c r="DL486">
        <v>1.7841907739639282</v>
      </c>
      <c r="DM486">
        <v>1.7072324752807617</v>
      </c>
      <c r="DN486">
        <v>1.7032798528671265</v>
      </c>
      <c r="DO486">
        <v>1.6882705688476563</v>
      </c>
      <c r="DP486">
        <v>1.7267627716064453</v>
      </c>
      <c r="DQ486">
        <v>0.63862740993499756</v>
      </c>
      <c r="DR486">
        <v>-0.10739942640066147</v>
      </c>
      <c r="DS486">
        <v>-4.8314370214939117E-2</v>
      </c>
      <c r="DT486">
        <v>7.2029441595077515E-2</v>
      </c>
      <c r="DU486">
        <v>6.8387806415557861E-2</v>
      </c>
      <c r="DV486">
        <v>0.58863002061843872</v>
      </c>
      <c r="DW486">
        <v>0.54432874917984009</v>
      </c>
      <c r="DX486">
        <v>0.55565506219863892</v>
      </c>
      <c r="DY486">
        <v>0.4714515209197998</v>
      </c>
      <c r="DZ486">
        <v>0.27683642506599426</v>
      </c>
      <c r="EA486">
        <v>0.23210085928440094</v>
      </c>
      <c r="EB486">
        <v>0.38822248578071594</v>
      </c>
      <c r="EC486">
        <v>0.39747223258018494</v>
      </c>
      <c r="ED486">
        <v>0.41607624292373657</v>
      </c>
      <c r="EE486">
        <v>0.39866927266120911</v>
      </c>
      <c r="EF486">
        <v>0.43981567025184631</v>
      </c>
      <c r="EG486">
        <v>0.35759472846984863</v>
      </c>
      <c r="EH486">
        <v>0.30591216683387756</v>
      </c>
      <c r="EI486">
        <v>0.35158249735832214</v>
      </c>
      <c r="EJ486">
        <v>2.0331161022186279</v>
      </c>
      <c r="EK486">
        <v>1.9562854766845703</v>
      </c>
      <c r="EL486">
        <v>1.9492731094360352</v>
      </c>
      <c r="EM486">
        <v>1.9342412948608398</v>
      </c>
      <c r="EN486">
        <v>1.981306791305542</v>
      </c>
      <c r="EO486">
        <v>0.90718841552734375</v>
      </c>
      <c r="EP486">
        <v>0.13317036628723145</v>
      </c>
      <c r="EQ486">
        <v>0.18974386155605316</v>
      </c>
      <c r="ER486">
        <v>0.31317263841629028</v>
      </c>
      <c r="ES486">
        <v>0.32329756021499634</v>
      </c>
      <c r="ET486">
        <v>64.122543334960938</v>
      </c>
      <c r="EU486">
        <v>63.561050415039063</v>
      </c>
      <c r="EV486">
        <v>62.860977172851562</v>
      </c>
      <c r="EW486">
        <v>62.944187164306641</v>
      </c>
      <c r="EX486">
        <v>62.923995971679688</v>
      </c>
      <c r="EY486">
        <v>62.619148254394531</v>
      </c>
      <c r="EZ486">
        <v>65.826980590820313</v>
      </c>
      <c r="FA486">
        <v>70.325424194335938</v>
      </c>
      <c r="FB486">
        <v>75.689201354980469</v>
      </c>
      <c r="FC486">
        <v>78.470428466796875</v>
      </c>
      <c r="FD486">
        <v>79.804244995117187</v>
      </c>
      <c r="FE486">
        <v>80.661354064941406</v>
      </c>
      <c r="FF486">
        <v>80.246383666992188</v>
      </c>
      <c r="FG486">
        <v>81.345222473144531</v>
      </c>
      <c r="FH486">
        <v>81.114891052246094</v>
      </c>
      <c r="FI486">
        <v>80.998443603515625</v>
      </c>
      <c r="FJ486">
        <v>79.600379943847656</v>
      </c>
      <c r="FK486">
        <v>77.54632568359375</v>
      </c>
      <c r="FL486">
        <v>74.978851318359375</v>
      </c>
      <c r="FM486">
        <v>72.637069702148438</v>
      </c>
      <c r="FN486">
        <v>71.561500549316406</v>
      </c>
      <c r="FO486">
        <v>70.749794006347656</v>
      </c>
      <c r="FP486">
        <v>68.852897644042969</v>
      </c>
      <c r="FQ486">
        <v>67.809867858886719</v>
      </c>
      <c r="FR486">
        <v>39</v>
      </c>
      <c r="FS486">
        <v>3.9445731788873672E-2</v>
      </c>
      <c r="FT486">
        <v>1</v>
      </c>
    </row>
    <row r="487" spans="1:176" x14ac:dyDescent="0.2">
      <c r="A487" t="s">
        <v>233</v>
      </c>
      <c r="B487" t="s">
        <v>228</v>
      </c>
      <c r="C487" t="s">
        <v>247</v>
      </c>
      <c r="D487">
        <v>39</v>
      </c>
      <c r="E487">
        <v>39</v>
      </c>
      <c r="F487">
        <v>6.6561074256896973</v>
      </c>
      <c r="G487">
        <v>6.4332985877990723</v>
      </c>
      <c r="H487">
        <v>6.5068998336791992</v>
      </c>
      <c r="I487">
        <v>6.6900601387023926</v>
      </c>
      <c r="J487">
        <v>7.1260051727294922</v>
      </c>
      <c r="K487">
        <v>7.3892765045166016</v>
      </c>
      <c r="L487">
        <v>8.782811164855957</v>
      </c>
      <c r="M487">
        <v>8.5547351837158203</v>
      </c>
      <c r="N487">
        <v>8.6042499542236328</v>
      </c>
      <c r="O487">
        <v>8.9605541229248047</v>
      </c>
      <c r="P487">
        <v>9.2473182678222656</v>
      </c>
      <c r="Q487">
        <v>9.4653568267822266</v>
      </c>
      <c r="R487">
        <v>9.6644515991210937</v>
      </c>
      <c r="S487">
        <v>9.786646842956543</v>
      </c>
      <c r="T487">
        <v>9.924896240234375</v>
      </c>
      <c r="U487">
        <v>10.013423919677734</v>
      </c>
      <c r="V487">
        <v>10.020381927490234</v>
      </c>
      <c r="W487">
        <v>10.008231163024902</v>
      </c>
      <c r="X487">
        <v>9.8796615600585938</v>
      </c>
      <c r="Y487">
        <v>9.7467384338378906</v>
      </c>
      <c r="Z487">
        <v>9.8492956161499023</v>
      </c>
      <c r="AA487">
        <v>9.6409244537353516</v>
      </c>
      <c r="AB487">
        <v>7.835660457611084</v>
      </c>
      <c r="AC487">
        <v>7.204768180847168</v>
      </c>
      <c r="AD487">
        <v>-0.19036741554737091</v>
      </c>
      <c r="AE487">
        <v>-0.17017549276351929</v>
      </c>
      <c r="AF487">
        <v>-0.19760400056838989</v>
      </c>
      <c r="AG487">
        <v>-0.25505074858665466</v>
      </c>
      <c r="AH487">
        <v>-0.36811909079551697</v>
      </c>
      <c r="AI487">
        <v>-0.27363136410713196</v>
      </c>
      <c r="AJ487">
        <v>-0.43295428156852722</v>
      </c>
      <c r="AK487">
        <v>-0.38519278168678284</v>
      </c>
      <c r="AL487">
        <v>-0.33651721477508545</v>
      </c>
      <c r="AM487">
        <v>-0.34413984417915344</v>
      </c>
      <c r="AN487">
        <v>-0.33116766810417175</v>
      </c>
      <c r="AO487">
        <v>-0.40772843360900879</v>
      </c>
      <c r="AP487">
        <v>-0.4876369833946228</v>
      </c>
      <c r="AQ487">
        <v>-0.44772061705589294</v>
      </c>
      <c r="AR487">
        <v>-0.44914218783378601</v>
      </c>
      <c r="AS487">
        <v>-0.39933961629867554</v>
      </c>
      <c r="AT487">
        <v>1.2105643749237061</v>
      </c>
      <c r="AU487">
        <v>1.3082891702651978</v>
      </c>
      <c r="AV487">
        <v>1.3939601182937622</v>
      </c>
      <c r="AW487">
        <v>0.36079376935958862</v>
      </c>
      <c r="AX487">
        <v>-0.41662910580635071</v>
      </c>
      <c r="AY487">
        <v>-0.23240862786769867</v>
      </c>
      <c r="AZ487">
        <v>-0.18087741732597351</v>
      </c>
      <c r="BA487">
        <v>-0.15764680504798889</v>
      </c>
      <c r="BB487">
        <v>1.2111381627619267E-2</v>
      </c>
      <c r="BC487">
        <v>4.0030702948570251E-2</v>
      </c>
      <c r="BD487">
        <v>7.9166805371642113E-3</v>
      </c>
      <c r="BE487">
        <v>-5.8671530336141586E-2</v>
      </c>
      <c r="BF487">
        <v>-0.16712363064289093</v>
      </c>
      <c r="BG487">
        <v>-7.869555801153183E-2</v>
      </c>
      <c r="BH487">
        <v>-0.23039853572845459</v>
      </c>
      <c r="BI487">
        <v>-0.20714199542999268</v>
      </c>
      <c r="BJ487">
        <v>-0.15782907605171204</v>
      </c>
      <c r="BK487">
        <v>-0.15710541605949402</v>
      </c>
      <c r="BL487">
        <v>-0.14692680537700653</v>
      </c>
      <c r="BM487">
        <v>-0.22355884313583374</v>
      </c>
      <c r="BN487">
        <v>-0.2946029007434845</v>
      </c>
      <c r="BO487">
        <v>-0.25038650631904602</v>
      </c>
      <c r="BP487">
        <v>-0.25443628430366516</v>
      </c>
      <c r="BQ487">
        <v>-0.20408718287944794</v>
      </c>
      <c r="BR487">
        <v>1.4021382331848145</v>
      </c>
      <c r="BS487">
        <v>1.5018746852874756</v>
      </c>
      <c r="BT487">
        <v>1.5890810489654541</v>
      </c>
      <c r="BU487">
        <v>0.55861085653305054</v>
      </c>
      <c r="BV487">
        <v>-0.2352481335401535</v>
      </c>
      <c r="BW487">
        <v>-4.4831365346908569E-2</v>
      </c>
      <c r="BX487">
        <v>1.9440565258264542E-2</v>
      </c>
      <c r="BY487">
        <v>5.1744554191827774E-2</v>
      </c>
      <c r="BZ487">
        <v>0.15234757959842682</v>
      </c>
      <c r="CA487">
        <v>0.18561887741088867</v>
      </c>
      <c r="CB487">
        <v>0.15025967359542847</v>
      </c>
      <c r="CC487">
        <v>7.7340118587017059E-2</v>
      </c>
      <c r="CD487">
        <v>-2.7914779260754585E-2</v>
      </c>
      <c r="CE487">
        <v>5.6316375732421875E-2</v>
      </c>
      <c r="CF487">
        <v>-9.0109050273895264E-2</v>
      </c>
      <c r="CG487">
        <v>-8.3824574947357178E-2</v>
      </c>
      <c r="CH487">
        <v>-3.4070197492837906E-2</v>
      </c>
      <c r="CI487">
        <v>-2.7565931901335716E-2</v>
      </c>
      <c r="CJ487">
        <v>-1.9322151318192482E-2</v>
      </c>
      <c r="CK487">
        <v>-9.6003547310829163E-2</v>
      </c>
      <c r="CL487">
        <v>-0.16090808808803558</v>
      </c>
      <c r="CM487">
        <v>-0.11371349543333054</v>
      </c>
      <c r="CN487">
        <v>-0.11958359926939011</v>
      </c>
      <c r="CO487">
        <v>-6.8855933845043182E-2</v>
      </c>
      <c r="CP487">
        <v>1.534821629524231</v>
      </c>
      <c r="CQ487">
        <v>1.6359515190124512</v>
      </c>
      <c r="CR487">
        <v>1.7242212295532227</v>
      </c>
      <c r="CS487">
        <v>0.6956183910369873</v>
      </c>
      <c r="CT487">
        <v>-0.1096242368221283</v>
      </c>
      <c r="CU487">
        <v>8.5084080696105957E-2</v>
      </c>
      <c r="CV487">
        <v>0.15818019211292267</v>
      </c>
      <c r="CW487">
        <v>0.1967683732509613</v>
      </c>
      <c r="CX487">
        <v>0.29258376359939575</v>
      </c>
      <c r="CY487">
        <v>0.3312070369720459</v>
      </c>
      <c r="CZ487">
        <v>0.29260265827178955</v>
      </c>
      <c r="DA487">
        <v>0.213351771235466</v>
      </c>
      <c r="DB487">
        <v>0.11129407584667206</v>
      </c>
      <c r="DC487">
        <v>0.19132831692695618</v>
      </c>
      <c r="DD487">
        <v>5.0180438905954361E-2</v>
      </c>
      <c r="DE487">
        <v>3.9492852985858917E-2</v>
      </c>
      <c r="DF487">
        <v>8.9688673615455627E-2</v>
      </c>
      <c r="DG487">
        <v>0.10197354853153229</v>
      </c>
      <c r="DH487">
        <v>0.10828249901533127</v>
      </c>
      <c r="DI487">
        <v>3.1551748514175415E-2</v>
      </c>
      <c r="DJ487">
        <v>-2.7213277295231819E-2</v>
      </c>
      <c r="DK487">
        <v>2.2959515452384949E-2</v>
      </c>
      <c r="DL487">
        <v>1.5269099734723568E-2</v>
      </c>
      <c r="DM487">
        <v>6.6375315189361572E-2</v>
      </c>
      <c r="DN487">
        <v>1.6675050258636475</v>
      </c>
      <c r="DO487">
        <v>1.7700283527374268</v>
      </c>
      <c r="DP487">
        <v>1.8593614101409912</v>
      </c>
      <c r="DQ487">
        <v>0.83262592554092407</v>
      </c>
      <c r="DR487">
        <v>1.5999661758542061E-2</v>
      </c>
      <c r="DS487">
        <v>0.21499952673912048</v>
      </c>
      <c r="DT487">
        <v>0.29691982269287109</v>
      </c>
      <c r="DU487">
        <v>0.34179219603538513</v>
      </c>
      <c r="DV487">
        <v>0.49506255984306335</v>
      </c>
      <c r="DW487">
        <v>0.54141324758529663</v>
      </c>
      <c r="DX487">
        <v>0.49812334775924683</v>
      </c>
      <c r="DY487">
        <v>0.40973100066184998</v>
      </c>
      <c r="DZ487">
        <v>0.3122895359992981</v>
      </c>
      <c r="EA487">
        <v>0.38626411557197571</v>
      </c>
      <c r="EB487">
        <v>0.25273618102073669</v>
      </c>
      <c r="EC487">
        <v>0.21754363179206848</v>
      </c>
      <c r="ED487">
        <v>0.26837682723999023</v>
      </c>
      <c r="EE487">
        <v>0.28900799155235291</v>
      </c>
      <c r="EF487">
        <v>0.29252335429191589</v>
      </c>
      <c r="EG487">
        <v>0.21572133898735046</v>
      </c>
      <c r="EH487">
        <v>0.16582079231739044</v>
      </c>
      <c r="EI487">
        <v>0.22029364109039307</v>
      </c>
      <c r="EJ487">
        <v>0.2099749743938446</v>
      </c>
      <c r="EK487">
        <v>0.26162776350975037</v>
      </c>
      <c r="EL487">
        <v>1.8590788841247559</v>
      </c>
      <c r="EM487">
        <v>1.9636138677597046</v>
      </c>
      <c r="EN487">
        <v>2.0544822216033936</v>
      </c>
      <c r="EO487">
        <v>1.0304429531097412</v>
      </c>
      <c r="EP487">
        <v>0.19738061726093292</v>
      </c>
      <c r="EQ487">
        <v>0.40257680416107178</v>
      </c>
      <c r="ER487">
        <v>0.49723780155181885</v>
      </c>
      <c r="ES487">
        <v>0.55118358135223389</v>
      </c>
      <c r="ET487">
        <v>64.352973937988281</v>
      </c>
      <c r="EU487">
        <v>64.118988037109375</v>
      </c>
      <c r="EV487">
        <v>63.984504699707031</v>
      </c>
      <c r="EW487">
        <v>63.795585632324219</v>
      </c>
      <c r="EX487">
        <v>63.842449188232422</v>
      </c>
      <c r="EY487">
        <v>63.396480560302734</v>
      </c>
      <c r="EZ487">
        <v>64.390708923339844</v>
      </c>
      <c r="FA487">
        <v>65.91986083984375</v>
      </c>
      <c r="FB487">
        <v>68.765388488769531</v>
      </c>
      <c r="FC487">
        <v>73.282844543457031</v>
      </c>
      <c r="FD487">
        <v>77.470611572265625</v>
      </c>
      <c r="FE487">
        <v>79.596794128417969</v>
      </c>
      <c r="FF487">
        <v>79.683609008789063</v>
      </c>
      <c r="FG487">
        <v>79.932258605957031</v>
      </c>
      <c r="FH487">
        <v>80.072853088378906</v>
      </c>
      <c r="FI487">
        <v>79.987632751464844</v>
      </c>
      <c r="FJ487">
        <v>78.193954467773437</v>
      </c>
      <c r="FK487">
        <v>76.131980895996094</v>
      </c>
      <c r="FL487">
        <v>72.923393249511719</v>
      </c>
      <c r="FM487">
        <v>70.739456176757813</v>
      </c>
      <c r="FN487">
        <v>69.799110412597656</v>
      </c>
      <c r="FO487">
        <v>67.215507507324219</v>
      </c>
      <c r="FP487">
        <v>65.052375793457031</v>
      </c>
      <c r="FQ487">
        <v>63.550956726074219</v>
      </c>
      <c r="FR487">
        <v>39</v>
      </c>
      <c r="FS487">
        <v>3.8730397820472717E-2</v>
      </c>
      <c r="FT487">
        <v>1</v>
      </c>
    </row>
    <row r="488" spans="1:176" x14ac:dyDescent="0.2">
      <c r="A488" t="s">
        <v>233</v>
      </c>
      <c r="B488" t="s">
        <v>228</v>
      </c>
      <c r="C488" t="s">
        <v>248</v>
      </c>
      <c r="D488">
        <v>39</v>
      </c>
      <c r="E488">
        <v>39</v>
      </c>
      <c r="F488">
        <v>6.5679879188537598</v>
      </c>
      <c r="G488">
        <v>6.3362874984741211</v>
      </c>
      <c r="H488">
        <v>6.4163236618041992</v>
      </c>
      <c r="I488">
        <v>6.5739097595214844</v>
      </c>
      <c r="J488">
        <v>7.0167021751403809</v>
      </c>
      <c r="K488">
        <v>7.3170228004455566</v>
      </c>
      <c r="L488">
        <v>8.6796445846557617</v>
      </c>
      <c r="M488">
        <v>8.4636907577514648</v>
      </c>
      <c r="N488">
        <v>8.5969476699829102</v>
      </c>
      <c r="O488">
        <v>9.052830696105957</v>
      </c>
      <c r="P488">
        <v>9.4032812118530273</v>
      </c>
      <c r="Q488">
        <v>9.6719169616699219</v>
      </c>
      <c r="R488">
        <v>9.8689165115356445</v>
      </c>
      <c r="S488">
        <v>9.9880876541137695</v>
      </c>
      <c r="T488">
        <v>10.101607322692871</v>
      </c>
      <c r="U488">
        <v>10.231902122497559</v>
      </c>
      <c r="V488">
        <v>10.238251686096191</v>
      </c>
      <c r="W488">
        <v>10.208495140075684</v>
      </c>
      <c r="X488">
        <v>10.002870559692383</v>
      </c>
      <c r="Y488">
        <v>9.8940200805664062</v>
      </c>
      <c r="Z488">
        <v>9.9480581283569336</v>
      </c>
      <c r="AA488">
        <v>9.6993722915649414</v>
      </c>
      <c r="AB488">
        <v>7.9027166366577148</v>
      </c>
      <c r="AC488">
        <v>7.2879700660705566</v>
      </c>
      <c r="AD488">
        <v>-0.36563745141029358</v>
      </c>
      <c r="AE488">
        <v>-0.31608724594116211</v>
      </c>
      <c r="AF488">
        <v>-0.26775547862052917</v>
      </c>
      <c r="AG488">
        <v>-0.33716669678688049</v>
      </c>
      <c r="AH488">
        <v>-0.33531787991523743</v>
      </c>
      <c r="AI488">
        <v>-0.23165208101272583</v>
      </c>
      <c r="AJ488">
        <v>-0.32021459937095642</v>
      </c>
      <c r="AK488">
        <v>-0.19060923159122467</v>
      </c>
      <c r="AL488">
        <v>-0.19034227728843689</v>
      </c>
      <c r="AM488">
        <v>-0.32487943768501282</v>
      </c>
      <c r="AN488">
        <v>-0.31354212760925293</v>
      </c>
      <c r="AO488">
        <v>-0.40355482697486877</v>
      </c>
      <c r="AP488">
        <v>-0.36757269501686096</v>
      </c>
      <c r="AQ488">
        <v>-0.39091357588768005</v>
      </c>
      <c r="AR488">
        <v>-0.43031704425811768</v>
      </c>
      <c r="AS488">
        <v>1.3804562091827393</v>
      </c>
      <c r="AT488">
        <v>1.5119472742080688</v>
      </c>
      <c r="AU488">
        <v>1.5780167579650879</v>
      </c>
      <c r="AV488">
        <v>1.4970217943191528</v>
      </c>
      <c r="AW488">
        <v>0.1382005512714386</v>
      </c>
      <c r="AX488">
        <v>-0.46364563703536987</v>
      </c>
      <c r="AY488">
        <v>-0.35624906420707703</v>
      </c>
      <c r="AZ488">
        <v>-0.23694777488708496</v>
      </c>
      <c r="BA488">
        <v>-0.26459035277366638</v>
      </c>
      <c r="BB488">
        <v>-0.16214831173419952</v>
      </c>
      <c r="BC488">
        <v>-0.10896499454975128</v>
      </c>
      <c r="BD488">
        <v>-6.1611179262399673E-2</v>
      </c>
      <c r="BE488">
        <v>-0.13898822665214539</v>
      </c>
      <c r="BF488">
        <v>-0.1224968284368515</v>
      </c>
      <c r="BG488">
        <v>-3.1394816935062408E-2</v>
      </c>
      <c r="BH488">
        <v>-0.10569273680448532</v>
      </c>
      <c r="BI488">
        <v>-8.7687670020386577E-4</v>
      </c>
      <c r="BJ488">
        <v>4.0866369381546974E-3</v>
      </c>
      <c r="BK488">
        <v>-0.11313954740762711</v>
      </c>
      <c r="BL488">
        <v>-0.101026751101017</v>
      </c>
      <c r="BM488">
        <v>-0.19488625228404999</v>
      </c>
      <c r="BN488">
        <v>-0.15154412388801575</v>
      </c>
      <c r="BO488">
        <v>-0.16860389709472656</v>
      </c>
      <c r="BP488">
        <v>-0.20783999562263489</v>
      </c>
      <c r="BQ488">
        <v>1.6060538291931152</v>
      </c>
      <c r="BR488">
        <v>1.7262833118438721</v>
      </c>
      <c r="BS488">
        <v>1.7902575731277466</v>
      </c>
      <c r="BT488">
        <v>1.713971734046936</v>
      </c>
      <c r="BU488">
        <v>0.37368452548980713</v>
      </c>
      <c r="BV488">
        <v>-0.25611615180969238</v>
      </c>
      <c r="BW488">
        <v>-0.14824847877025604</v>
      </c>
      <c r="BX488">
        <v>-2.5778455659747124E-2</v>
      </c>
      <c r="BY488">
        <v>-4.6723812818527222E-2</v>
      </c>
      <c r="BZ488">
        <v>-2.121233195066452E-2</v>
      </c>
      <c r="CA488">
        <v>3.448723629117012E-2</v>
      </c>
      <c r="CB488">
        <v>8.1163734197616577E-2</v>
      </c>
      <c r="CC488">
        <v>-1.7304107313975692E-3</v>
      </c>
      <c r="CD488">
        <v>2.4902390316128731E-2</v>
      </c>
      <c r="CE488">
        <v>0.10730275511741638</v>
      </c>
      <c r="CF488">
        <v>4.2884450405836105E-2</v>
      </c>
      <c r="CG488">
        <v>0.13053117692470551</v>
      </c>
      <c r="CH488">
        <v>0.13874751329421997</v>
      </c>
      <c r="CI488">
        <v>3.3510856330394745E-2</v>
      </c>
      <c r="CJ488">
        <v>4.6160750091075897E-2</v>
      </c>
      <c r="CK488">
        <v>-5.036303773522377E-2</v>
      </c>
      <c r="CL488">
        <v>-1.9234020728617907E-3</v>
      </c>
      <c r="CM488">
        <v>-1.463288813829422E-2</v>
      </c>
      <c r="CN488">
        <v>-5.3753077983856201E-2</v>
      </c>
      <c r="CO488">
        <v>1.762302041053772</v>
      </c>
      <c r="CP488">
        <v>1.8747318983078003</v>
      </c>
      <c r="CQ488">
        <v>1.9372549057006836</v>
      </c>
      <c r="CR488">
        <v>1.8642305135726929</v>
      </c>
      <c r="CS488">
        <v>0.53677999973297119</v>
      </c>
      <c r="CT488">
        <v>-0.11238185316324234</v>
      </c>
      <c r="CU488">
        <v>-4.1878921911120415E-3</v>
      </c>
      <c r="CV488">
        <v>0.12047676742076874</v>
      </c>
      <c r="CW488">
        <v>0.10416989028453827</v>
      </c>
      <c r="CX488">
        <v>0.11972364038228989</v>
      </c>
      <c r="CY488">
        <v>0.17793947458267212</v>
      </c>
      <c r="CZ488">
        <v>0.22393864393234253</v>
      </c>
      <c r="DA488">
        <v>0.13552740216255188</v>
      </c>
      <c r="DB488">
        <v>0.17230160534381866</v>
      </c>
      <c r="DC488">
        <v>0.24600031971931458</v>
      </c>
      <c r="DD488">
        <v>0.19146163761615753</v>
      </c>
      <c r="DE488">
        <v>0.26193922758102417</v>
      </c>
      <c r="DF488">
        <v>0.27340838313102722</v>
      </c>
      <c r="DG488">
        <v>0.180161252617836</v>
      </c>
      <c r="DH488">
        <v>0.19334825873374939</v>
      </c>
      <c r="DI488">
        <v>9.4160176813602448E-2</v>
      </c>
      <c r="DJ488">
        <v>0.1476973295211792</v>
      </c>
      <c r="DK488">
        <v>0.13933812081813812</v>
      </c>
      <c r="DL488">
        <v>0.10033383965492249</v>
      </c>
      <c r="DM488">
        <v>1.9185502529144287</v>
      </c>
      <c r="DN488">
        <v>2.0231804847717285</v>
      </c>
      <c r="DO488">
        <v>2.0842523574829102</v>
      </c>
      <c r="DP488">
        <v>2.0144894123077393</v>
      </c>
      <c r="DQ488">
        <v>0.69987547397613525</v>
      </c>
      <c r="DR488">
        <v>3.1352438032627106E-2</v>
      </c>
      <c r="DS488">
        <v>0.13987268507480621</v>
      </c>
      <c r="DT488">
        <v>0.26673197746276855</v>
      </c>
      <c r="DU488">
        <v>0.25506359338760376</v>
      </c>
      <c r="DV488">
        <v>0.32321280241012573</v>
      </c>
      <c r="DW488">
        <v>0.38506171107292175</v>
      </c>
      <c r="DX488">
        <v>0.43008294701576233</v>
      </c>
      <c r="DY488">
        <v>0.33370587229728699</v>
      </c>
      <c r="DZ488">
        <v>0.38512265682220459</v>
      </c>
      <c r="EA488">
        <v>0.44625759124755859</v>
      </c>
      <c r="EB488">
        <v>0.40598350763320923</v>
      </c>
      <c r="EC488">
        <v>0.45167160034179688</v>
      </c>
      <c r="ED488">
        <v>0.46783730387687683</v>
      </c>
      <c r="EE488">
        <v>0.39190113544464111</v>
      </c>
      <c r="EF488">
        <v>0.40586361289024353</v>
      </c>
      <c r="EG488">
        <v>0.30282872915267944</v>
      </c>
      <c r="EH488">
        <v>0.36372590065002441</v>
      </c>
      <c r="EI488">
        <v>0.36164778470993042</v>
      </c>
      <c r="EJ488">
        <v>0.32281088829040527</v>
      </c>
      <c r="EK488">
        <v>2.1441478729248047</v>
      </c>
      <c r="EL488">
        <v>2.2375166416168213</v>
      </c>
      <c r="EM488">
        <v>2.2964930534362793</v>
      </c>
      <c r="EN488">
        <v>2.2314393520355225</v>
      </c>
      <c r="EO488">
        <v>0.9353594183921814</v>
      </c>
      <c r="EP488">
        <v>0.23888193070888519</v>
      </c>
      <c r="EQ488">
        <v>0.34787330031394958</v>
      </c>
      <c r="ER488">
        <v>0.47790130972862244</v>
      </c>
      <c r="ES488">
        <v>0.47293013334274292</v>
      </c>
      <c r="ET488">
        <v>66.743110656738281</v>
      </c>
      <c r="EU488">
        <v>66.203636169433594</v>
      </c>
      <c r="EV488">
        <v>65.544174194335938</v>
      </c>
      <c r="EW488">
        <v>64.973190307617188</v>
      </c>
      <c r="EX488">
        <v>64.649826049804688</v>
      </c>
      <c r="EY488">
        <v>64.653076171875</v>
      </c>
      <c r="EZ488">
        <v>68.0999755859375</v>
      </c>
      <c r="FA488">
        <v>74.043220520019531</v>
      </c>
      <c r="FB488">
        <v>78.280754089355469</v>
      </c>
      <c r="FC488">
        <v>80.976692199707031</v>
      </c>
      <c r="FD488">
        <v>83.119621276855469</v>
      </c>
      <c r="FE488">
        <v>84.464508056640625</v>
      </c>
      <c r="FF488">
        <v>84.951583862304688</v>
      </c>
      <c r="FG488">
        <v>85.900726318359375</v>
      </c>
      <c r="FH488">
        <v>86.210235595703125</v>
      </c>
      <c r="FI488">
        <v>84.1007080078125</v>
      </c>
      <c r="FJ488">
        <v>83.24822998046875</v>
      </c>
      <c r="FK488">
        <v>80.849700927734375</v>
      </c>
      <c r="FL488">
        <v>76.956993103027344</v>
      </c>
      <c r="FM488">
        <v>74.760505676269531</v>
      </c>
      <c r="FN488">
        <v>73.146919250488281</v>
      </c>
      <c r="FO488">
        <v>70.914161682128906</v>
      </c>
      <c r="FP488">
        <v>68.223892211914062</v>
      </c>
      <c r="FQ488">
        <v>66.460739135742187</v>
      </c>
      <c r="FR488">
        <v>39</v>
      </c>
      <c r="FS488">
        <v>3.6968410015106201E-2</v>
      </c>
      <c r="FT488">
        <v>1</v>
      </c>
    </row>
    <row r="489" spans="1:176" x14ac:dyDescent="0.2">
      <c r="A489" t="s">
        <v>233</v>
      </c>
      <c r="B489" t="s">
        <v>228</v>
      </c>
      <c r="C489" t="s">
        <v>249</v>
      </c>
      <c r="D489">
        <v>37</v>
      </c>
      <c r="E489">
        <v>37</v>
      </c>
      <c r="F489">
        <v>6.0788102149963379</v>
      </c>
      <c r="G489">
        <v>5.8706221580505371</v>
      </c>
      <c r="H489">
        <v>5.9619255065917969</v>
      </c>
      <c r="I489">
        <v>6.1240944862365723</v>
      </c>
      <c r="J489">
        <v>6.4625177383422852</v>
      </c>
      <c r="K489">
        <v>6.7768802642822266</v>
      </c>
      <c r="L489">
        <v>8.1873617172241211</v>
      </c>
      <c r="M489">
        <v>7.9134016036987305</v>
      </c>
      <c r="N489">
        <v>7.9932980537414551</v>
      </c>
      <c r="O489">
        <v>8.3945798873901367</v>
      </c>
      <c r="P489">
        <v>8.7153091430664062</v>
      </c>
      <c r="Q489">
        <v>8.9770116806030273</v>
      </c>
      <c r="R489">
        <v>9.1570930480957031</v>
      </c>
      <c r="S489">
        <v>9.3334712982177734</v>
      </c>
      <c r="T489">
        <v>9.4776210784912109</v>
      </c>
      <c r="U489">
        <v>9.5730371475219727</v>
      </c>
      <c r="V489">
        <v>9.5870962142944336</v>
      </c>
      <c r="W489">
        <v>9.5676794052124023</v>
      </c>
      <c r="X489">
        <v>9.4875831604003906</v>
      </c>
      <c r="Y489">
        <v>9.3758306503295898</v>
      </c>
      <c r="Z489">
        <v>9.3774337768554687</v>
      </c>
      <c r="AA489">
        <v>9.1457242965698242</v>
      </c>
      <c r="AB489">
        <v>7.4717864990234375</v>
      </c>
      <c r="AC489">
        <v>6.8667688369750977</v>
      </c>
      <c r="AD489">
        <v>-0.29655778408050537</v>
      </c>
      <c r="AE489">
        <v>-0.39748883247375488</v>
      </c>
      <c r="AF489">
        <v>-0.36587297916412354</v>
      </c>
      <c r="AG489">
        <v>-0.30081290006637573</v>
      </c>
      <c r="AH489">
        <v>-0.34819841384887695</v>
      </c>
      <c r="AI489">
        <v>-0.33924663066864014</v>
      </c>
      <c r="AJ489">
        <v>-0.47981375455856323</v>
      </c>
      <c r="AK489">
        <v>-0.20062913000583649</v>
      </c>
      <c r="AL489">
        <v>-0.32744720578193665</v>
      </c>
      <c r="AM489">
        <v>-0.29345816373825073</v>
      </c>
      <c r="AN489">
        <v>-0.25161817669868469</v>
      </c>
      <c r="AO489">
        <v>-0.18981239199638367</v>
      </c>
      <c r="AP489">
        <v>-0.35419976711273193</v>
      </c>
      <c r="AQ489">
        <v>-0.32576665282249451</v>
      </c>
      <c r="AR489">
        <v>-0.32196581363677979</v>
      </c>
      <c r="AS489">
        <v>-0.35944375395774841</v>
      </c>
      <c r="AT489">
        <v>1.3029588460922241</v>
      </c>
      <c r="AU489">
        <v>1.2637890577316284</v>
      </c>
      <c r="AV489">
        <v>1.3255815505981445</v>
      </c>
      <c r="AW489">
        <v>-0.23037828505039215</v>
      </c>
      <c r="AX489">
        <v>-0.58003228902816772</v>
      </c>
      <c r="AY489">
        <v>-0.53041607141494751</v>
      </c>
      <c r="AZ489">
        <v>-0.32935255765914917</v>
      </c>
      <c r="BA489">
        <v>-0.28728887438774109</v>
      </c>
      <c r="BB489">
        <v>-8.6343646049499512E-2</v>
      </c>
      <c r="BC489">
        <v>-0.1860557496547699</v>
      </c>
      <c r="BD489">
        <v>-0.15349011123180389</v>
      </c>
      <c r="BE489">
        <v>-9.918937087059021E-2</v>
      </c>
      <c r="BF489">
        <v>-0.12813644111156464</v>
      </c>
      <c r="BG489">
        <v>-0.13888771831989288</v>
      </c>
      <c r="BH489">
        <v>-0.26347434520721436</v>
      </c>
      <c r="BI489">
        <v>-6.1640683561563492E-3</v>
      </c>
      <c r="BJ489">
        <v>-0.13286742568016052</v>
      </c>
      <c r="BK489">
        <v>-0.10392794013023376</v>
      </c>
      <c r="BL489">
        <v>-5.6410703808069229E-2</v>
      </c>
      <c r="BM489">
        <v>9.4222314655780792E-3</v>
      </c>
      <c r="BN489">
        <v>-0.15052889287471771</v>
      </c>
      <c r="BO489">
        <v>-0.11777960509061813</v>
      </c>
      <c r="BP489">
        <v>-0.1108190044760704</v>
      </c>
      <c r="BQ489">
        <v>-0.1484062522649765</v>
      </c>
      <c r="BR489">
        <v>1.5136985778808594</v>
      </c>
      <c r="BS489">
        <v>1.4749261140823364</v>
      </c>
      <c r="BT489">
        <v>1.5395259857177734</v>
      </c>
      <c r="BU489">
        <v>-1.0048988275229931E-2</v>
      </c>
      <c r="BV489">
        <v>-0.38890212774276733</v>
      </c>
      <c r="BW489">
        <v>-0.33442127704620361</v>
      </c>
      <c r="BX489">
        <v>-0.12031321972608566</v>
      </c>
      <c r="BY489">
        <v>-7.3098517954349518E-2</v>
      </c>
      <c r="BZ489">
        <v>5.9250026941299438E-2</v>
      </c>
      <c r="CA489">
        <v>-3.9617825299501419E-2</v>
      </c>
      <c r="CB489">
        <v>-6.3943862915039063E-3</v>
      </c>
      <c r="CC489">
        <v>4.0454462170600891E-2</v>
      </c>
      <c r="CD489">
        <v>2.4277804419398308E-2</v>
      </c>
      <c r="CE489">
        <v>-1.1976271343883127E-4</v>
      </c>
      <c r="CF489">
        <v>-0.11363834142684937</v>
      </c>
      <c r="CG489">
        <v>0.12852184474468231</v>
      </c>
      <c r="CH489">
        <v>1.8979201558977365E-3</v>
      </c>
      <c r="CI489">
        <v>2.7340112254023552E-2</v>
      </c>
      <c r="CJ489">
        <v>7.8789398074150085E-2</v>
      </c>
      <c r="CK489">
        <v>0.1474115252494812</v>
      </c>
      <c r="CL489">
        <v>-9.4670644029974937E-3</v>
      </c>
      <c r="CM489">
        <v>2.6271596550941467E-2</v>
      </c>
      <c r="CN489">
        <v>3.5420618951320648E-2</v>
      </c>
      <c r="CO489">
        <v>-2.2423339542001486E-3</v>
      </c>
      <c r="CP489">
        <v>1.6596561670303345</v>
      </c>
      <c r="CQ489">
        <v>1.6211590766906738</v>
      </c>
      <c r="CR489">
        <v>1.6877032518386841</v>
      </c>
      <c r="CS489">
        <v>0.14255040884017944</v>
      </c>
      <c r="CT489">
        <v>-0.25652596354484558</v>
      </c>
      <c r="CU489">
        <v>-0.19867588579654694</v>
      </c>
      <c r="CV489">
        <v>2.4466782808303833E-2</v>
      </c>
      <c r="CW489">
        <v>7.5249060988426208E-2</v>
      </c>
      <c r="CX489">
        <v>0.20484369993209839</v>
      </c>
      <c r="CY489">
        <v>0.10682009160518646</v>
      </c>
      <c r="CZ489">
        <v>0.14070133864879608</v>
      </c>
      <c r="DA489">
        <v>0.18009829521179199</v>
      </c>
      <c r="DB489">
        <v>0.17669205367565155</v>
      </c>
      <c r="DC489">
        <v>0.13864819705486298</v>
      </c>
      <c r="DD489">
        <v>3.6197666078805923E-2</v>
      </c>
      <c r="DE489">
        <v>0.26320776343345642</v>
      </c>
      <c r="DF489">
        <v>0.13666327297687531</v>
      </c>
      <c r="DG489">
        <v>0.15860816836357117</v>
      </c>
      <c r="DH489">
        <v>0.2139894962310791</v>
      </c>
      <c r="DI489">
        <v>0.28540080785751343</v>
      </c>
      <c r="DJ489">
        <v>0.13159476220607758</v>
      </c>
      <c r="DK489">
        <v>0.17032280564308167</v>
      </c>
      <c r="DL489">
        <v>0.1816602498292923</v>
      </c>
      <c r="DM489">
        <v>0.14392158389091492</v>
      </c>
      <c r="DN489">
        <v>1.8056137561798096</v>
      </c>
      <c r="DO489">
        <v>1.7673920392990112</v>
      </c>
      <c r="DP489">
        <v>1.8358805179595947</v>
      </c>
      <c r="DQ489">
        <v>0.29514980316162109</v>
      </c>
      <c r="DR489">
        <v>-0.12414979934692383</v>
      </c>
      <c r="DS489">
        <v>-6.2930494546890259E-2</v>
      </c>
      <c r="DT489">
        <v>0.16924677789211273</v>
      </c>
      <c r="DU489">
        <v>0.22359663248062134</v>
      </c>
      <c r="DV489">
        <v>0.41505783796310425</v>
      </c>
      <c r="DW489">
        <v>0.31825318932533264</v>
      </c>
      <c r="DX489">
        <v>0.35308420658111572</v>
      </c>
      <c r="DY489">
        <v>0.38172182440757751</v>
      </c>
      <c r="DZ489">
        <v>0.39675402641296387</v>
      </c>
      <c r="EA489">
        <v>0.33900707960128784</v>
      </c>
      <c r="EB489">
        <v>0.2525370717048645</v>
      </c>
      <c r="EC489">
        <v>0.4576728343963623</v>
      </c>
      <c r="ED489">
        <v>0.33124303817749023</v>
      </c>
      <c r="EE489">
        <v>0.34813839197158813</v>
      </c>
      <c r="EF489">
        <v>0.40919697284698486</v>
      </c>
      <c r="EG489">
        <v>0.48463544249534607</v>
      </c>
      <c r="EH489">
        <v>0.3352656364440918</v>
      </c>
      <c r="EI489">
        <v>0.37830984592437744</v>
      </c>
      <c r="EJ489">
        <v>0.39280703663825989</v>
      </c>
      <c r="EK489">
        <v>0.35495907068252563</v>
      </c>
      <c r="EL489">
        <v>2.0163533687591553</v>
      </c>
      <c r="EM489">
        <v>1.9785290956497192</v>
      </c>
      <c r="EN489">
        <v>2.0498249530792236</v>
      </c>
      <c r="EO489">
        <v>0.51547908782958984</v>
      </c>
      <c r="EP489">
        <v>6.6980361938476563E-2</v>
      </c>
      <c r="EQ489">
        <v>0.13306428492069244</v>
      </c>
      <c r="ER489">
        <v>0.37828612327575684</v>
      </c>
      <c r="ES489">
        <v>0.43778699636459351</v>
      </c>
      <c r="ET489">
        <v>61.652866363525391</v>
      </c>
      <c r="EU489">
        <v>60.574466705322266</v>
      </c>
      <c r="EV489">
        <v>59.339260101318359</v>
      </c>
      <c r="EW489">
        <v>58.347305297851563</v>
      </c>
      <c r="EX489">
        <v>57.747535705566406</v>
      </c>
      <c r="EY489">
        <v>57.224021911621094</v>
      </c>
      <c r="EZ489">
        <v>59.986541748046875</v>
      </c>
      <c r="FA489">
        <v>66.088790893554687</v>
      </c>
      <c r="FB489">
        <v>72.805107116699219</v>
      </c>
      <c r="FC489">
        <v>76.781166076660156</v>
      </c>
      <c r="FD489">
        <v>79.099342346191406</v>
      </c>
      <c r="FE489">
        <v>81.388397216796875</v>
      </c>
      <c r="FF489">
        <v>82.373725891113281</v>
      </c>
      <c r="FG489">
        <v>83.094062805175781</v>
      </c>
      <c r="FH489">
        <v>83.027084350585937</v>
      </c>
      <c r="FI489">
        <v>83.158531188964844</v>
      </c>
      <c r="FJ489">
        <v>80.625328063964844</v>
      </c>
      <c r="FK489">
        <v>77.637413024902344</v>
      </c>
      <c r="FL489">
        <v>74.468833923339844</v>
      </c>
      <c r="FM489">
        <v>72.570602416992188</v>
      </c>
      <c r="FN489">
        <v>71.175376892089844</v>
      </c>
      <c r="FO489">
        <v>69.084999084472656</v>
      </c>
      <c r="FP489">
        <v>66.776123046875</v>
      </c>
      <c r="FQ489">
        <v>65.768318176269531</v>
      </c>
      <c r="FR489">
        <v>37</v>
      </c>
      <c r="FS489">
        <v>3.8590375334024429E-2</v>
      </c>
      <c r="FT489">
        <v>1</v>
      </c>
    </row>
    <row r="490" spans="1:176" x14ac:dyDescent="0.2">
      <c r="A490" t="s">
        <v>233</v>
      </c>
      <c r="B490" t="s">
        <v>228</v>
      </c>
      <c r="C490" t="s">
        <v>250</v>
      </c>
      <c r="D490">
        <v>37</v>
      </c>
      <c r="E490">
        <v>37</v>
      </c>
      <c r="F490">
        <v>6.324836254119873</v>
      </c>
      <c r="G490">
        <v>6.1154189109802246</v>
      </c>
      <c r="H490">
        <v>6.1590127944946289</v>
      </c>
      <c r="I490">
        <v>6.3145532608032227</v>
      </c>
      <c r="J490">
        <v>6.7195534706115723</v>
      </c>
      <c r="K490">
        <v>7.0510783195495605</v>
      </c>
      <c r="L490">
        <v>8.4208688735961914</v>
      </c>
      <c r="M490">
        <v>8.1338796615600586</v>
      </c>
      <c r="N490">
        <v>8.252711296081543</v>
      </c>
      <c r="O490">
        <v>8.6789541244506836</v>
      </c>
      <c r="P490">
        <v>9.0460233688354492</v>
      </c>
      <c r="Q490">
        <v>9.3322658538818359</v>
      </c>
      <c r="R490">
        <v>9.5437850952148437</v>
      </c>
      <c r="S490">
        <v>9.6738262176513672</v>
      </c>
      <c r="T490">
        <v>9.7901039123535156</v>
      </c>
      <c r="U490">
        <v>9.8834209442138672</v>
      </c>
      <c r="V490">
        <v>9.8863058090209961</v>
      </c>
      <c r="W490">
        <v>9.8288679122924805</v>
      </c>
      <c r="X490">
        <v>9.6689424514770508</v>
      </c>
      <c r="Y490">
        <v>9.5696201324462891</v>
      </c>
      <c r="Z490">
        <v>9.6046657562255859</v>
      </c>
      <c r="AA490">
        <v>9.3671045303344727</v>
      </c>
      <c r="AB490">
        <v>7.6106629371643066</v>
      </c>
      <c r="AC490">
        <v>6.9840750694274902</v>
      </c>
      <c r="AD490">
        <v>-0.14518932998180389</v>
      </c>
      <c r="AE490">
        <v>-0.12683571875095367</v>
      </c>
      <c r="AF490">
        <v>-0.2301686555147171</v>
      </c>
      <c r="AG490">
        <v>-0.25240498781204224</v>
      </c>
      <c r="AH490">
        <v>-0.34847146272659302</v>
      </c>
      <c r="AI490">
        <v>-0.42629668116569519</v>
      </c>
      <c r="AJ490">
        <v>-0.50182992219924927</v>
      </c>
      <c r="AK490">
        <v>-0.26301842927932739</v>
      </c>
      <c r="AL490">
        <v>-0.32593971490859985</v>
      </c>
      <c r="AM490">
        <v>-0.30464857816696167</v>
      </c>
      <c r="AN490">
        <v>-0.32465440034866333</v>
      </c>
      <c r="AO490">
        <v>-0.33365559577941895</v>
      </c>
      <c r="AP490">
        <v>-0.38732516765594482</v>
      </c>
      <c r="AQ490">
        <v>-0.33275604248046875</v>
      </c>
      <c r="AR490">
        <v>1.449289083480835</v>
      </c>
      <c r="AS490">
        <v>1.2883473634719849</v>
      </c>
      <c r="AT490">
        <v>1.1946921348571777</v>
      </c>
      <c r="AU490">
        <v>1.1396597623825073</v>
      </c>
      <c r="AV490">
        <v>1.213472843170166</v>
      </c>
      <c r="AW490">
        <v>-0.29428371787071228</v>
      </c>
      <c r="AX490">
        <v>-0.56215775012969971</v>
      </c>
      <c r="AY490">
        <v>-0.45316845178604126</v>
      </c>
      <c r="AZ490">
        <v>-0.33408874273300171</v>
      </c>
      <c r="BA490">
        <v>-0.4204707145690918</v>
      </c>
      <c r="BB490">
        <v>4.8208944499492645E-2</v>
      </c>
      <c r="BC490">
        <v>6.9888420403003693E-2</v>
      </c>
      <c r="BD490">
        <v>-3.3913221210241318E-2</v>
      </c>
      <c r="BE490">
        <v>-6.5332606434822083E-2</v>
      </c>
      <c r="BF490">
        <v>-0.15419904887676239</v>
      </c>
      <c r="BG490">
        <v>-0.24264092743396759</v>
      </c>
      <c r="BH490">
        <v>-0.30368512868881226</v>
      </c>
      <c r="BI490">
        <v>-8.3780422806739807E-2</v>
      </c>
      <c r="BJ490">
        <v>-0.14148291945457458</v>
      </c>
      <c r="BK490">
        <v>-0.10951509326696396</v>
      </c>
      <c r="BL490">
        <v>-0.11997632682323456</v>
      </c>
      <c r="BM490">
        <v>-0.12647035717964172</v>
      </c>
      <c r="BN490">
        <v>-0.17801953852176666</v>
      </c>
      <c r="BO490">
        <v>-0.12430568784475327</v>
      </c>
      <c r="BP490">
        <v>1.6576403379440308</v>
      </c>
      <c r="BQ490">
        <v>1.5024287700653076</v>
      </c>
      <c r="BR490">
        <v>1.4000177383422852</v>
      </c>
      <c r="BS490">
        <v>1.3454074859619141</v>
      </c>
      <c r="BT490">
        <v>1.4208642244338989</v>
      </c>
      <c r="BU490">
        <v>-8.4201954305171967E-2</v>
      </c>
      <c r="BV490">
        <v>-0.36970585584640503</v>
      </c>
      <c r="BW490">
        <v>-0.25723722577095032</v>
      </c>
      <c r="BX490">
        <v>-0.12414415180683136</v>
      </c>
      <c r="BY490">
        <v>-0.17583721876144409</v>
      </c>
      <c r="BZ490">
        <v>0.18215599656105042</v>
      </c>
      <c r="CA490">
        <v>0.2061389684677124</v>
      </c>
      <c r="CB490">
        <v>0.10201269388198853</v>
      </c>
      <c r="CC490">
        <v>6.4233154058456421E-2</v>
      </c>
      <c r="CD490">
        <v>-1.9646573811769485E-2</v>
      </c>
      <c r="CE490">
        <v>-0.11544151604175568</v>
      </c>
      <c r="CF490">
        <v>-0.16645064949989319</v>
      </c>
      <c r="CG490">
        <v>4.0359277278184891E-2</v>
      </c>
      <c r="CH490">
        <v>-1.372870896011591E-2</v>
      </c>
      <c r="CI490">
        <v>2.5633765384554863E-2</v>
      </c>
      <c r="CJ490">
        <v>2.1783091127872467E-2</v>
      </c>
      <c r="CK490">
        <v>1.7025511711835861E-2</v>
      </c>
      <c r="CL490">
        <v>-3.3055108040571213E-2</v>
      </c>
      <c r="CM490">
        <v>2.0066400989890099E-2</v>
      </c>
      <c r="CN490">
        <v>1.8019437789916992</v>
      </c>
      <c r="CO490">
        <v>1.6507009267807007</v>
      </c>
      <c r="CP490">
        <v>1.5422255992889404</v>
      </c>
      <c r="CQ490">
        <v>1.4879077672958374</v>
      </c>
      <c r="CR490">
        <v>1.5645028352737427</v>
      </c>
      <c r="CS490">
        <v>6.1300028115510941E-2</v>
      </c>
      <c r="CT490">
        <v>-0.23641425371170044</v>
      </c>
      <c r="CU490">
        <v>-0.12153583765029907</v>
      </c>
      <c r="CV490">
        <v>2.1262845024466515E-2</v>
      </c>
      <c r="CW490">
        <v>-6.4048026688396931E-3</v>
      </c>
      <c r="CX490">
        <v>0.31610304117202759</v>
      </c>
      <c r="CY490">
        <v>0.34238952398300171</v>
      </c>
      <c r="CZ490">
        <v>0.23793861269950867</v>
      </c>
      <c r="DA490">
        <v>0.19379891455173492</v>
      </c>
      <c r="DB490">
        <v>0.11490590125322342</v>
      </c>
      <c r="DC490">
        <v>1.1757900007069111E-2</v>
      </c>
      <c r="DD490">
        <v>-2.921617403626442E-2</v>
      </c>
      <c r="DE490">
        <v>0.16449896991252899</v>
      </c>
      <c r="DF490">
        <v>0.11402549594640732</v>
      </c>
      <c r="DG490">
        <v>0.16078262031078339</v>
      </c>
      <c r="DH490">
        <v>0.16354250907897949</v>
      </c>
      <c r="DI490">
        <v>0.16052137315273285</v>
      </c>
      <c r="DJ490">
        <v>0.11190932244062424</v>
      </c>
      <c r="DK490">
        <v>0.16443848609924316</v>
      </c>
      <c r="DL490">
        <v>1.9462472200393677</v>
      </c>
      <c r="DM490">
        <v>1.7989730834960938</v>
      </c>
      <c r="DN490">
        <v>1.6844334602355957</v>
      </c>
      <c r="DO490">
        <v>1.6304080486297607</v>
      </c>
      <c r="DP490">
        <v>1.7081414461135864</v>
      </c>
      <c r="DQ490">
        <v>0.20680201053619385</v>
      </c>
      <c r="DR490">
        <v>-0.10312265902757645</v>
      </c>
      <c r="DS490">
        <v>1.4165543019771576E-2</v>
      </c>
      <c r="DT490">
        <v>0.16666984558105469</v>
      </c>
      <c r="DU490">
        <v>0.16302761435508728</v>
      </c>
      <c r="DV490">
        <v>0.50950133800506592</v>
      </c>
      <c r="DW490">
        <v>0.53911364078521729</v>
      </c>
      <c r="DX490">
        <v>0.43419402837753296</v>
      </c>
      <c r="DY490">
        <v>0.38087129592895508</v>
      </c>
      <c r="DZ490">
        <v>0.30917832255363464</v>
      </c>
      <c r="EA490">
        <v>0.19541364908218384</v>
      </c>
      <c r="EB490">
        <v>0.1689286082983017</v>
      </c>
      <c r="EC490">
        <v>0.34373697638511658</v>
      </c>
      <c r="ED490">
        <v>0.2984822690486908</v>
      </c>
      <c r="EE490">
        <v>0.35591611266136169</v>
      </c>
      <c r="EF490">
        <v>0.36822059750556946</v>
      </c>
      <c r="EG490">
        <v>0.36770662665367126</v>
      </c>
      <c r="EH490">
        <v>0.3212149441242218</v>
      </c>
      <c r="EI490">
        <v>0.37288883328437805</v>
      </c>
      <c r="EJ490">
        <v>2.1545984745025635</v>
      </c>
      <c r="EK490">
        <v>2.0130546092987061</v>
      </c>
      <c r="EL490">
        <v>1.8897590637207031</v>
      </c>
      <c r="EM490">
        <v>1.8361557722091675</v>
      </c>
      <c r="EN490">
        <v>1.9155328273773193</v>
      </c>
      <c r="EO490">
        <v>0.41688376665115356</v>
      </c>
      <c r="EP490">
        <v>8.9329242706298828E-2</v>
      </c>
      <c r="EQ490">
        <v>0.21009679138660431</v>
      </c>
      <c r="ER490">
        <v>0.37661445140838623</v>
      </c>
      <c r="ES490">
        <v>0.40766111016273499</v>
      </c>
      <c r="ET490">
        <v>65.693496704101563</v>
      </c>
      <c r="EU490">
        <v>65.198448181152344</v>
      </c>
      <c r="EV490">
        <v>64.747337341308594</v>
      </c>
      <c r="EW490">
        <v>63.759788513183594</v>
      </c>
      <c r="EX490">
        <v>63.170036315917969</v>
      </c>
      <c r="EY490">
        <v>62.800117492675781</v>
      </c>
      <c r="EZ490">
        <v>64.772354125976563</v>
      </c>
      <c r="FA490">
        <v>70.766471862792969</v>
      </c>
      <c r="FB490">
        <v>76.957633972167969</v>
      </c>
      <c r="FC490">
        <v>80.751136779785156</v>
      </c>
      <c r="FD490">
        <v>82.869819641113281</v>
      </c>
      <c r="FE490">
        <v>83.521965026855469</v>
      </c>
      <c r="FF490">
        <v>83.733283996582031</v>
      </c>
      <c r="FG490">
        <v>84.362640380859375</v>
      </c>
      <c r="FH490">
        <v>84.111701965332031</v>
      </c>
      <c r="FI490">
        <v>83.81024169921875</v>
      </c>
      <c r="FJ490">
        <v>81.812065124511719</v>
      </c>
      <c r="FK490">
        <v>78.727432250976563</v>
      </c>
      <c r="FL490">
        <v>74.411895751953125</v>
      </c>
      <c r="FM490">
        <v>73.117607116699219</v>
      </c>
      <c r="FN490">
        <v>71.050422668457031</v>
      </c>
      <c r="FO490">
        <v>69.453620910644531</v>
      </c>
      <c r="FP490">
        <v>67.40753173828125</v>
      </c>
      <c r="FQ490">
        <v>66.971107482910156</v>
      </c>
      <c r="FR490">
        <v>37</v>
      </c>
      <c r="FS490">
        <v>3.8887474685907364E-2</v>
      </c>
      <c r="FT490">
        <v>1</v>
      </c>
    </row>
    <row r="491" spans="1:176" x14ac:dyDescent="0.2">
      <c r="A491" t="s">
        <v>233</v>
      </c>
      <c r="B491" t="s">
        <v>228</v>
      </c>
      <c r="C491" t="s">
        <v>251</v>
      </c>
      <c r="D491">
        <v>37</v>
      </c>
      <c r="E491">
        <v>37</v>
      </c>
      <c r="F491">
        <v>6.3888740539550781</v>
      </c>
      <c r="G491">
        <v>6.1762990951538086</v>
      </c>
      <c r="H491">
        <v>6.2312397956848145</v>
      </c>
      <c r="I491">
        <v>6.4424786567687988</v>
      </c>
      <c r="J491">
        <v>6.8024501800537109</v>
      </c>
      <c r="K491">
        <v>7.082298755645752</v>
      </c>
      <c r="L491">
        <v>8.5082578659057617</v>
      </c>
      <c r="M491">
        <v>8.3321161270141602</v>
      </c>
      <c r="N491">
        <v>8.4538164138793945</v>
      </c>
      <c r="O491">
        <v>8.8689584732055664</v>
      </c>
      <c r="P491">
        <v>9.2403173446655273</v>
      </c>
      <c r="Q491">
        <v>9.4873991012573242</v>
      </c>
      <c r="R491">
        <v>9.7118434906005859</v>
      </c>
      <c r="S491">
        <v>9.8737459182739258</v>
      </c>
      <c r="T491">
        <v>9.9974393844604492</v>
      </c>
      <c r="U491">
        <v>10.093093872070312</v>
      </c>
      <c r="V491">
        <v>10.08851146697998</v>
      </c>
      <c r="W491">
        <v>10.000529289245605</v>
      </c>
      <c r="X491">
        <v>9.8252763748168945</v>
      </c>
      <c r="Y491">
        <v>9.7287082672119141</v>
      </c>
      <c r="Z491">
        <v>9.734034538269043</v>
      </c>
      <c r="AA491">
        <v>9.4563302993774414</v>
      </c>
      <c r="AB491">
        <v>7.6391854286193848</v>
      </c>
      <c r="AC491">
        <v>6.9938592910766602</v>
      </c>
      <c r="AD491">
        <v>-0.29382511973381042</v>
      </c>
      <c r="AE491">
        <v>-0.31225690245628357</v>
      </c>
      <c r="AF491">
        <v>-0.27535015344619751</v>
      </c>
      <c r="AG491">
        <v>-0.28621205687522888</v>
      </c>
      <c r="AH491">
        <v>-0.45519009232521057</v>
      </c>
      <c r="AI491">
        <v>-0.53301101922988892</v>
      </c>
      <c r="AJ491">
        <v>-0.66651678085327148</v>
      </c>
      <c r="AK491">
        <v>-0.30721810460090637</v>
      </c>
      <c r="AL491">
        <v>-0.32733514904975891</v>
      </c>
      <c r="AM491">
        <v>-0.35540437698364258</v>
      </c>
      <c r="AN491">
        <v>-0.249929279088974</v>
      </c>
      <c r="AO491">
        <v>-0.33816984295845032</v>
      </c>
      <c r="AP491">
        <v>1.433874249458313</v>
      </c>
      <c r="AQ491">
        <v>1.3441709280014038</v>
      </c>
      <c r="AR491">
        <v>1.1859967708587646</v>
      </c>
      <c r="AS491">
        <v>1.1352366209030151</v>
      </c>
      <c r="AT491">
        <v>1.1799571514129639</v>
      </c>
      <c r="AU491">
        <v>1.1171225309371948</v>
      </c>
      <c r="AV491">
        <v>0.13574966788291931</v>
      </c>
      <c r="AW491">
        <v>-0.80801159143447876</v>
      </c>
      <c r="AX491">
        <v>-0.60792803764343262</v>
      </c>
      <c r="AY491">
        <v>-0.49801501631736755</v>
      </c>
      <c r="AZ491">
        <v>-0.41192340850830078</v>
      </c>
      <c r="BA491">
        <v>-0.48785558342933655</v>
      </c>
      <c r="BB491">
        <v>-3.2912850379943848E-2</v>
      </c>
      <c r="BC491">
        <v>-4.9349658191204071E-2</v>
      </c>
      <c r="BD491">
        <v>-2.7098504826426506E-2</v>
      </c>
      <c r="BE491">
        <v>-5.4419931024312973E-2</v>
      </c>
      <c r="BF491">
        <v>-0.21659797430038452</v>
      </c>
      <c r="BG491">
        <v>-0.31727766990661621</v>
      </c>
      <c r="BH491">
        <v>-0.42607304453849792</v>
      </c>
      <c r="BI491">
        <v>-0.10732743889093399</v>
      </c>
      <c r="BJ491">
        <v>-0.11965940892696381</v>
      </c>
      <c r="BK491">
        <v>-0.14365684986114502</v>
      </c>
      <c r="BL491">
        <v>-3.6714300513267517E-2</v>
      </c>
      <c r="BM491">
        <v>-0.11996731907129288</v>
      </c>
      <c r="BN491">
        <v>1.656708836555481</v>
      </c>
      <c r="BO491">
        <v>1.5733658075332642</v>
      </c>
      <c r="BP491">
        <v>1.4193675518035889</v>
      </c>
      <c r="BQ491">
        <v>1.3739334344863892</v>
      </c>
      <c r="BR491">
        <v>1.4107942581176758</v>
      </c>
      <c r="BS491">
        <v>1.3491250276565552</v>
      </c>
      <c r="BT491">
        <v>0.37871754169464111</v>
      </c>
      <c r="BU491">
        <v>-0.56178641319274902</v>
      </c>
      <c r="BV491">
        <v>-0.38828748464584351</v>
      </c>
      <c r="BW491">
        <v>-0.28065356612205505</v>
      </c>
      <c r="BX491">
        <v>-0.18118400871753693</v>
      </c>
      <c r="BY491">
        <v>-0.2358434647321701</v>
      </c>
      <c r="BZ491">
        <v>0.14779418706893921</v>
      </c>
      <c r="CA491">
        <v>0.13273909687995911</v>
      </c>
      <c r="CB491">
        <v>0.1448398232460022</v>
      </c>
      <c r="CC491">
        <v>0.1061185896396637</v>
      </c>
      <c r="CD491">
        <v>-5.1349807530641556E-2</v>
      </c>
      <c r="CE491">
        <v>-0.16786138713359833</v>
      </c>
      <c r="CF491">
        <v>-0.25954246520996094</v>
      </c>
      <c r="CG491">
        <v>3.1116215512156487E-2</v>
      </c>
      <c r="CH491">
        <v>2.417617104947567E-2</v>
      </c>
      <c r="CI491">
        <v>2.9988538008183241E-3</v>
      </c>
      <c r="CJ491">
        <v>0.11095774173736572</v>
      </c>
      <c r="CK491">
        <v>3.1159088015556335E-2</v>
      </c>
      <c r="CL491">
        <v>1.8110435009002686</v>
      </c>
      <c r="CM491">
        <v>1.7321054935455322</v>
      </c>
      <c r="CN491">
        <v>1.580999493598938</v>
      </c>
      <c r="CO491">
        <v>1.5392540693283081</v>
      </c>
      <c r="CP491">
        <v>1.5706713199615479</v>
      </c>
      <c r="CQ491">
        <v>1.5098092555999756</v>
      </c>
      <c r="CR491">
        <v>0.5469963550567627</v>
      </c>
      <c r="CS491">
        <v>-0.39125156402587891</v>
      </c>
      <c r="CT491">
        <v>-0.2361651211977005</v>
      </c>
      <c r="CU491">
        <v>-0.13010971248149872</v>
      </c>
      <c r="CV491">
        <v>-2.1374594420194626E-2</v>
      </c>
      <c r="CW491">
        <v>-6.1300639063119888E-2</v>
      </c>
      <c r="CX491">
        <v>0.32850122451782227</v>
      </c>
      <c r="CY491">
        <v>0.31482785940170288</v>
      </c>
      <c r="CZ491">
        <v>0.31677815318107605</v>
      </c>
      <c r="DA491">
        <v>0.26665711402893066</v>
      </c>
      <c r="DB491">
        <v>0.11389836668968201</v>
      </c>
      <c r="DC491">
        <v>-1.8445109948515892E-2</v>
      </c>
      <c r="DD491">
        <v>-9.3011878430843353E-2</v>
      </c>
      <c r="DE491">
        <v>0.16955986618995667</v>
      </c>
      <c r="DF491">
        <v>0.16801175475120544</v>
      </c>
      <c r="DG491">
        <v>0.14965455234050751</v>
      </c>
      <c r="DH491">
        <v>0.25862979888916016</v>
      </c>
      <c r="DI491">
        <v>0.18228550255298615</v>
      </c>
      <c r="DJ491">
        <v>1.9653781652450562</v>
      </c>
      <c r="DK491">
        <v>1.8908451795578003</v>
      </c>
      <c r="DL491">
        <v>1.7426314353942871</v>
      </c>
      <c r="DM491">
        <v>1.7045747041702271</v>
      </c>
      <c r="DN491">
        <v>1.7305483818054199</v>
      </c>
      <c r="DO491">
        <v>1.670493483543396</v>
      </c>
      <c r="DP491">
        <v>0.71527516841888428</v>
      </c>
      <c r="DQ491">
        <v>-0.22071674466133118</v>
      </c>
      <c r="DR491">
        <v>-8.4042750298976898E-2</v>
      </c>
      <c r="DS491">
        <v>2.0434150472283363E-2</v>
      </c>
      <c r="DT491">
        <v>0.13843481242656708</v>
      </c>
      <c r="DU491">
        <v>0.11324218660593033</v>
      </c>
      <c r="DV491">
        <v>0.58941346406936646</v>
      </c>
      <c r="DW491">
        <v>0.57773506641387939</v>
      </c>
      <c r="DX491">
        <v>0.5650297999382019</v>
      </c>
      <c r="DY491">
        <v>0.49844923615455627</v>
      </c>
      <c r="DZ491">
        <v>0.35249048471450806</v>
      </c>
      <c r="EA491">
        <v>0.19728825986385345</v>
      </c>
      <c r="EB491">
        <v>0.14743185043334961</v>
      </c>
      <c r="EC491">
        <v>0.36945053935050964</v>
      </c>
      <c r="ED491">
        <v>0.37568747997283936</v>
      </c>
      <c r="EE491">
        <v>0.36140209436416626</v>
      </c>
      <c r="EF491">
        <v>0.47184476256370544</v>
      </c>
      <c r="EG491">
        <v>0.40048801898956299</v>
      </c>
      <c r="EH491">
        <v>2.1882128715515137</v>
      </c>
      <c r="EI491">
        <v>2.1200401782989502</v>
      </c>
      <c r="EJ491">
        <v>1.9760022163391113</v>
      </c>
      <c r="EK491">
        <v>1.9432715177536011</v>
      </c>
      <c r="EL491">
        <v>1.9613854885101318</v>
      </c>
      <c r="EM491">
        <v>1.9024959802627563</v>
      </c>
      <c r="EN491">
        <v>0.95824301242828369</v>
      </c>
      <c r="EO491">
        <v>2.5508459657430649E-2</v>
      </c>
      <c r="EP491">
        <v>0.13559779524803162</v>
      </c>
      <c r="EQ491">
        <v>0.23779557645320892</v>
      </c>
      <c r="ER491">
        <v>0.36917424201965332</v>
      </c>
      <c r="ES491">
        <v>0.36525431275367737</v>
      </c>
      <c r="ET491">
        <v>65.643119812011719</v>
      </c>
      <c r="EU491">
        <v>65.590660095214844</v>
      </c>
      <c r="EV491">
        <v>64.176078796386719</v>
      </c>
      <c r="EW491">
        <v>63.325714111328125</v>
      </c>
      <c r="EX491">
        <v>63.107990264892578</v>
      </c>
      <c r="EY491">
        <v>63.064682006835937</v>
      </c>
      <c r="EZ491">
        <v>65.699806213378906</v>
      </c>
      <c r="FA491">
        <v>71.15826416015625</v>
      </c>
      <c r="FB491">
        <v>76.120986938476562</v>
      </c>
      <c r="FC491">
        <v>80.407798767089844</v>
      </c>
      <c r="FD491">
        <v>82.8118896484375</v>
      </c>
      <c r="FE491">
        <v>83.591911315917969</v>
      </c>
      <c r="FF491">
        <v>83.519569396972656</v>
      </c>
      <c r="FG491">
        <v>84.271690368652344</v>
      </c>
      <c r="FH491">
        <v>84.744674682617188</v>
      </c>
      <c r="FI491">
        <v>84.211387634277344</v>
      </c>
      <c r="FJ491">
        <v>82.191192626953125</v>
      </c>
      <c r="FK491">
        <v>78.803550720214844</v>
      </c>
      <c r="FL491">
        <v>74.982284545898437</v>
      </c>
      <c r="FM491">
        <v>71.982017517089844</v>
      </c>
      <c r="FN491">
        <v>70.935287475585937</v>
      </c>
      <c r="FO491">
        <v>69.846214294433594</v>
      </c>
      <c r="FP491">
        <v>68.466156005859375</v>
      </c>
      <c r="FQ491">
        <v>67.897171020507813</v>
      </c>
      <c r="FR491">
        <v>37</v>
      </c>
      <c r="FS491">
        <v>3.9673939347267151E-2</v>
      </c>
      <c r="FT491">
        <v>1</v>
      </c>
    </row>
    <row r="492" spans="1:176" x14ac:dyDescent="0.2">
      <c r="A492" t="s">
        <v>233</v>
      </c>
      <c r="B492" t="s">
        <v>228</v>
      </c>
      <c r="C492" t="s">
        <v>252</v>
      </c>
      <c r="D492">
        <v>37</v>
      </c>
      <c r="E492">
        <v>37</v>
      </c>
      <c r="F492">
        <v>6.2010645866394043</v>
      </c>
      <c r="G492">
        <v>6.1444301605224609</v>
      </c>
      <c r="H492">
        <v>6.2174959182739258</v>
      </c>
      <c r="I492">
        <v>6.446962833404541</v>
      </c>
      <c r="J492">
        <v>7.042238712310791</v>
      </c>
      <c r="K492">
        <v>7.4981632232666016</v>
      </c>
      <c r="L492">
        <v>8.8754720687866211</v>
      </c>
      <c r="M492">
        <v>8.6171464920043945</v>
      </c>
      <c r="N492">
        <v>8.7500734329223633</v>
      </c>
      <c r="O492">
        <v>9.1527309417724609</v>
      </c>
      <c r="P492">
        <v>9.517146110534668</v>
      </c>
      <c r="Q492">
        <v>9.7402400970458984</v>
      </c>
      <c r="R492">
        <v>9.9063720703125</v>
      </c>
      <c r="S492">
        <v>10.013917922973633</v>
      </c>
      <c r="T492">
        <v>10.151981353759766</v>
      </c>
      <c r="U492">
        <v>10.309429168701172</v>
      </c>
      <c r="V492">
        <v>10.361854553222656</v>
      </c>
      <c r="W492">
        <v>10.329235076904297</v>
      </c>
      <c r="X492">
        <v>10.155270576477051</v>
      </c>
      <c r="Y492">
        <v>10.011695861816406</v>
      </c>
      <c r="Z492">
        <v>10.054491996765137</v>
      </c>
      <c r="AA492">
        <v>9.7758035659790039</v>
      </c>
      <c r="AB492">
        <v>7.934412956237793</v>
      </c>
      <c r="AC492">
        <v>7.3849105834960938</v>
      </c>
      <c r="AD492">
        <v>-0.36814743280410767</v>
      </c>
      <c r="AE492">
        <v>-0.40883037447929382</v>
      </c>
      <c r="AF492">
        <v>-0.49656641483306885</v>
      </c>
      <c r="AG492">
        <v>-0.40430730581283569</v>
      </c>
      <c r="AH492">
        <v>-0.41632506251335144</v>
      </c>
      <c r="AI492">
        <v>-0.52555400133132935</v>
      </c>
      <c r="AJ492">
        <v>-0.66672897338867188</v>
      </c>
      <c r="AK492">
        <v>-0.44188889861106873</v>
      </c>
      <c r="AL492">
        <v>-0.39568817615509033</v>
      </c>
      <c r="AM492">
        <v>-0.48899644613265991</v>
      </c>
      <c r="AN492">
        <v>-0.47931143641471863</v>
      </c>
      <c r="AO492">
        <v>-0.56316626071929932</v>
      </c>
      <c r="AP492">
        <v>-0.77086418867111206</v>
      </c>
      <c r="AQ492">
        <v>-0.7717888355255127</v>
      </c>
      <c r="AR492">
        <v>-0.70660990476608276</v>
      </c>
      <c r="AS492">
        <v>1.1053018569946289</v>
      </c>
      <c r="AT492">
        <v>1.0815109014511108</v>
      </c>
      <c r="AU492">
        <v>1.0514152050018311</v>
      </c>
      <c r="AV492">
        <v>1.043342113494873</v>
      </c>
      <c r="AW492">
        <v>-0.53042125701904297</v>
      </c>
      <c r="AX492">
        <v>-0.67099469900131226</v>
      </c>
      <c r="AY492">
        <v>-0.63960349559783936</v>
      </c>
      <c r="AZ492">
        <v>-0.6691780686378479</v>
      </c>
      <c r="BA492">
        <v>-0.63494694232940674</v>
      </c>
      <c r="BB492">
        <v>-8.4316007792949677E-2</v>
      </c>
      <c r="BC492">
        <v>-0.12066926062107086</v>
      </c>
      <c r="BD492">
        <v>-0.19798234105110168</v>
      </c>
      <c r="BE492">
        <v>-0.11980342119932175</v>
      </c>
      <c r="BF492">
        <v>-0.13027709722518921</v>
      </c>
      <c r="BG492">
        <v>-0.26760867238044739</v>
      </c>
      <c r="BH492">
        <v>-0.40268412232398987</v>
      </c>
      <c r="BI492">
        <v>-0.19474464654922485</v>
      </c>
      <c r="BJ492">
        <v>-0.14856430888175964</v>
      </c>
      <c r="BK492">
        <v>-0.23116366565227509</v>
      </c>
      <c r="BL492">
        <v>-0.21970011293888092</v>
      </c>
      <c r="BM492">
        <v>-0.2942030131816864</v>
      </c>
      <c r="BN492">
        <v>-0.49451002478599548</v>
      </c>
      <c r="BO492">
        <v>-0.49544042348861694</v>
      </c>
      <c r="BP492">
        <v>-0.42782440781593323</v>
      </c>
      <c r="BQ492">
        <v>1.382655143737793</v>
      </c>
      <c r="BR492">
        <v>1.3545491695404053</v>
      </c>
      <c r="BS492">
        <v>1.3316824436187744</v>
      </c>
      <c r="BT492">
        <v>1.3318030834197998</v>
      </c>
      <c r="BU492">
        <v>-0.21961051225662231</v>
      </c>
      <c r="BV492">
        <v>-0.40122783184051514</v>
      </c>
      <c r="BW492">
        <v>-0.37019088864326477</v>
      </c>
      <c r="BX492">
        <v>-0.38930568099021912</v>
      </c>
      <c r="BY492">
        <v>-0.33440440893173218</v>
      </c>
      <c r="BZ492">
        <v>0.11226478219032288</v>
      </c>
      <c r="CA492">
        <v>7.891024649143219E-2</v>
      </c>
      <c r="CB492">
        <v>8.8160950690507889E-3</v>
      </c>
      <c r="CC492">
        <v>7.7243104577064514E-2</v>
      </c>
      <c r="CD492">
        <v>6.7838869988918304E-2</v>
      </c>
      <c r="CE492">
        <v>-8.8956557214260101E-2</v>
      </c>
      <c r="CF492">
        <v>-0.21980747580528259</v>
      </c>
      <c r="CG492">
        <v>-2.3573275655508041E-2</v>
      </c>
      <c r="CH492">
        <v>2.2592935711145401E-2</v>
      </c>
      <c r="CI492">
        <v>-5.2589483559131622E-2</v>
      </c>
      <c r="CJ492">
        <v>-3.9894100278615952E-2</v>
      </c>
      <c r="CK492">
        <v>-0.10791986435651779</v>
      </c>
      <c r="CL492">
        <v>-0.30310794711112976</v>
      </c>
      <c r="CM492">
        <v>-0.30404236912727356</v>
      </c>
      <c r="CN492">
        <v>-0.23473843932151794</v>
      </c>
      <c r="CO492">
        <v>1.574749231338501</v>
      </c>
      <c r="CP492">
        <v>1.5436546802520752</v>
      </c>
      <c r="CQ492">
        <v>1.5257947444915771</v>
      </c>
      <c r="CR492">
        <v>1.5315902233123779</v>
      </c>
      <c r="CS492">
        <v>-4.3439366854727268E-3</v>
      </c>
      <c r="CT492">
        <v>-0.21438811719417572</v>
      </c>
      <c r="CU492">
        <v>-0.18359653651714325</v>
      </c>
      <c r="CV492">
        <v>-0.19546687602996826</v>
      </c>
      <c r="CW492">
        <v>-0.12624956667423248</v>
      </c>
      <c r="CX492">
        <v>0.30884557962417603</v>
      </c>
      <c r="CY492">
        <v>0.27848976850509644</v>
      </c>
      <c r="CZ492">
        <v>0.21561452746391296</v>
      </c>
      <c r="DA492">
        <v>0.27428963780403137</v>
      </c>
      <c r="DB492">
        <v>0.26595482230186462</v>
      </c>
      <c r="DC492">
        <v>8.9695572853088379E-2</v>
      </c>
      <c r="DD492">
        <v>-3.6930818110704422E-2</v>
      </c>
      <c r="DE492">
        <v>0.14759808778762817</v>
      </c>
      <c r="DF492">
        <v>0.19375017285346985</v>
      </c>
      <c r="DG492">
        <v>0.12598469853401184</v>
      </c>
      <c r="DH492">
        <v>0.13991191983222961</v>
      </c>
      <c r="DI492">
        <v>7.8363277018070221E-2</v>
      </c>
      <c r="DJ492">
        <v>-0.11170588433742523</v>
      </c>
      <c r="DK492">
        <v>-0.11264430731534958</v>
      </c>
      <c r="DL492">
        <v>-4.1652463376522064E-2</v>
      </c>
      <c r="DM492">
        <v>1.766843318939209</v>
      </c>
      <c r="DN492">
        <v>1.7327601909637451</v>
      </c>
      <c r="DO492">
        <v>1.7199070453643799</v>
      </c>
      <c r="DP492">
        <v>1.7313773632049561</v>
      </c>
      <c r="DQ492">
        <v>0.21092264354228973</v>
      </c>
      <c r="DR492">
        <v>-2.7548404410481453E-2</v>
      </c>
      <c r="DS492">
        <v>2.9978107195347548E-3</v>
      </c>
      <c r="DT492">
        <v>-1.6280838754028082E-3</v>
      </c>
      <c r="DU492">
        <v>8.1905283033847809E-2</v>
      </c>
      <c r="DV492">
        <v>0.59267699718475342</v>
      </c>
      <c r="DW492">
        <v>0.5666508674621582</v>
      </c>
      <c r="DX492">
        <v>0.51419860124588013</v>
      </c>
      <c r="DY492">
        <v>0.55879354476928711</v>
      </c>
      <c r="DZ492">
        <v>0.55200278759002686</v>
      </c>
      <c r="EA492">
        <v>0.34764087200164795</v>
      </c>
      <c r="EB492">
        <v>0.22711403667926788</v>
      </c>
      <c r="EC492">
        <v>0.39474236965179443</v>
      </c>
      <c r="ED492">
        <v>0.44087404012680054</v>
      </c>
      <c r="EE492">
        <v>0.38381746411323547</v>
      </c>
      <c r="EF492">
        <v>0.39952325820922852</v>
      </c>
      <c r="EG492">
        <v>0.34732654690742493</v>
      </c>
      <c r="EH492">
        <v>0.16464830935001373</v>
      </c>
      <c r="EI492">
        <v>0.16370409727096558</v>
      </c>
      <c r="EJ492">
        <v>0.23713301122188568</v>
      </c>
      <c r="EK492">
        <v>2.044196605682373</v>
      </c>
      <c r="EL492">
        <v>2.0057985782623291</v>
      </c>
      <c r="EM492">
        <v>2.0001742839813232</v>
      </c>
      <c r="EN492">
        <v>2.0198383331298828</v>
      </c>
      <c r="EO492">
        <v>0.52173340320587158</v>
      </c>
      <c r="EP492">
        <v>0.24221846461296082</v>
      </c>
      <c r="EQ492">
        <v>0.27241042256355286</v>
      </c>
      <c r="ER492">
        <v>0.27824434638023376</v>
      </c>
      <c r="ES492">
        <v>0.38244780898094177</v>
      </c>
      <c r="ET492">
        <v>72.237152099609375</v>
      </c>
      <c r="EU492">
        <v>70.216896057128906</v>
      </c>
      <c r="EV492">
        <v>69.554649353027344</v>
      </c>
      <c r="EW492">
        <v>69.243766784667969</v>
      </c>
      <c r="EX492">
        <v>68.86322021484375</v>
      </c>
      <c r="EY492">
        <v>68.344451904296875</v>
      </c>
      <c r="EZ492">
        <v>70.336692810058594</v>
      </c>
      <c r="FA492">
        <v>75.943244934082031</v>
      </c>
      <c r="FB492">
        <v>80.623847961425781</v>
      </c>
      <c r="FC492">
        <v>84.169708251953125</v>
      </c>
      <c r="FD492">
        <v>85.710769653320313</v>
      </c>
      <c r="FE492">
        <v>87.046768188476563</v>
      </c>
      <c r="FF492">
        <v>87.953269958496094</v>
      </c>
      <c r="FG492">
        <v>89.040626525878906</v>
      </c>
      <c r="FH492">
        <v>90.684959411621094</v>
      </c>
      <c r="FI492">
        <v>90.062667846679688</v>
      </c>
      <c r="FJ492">
        <v>89.293464660644531</v>
      </c>
      <c r="FK492">
        <v>86.338935852050781</v>
      </c>
      <c r="FL492">
        <v>80.499130249023438</v>
      </c>
      <c r="FM492">
        <v>79.087539672851563</v>
      </c>
      <c r="FN492">
        <v>77.321571350097656</v>
      </c>
      <c r="FO492">
        <v>76.175941467285156</v>
      </c>
      <c r="FP492">
        <v>75.019012451171875</v>
      </c>
      <c r="FQ492">
        <v>74.007987976074219</v>
      </c>
      <c r="FR492">
        <v>37</v>
      </c>
      <c r="FS492">
        <v>3.8648396730422974E-2</v>
      </c>
      <c r="FT492">
        <v>1</v>
      </c>
    </row>
    <row r="493" spans="1:176" x14ac:dyDescent="0.2">
      <c r="A493" t="s">
        <v>233</v>
      </c>
      <c r="B493" t="s">
        <v>228</v>
      </c>
      <c r="C493" t="s">
        <v>253</v>
      </c>
      <c r="D493">
        <v>37</v>
      </c>
      <c r="E493">
        <v>37</v>
      </c>
      <c r="F493">
        <v>6.8739542961120605</v>
      </c>
      <c r="G493">
        <v>6.6122002601623535</v>
      </c>
      <c r="H493">
        <v>6.6772661209106445</v>
      </c>
      <c r="I493">
        <v>6.888002872467041</v>
      </c>
      <c r="J493">
        <v>7.3406352996826172</v>
      </c>
      <c r="K493">
        <v>7.5785384178161621</v>
      </c>
      <c r="L493">
        <v>8.8842964172363281</v>
      </c>
      <c r="M493">
        <v>8.6845512390136719</v>
      </c>
      <c r="N493">
        <v>8.8410243988037109</v>
      </c>
      <c r="O493">
        <v>9.2618398666381836</v>
      </c>
      <c r="P493">
        <v>9.6164264678955078</v>
      </c>
      <c r="Q493">
        <v>9.8683004379272461</v>
      </c>
      <c r="R493">
        <v>10.080593109130859</v>
      </c>
      <c r="S493">
        <v>10.188300132751465</v>
      </c>
      <c r="T493">
        <v>10.330089569091797</v>
      </c>
      <c r="U493">
        <v>10.424881935119629</v>
      </c>
      <c r="V493">
        <v>10.432587623596191</v>
      </c>
      <c r="W493">
        <v>10.372387886047363</v>
      </c>
      <c r="X493">
        <v>10.165657043457031</v>
      </c>
      <c r="Y493">
        <v>10.032374382019043</v>
      </c>
      <c r="Z493">
        <v>10.135517120361328</v>
      </c>
      <c r="AA493">
        <v>9.8218908309936523</v>
      </c>
      <c r="AB493">
        <v>7.9835910797119141</v>
      </c>
      <c r="AC493">
        <v>7.390535831451416</v>
      </c>
      <c r="AD493">
        <v>-0.41489005088806152</v>
      </c>
      <c r="AE493">
        <v>-0.5580981969833374</v>
      </c>
      <c r="AF493">
        <v>-0.56894201040267944</v>
      </c>
      <c r="AG493">
        <v>-0.52591735124588013</v>
      </c>
      <c r="AH493">
        <v>-0.45743361115455627</v>
      </c>
      <c r="AI493">
        <v>-0.41916832327842712</v>
      </c>
      <c r="AJ493">
        <v>-0.78383958339691162</v>
      </c>
      <c r="AK493">
        <v>-0.3914334774017334</v>
      </c>
      <c r="AL493">
        <v>-0.35910674929618835</v>
      </c>
      <c r="AM493">
        <v>-0.4091009795665741</v>
      </c>
      <c r="AN493">
        <v>-0.38254174590110779</v>
      </c>
      <c r="AO493">
        <v>-0.38126897811889648</v>
      </c>
      <c r="AP493">
        <v>-0.42657741904258728</v>
      </c>
      <c r="AQ493">
        <v>-0.41553598642349243</v>
      </c>
      <c r="AR493">
        <v>1.4598726034164429</v>
      </c>
      <c r="AS493">
        <v>1.2696878910064697</v>
      </c>
      <c r="AT493">
        <v>1.267017126083374</v>
      </c>
      <c r="AU493">
        <v>1.3571927547454834</v>
      </c>
      <c r="AV493">
        <v>1.450365424156189</v>
      </c>
      <c r="AW493">
        <v>-0.20881463587284088</v>
      </c>
      <c r="AX493">
        <v>-0.40236225724220276</v>
      </c>
      <c r="AY493">
        <v>-0.39950522780418396</v>
      </c>
      <c r="AZ493">
        <v>-0.53379034996032715</v>
      </c>
      <c r="BA493">
        <v>-0.52477377653121948</v>
      </c>
      <c r="BB493">
        <v>-0.15105617046356201</v>
      </c>
      <c r="BC493">
        <v>-0.28489765524864197</v>
      </c>
      <c r="BD493">
        <v>-0.29435306787490845</v>
      </c>
      <c r="BE493">
        <v>-0.26837214827537537</v>
      </c>
      <c r="BF493">
        <v>-0.20462150871753693</v>
      </c>
      <c r="BG493">
        <v>-0.17893004417419434</v>
      </c>
      <c r="BH493">
        <v>-0.53344559669494629</v>
      </c>
      <c r="BI493">
        <v>-0.16922800242900848</v>
      </c>
      <c r="BJ493">
        <v>-0.12849624454975128</v>
      </c>
      <c r="BK493">
        <v>-0.16435210406780243</v>
      </c>
      <c r="BL493">
        <v>-0.13867498934268951</v>
      </c>
      <c r="BM493">
        <v>-0.13617242872714996</v>
      </c>
      <c r="BN493">
        <v>-0.1724293977022171</v>
      </c>
      <c r="BO493">
        <v>-0.15255782008171082</v>
      </c>
      <c r="BP493">
        <v>1.7235718965530396</v>
      </c>
      <c r="BQ493">
        <v>1.5311757326126099</v>
      </c>
      <c r="BR493">
        <v>1.5230088233947754</v>
      </c>
      <c r="BS493">
        <v>1.6162948608398437</v>
      </c>
      <c r="BT493">
        <v>1.7117218971252441</v>
      </c>
      <c r="BU493">
        <v>8.2447029650211334E-2</v>
      </c>
      <c r="BV493">
        <v>-0.1527581512928009</v>
      </c>
      <c r="BW493">
        <v>-0.15354235470294952</v>
      </c>
      <c r="BX493">
        <v>-0.28684353828430176</v>
      </c>
      <c r="BY493">
        <v>-0.25997975468635559</v>
      </c>
      <c r="BZ493">
        <v>3.1674358993768692E-2</v>
      </c>
      <c r="CA493">
        <v>-9.5679797232151031E-2</v>
      </c>
      <c r="CB493">
        <v>-0.10417363047599792</v>
      </c>
      <c r="CC493">
        <v>-8.9997082948684692E-2</v>
      </c>
      <c r="CD493">
        <v>-2.9524611309170723E-2</v>
      </c>
      <c r="CE493">
        <v>-1.2541752308607101E-2</v>
      </c>
      <c r="CF493">
        <v>-0.36002346873283386</v>
      </c>
      <c r="CG493">
        <v>-1.532914862036705E-2</v>
      </c>
      <c r="CH493">
        <v>3.1223904341459274E-2</v>
      </c>
      <c r="CI493">
        <v>5.1602120511233807E-3</v>
      </c>
      <c r="CJ493">
        <v>3.0226390808820724E-2</v>
      </c>
      <c r="CK493">
        <v>3.358069434762001E-2</v>
      </c>
      <c r="CL493">
        <v>3.592747263610363E-3</v>
      </c>
      <c r="CM493">
        <v>2.9580060392618179E-2</v>
      </c>
      <c r="CN493">
        <v>1.9062092304229736</v>
      </c>
      <c r="CO493">
        <v>1.7122814655303955</v>
      </c>
      <c r="CP493">
        <v>1.7003078460693359</v>
      </c>
      <c r="CQ493">
        <v>1.795748233795166</v>
      </c>
      <c r="CR493">
        <v>1.8927366733551025</v>
      </c>
      <c r="CS493">
        <v>0.28417396545410156</v>
      </c>
      <c r="CT493">
        <v>2.0116899162530899E-2</v>
      </c>
      <c r="CU493">
        <v>1.6810791566967964E-2</v>
      </c>
      <c r="CV493">
        <v>-0.11580889672040939</v>
      </c>
      <c r="CW493">
        <v>-7.6584234833717346E-2</v>
      </c>
      <c r="CX493">
        <v>0.21440489590167999</v>
      </c>
      <c r="CY493">
        <v>9.3538068234920502E-2</v>
      </c>
      <c r="CZ493">
        <v>8.6005814373493195E-2</v>
      </c>
      <c r="DA493">
        <v>8.8377967476844788E-2</v>
      </c>
      <c r="DB493">
        <v>0.14557228982448578</v>
      </c>
      <c r="DC493">
        <v>0.15384654700756073</v>
      </c>
      <c r="DD493">
        <v>-0.18660134077072144</v>
      </c>
      <c r="DE493">
        <v>0.13856969773769379</v>
      </c>
      <c r="DF493">
        <v>0.19094404578208923</v>
      </c>
      <c r="DG493">
        <v>0.17467252910137177</v>
      </c>
      <c r="DH493">
        <v>0.19912776350975037</v>
      </c>
      <c r="DI493">
        <v>0.20333382487297058</v>
      </c>
      <c r="DJ493">
        <v>0.17961488664150238</v>
      </c>
      <c r="DK493">
        <v>0.21171793341636658</v>
      </c>
      <c r="DL493">
        <v>2.0888464450836182</v>
      </c>
      <c r="DM493">
        <v>1.8933871984481812</v>
      </c>
      <c r="DN493">
        <v>1.8776068687438965</v>
      </c>
      <c r="DO493">
        <v>1.9752016067504883</v>
      </c>
      <c r="DP493">
        <v>2.0737514495849609</v>
      </c>
      <c r="DQ493">
        <v>0.48590090870857239</v>
      </c>
      <c r="DR493">
        <v>0.1929919421672821</v>
      </c>
      <c r="DS493">
        <v>0.18716393411159515</v>
      </c>
      <c r="DT493">
        <v>5.5225737392902374E-2</v>
      </c>
      <c r="DU493">
        <v>0.1068112850189209</v>
      </c>
      <c r="DV493">
        <v>0.47823876142501831</v>
      </c>
      <c r="DW493">
        <v>0.36673861742019653</v>
      </c>
      <c r="DX493">
        <v>0.36059471964836121</v>
      </c>
      <c r="DY493">
        <v>0.34592321515083313</v>
      </c>
      <c r="DZ493">
        <v>0.39838439226150513</v>
      </c>
      <c r="EA493">
        <v>0.39408481121063232</v>
      </c>
      <c r="EB493">
        <v>6.3792675733566284E-2</v>
      </c>
      <c r="EC493">
        <v>0.36077520251274109</v>
      </c>
      <c r="ED493">
        <v>0.4215545654296875</v>
      </c>
      <c r="EE493">
        <v>0.41942140460014343</v>
      </c>
      <c r="EF493">
        <v>0.44299453496932983</v>
      </c>
      <c r="EG493">
        <v>0.44843035936355591</v>
      </c>
      <c r="EH493">
        <v>0.43376290798187256</v>
      </c>
      <c r="EI493">
        <v>0.47469609975814819</v>
      </c>
      <c r="EJ493">
        <v>2.3525457382202148</v>
      </c>
      <c r="EK493">
        <v>2.1548750400543213</v>
      </c>
      <c r="EL493">
        <v>2.1335985660552979</v>
      </c>
      <c r="EM493">
        <v>2.2343037128448486</v>
      </c>
      <c r="EN493">
        <v>2.3351078033447266</v>
      </c>
      <c r="EO493">
        <v>0.77716255187988281</v>
      </c>
      <c r="EP493">
        <v>0.44259604811668396</v>
      </c>
      <c r="EQ493">
        <v>0.43312680721282959</v>
      </c>
      <c r="ER493">
        <v>0.30217257142066956</v>
      </c>
      <c r="ES493">
        <v>0.3716052770614624</v>
      </c>
      <c r="ET493">
        <v>73.243171691894531</v>
      </c>
      <c r="EU493">
        <v>72.815437316894531</v>
      </c>
      <c r="EV493">
        <v>71.486030578613281</v>
      </c>
      <c r="EW493">
        <v>69.975151062011719</v>
      </c>
      <c r="EX493">
        <v>68.880020141601562</v>
      </c>
      <c r="EY493">
        <v>68.530296325683594</v>
      </c>
      <c r="EZ493">
        <v>70.642829895019531</v>
      </c>
      <c r="FA493">
        <v>77.102256774902344</v>
      </c>
      <c r="FB493">
        <v>83.127708435058594</v>
      </c>
      <c r="FC493">
        <v>86.241012573242188</v>
      </c>
      <c r="FD493">
        <v>87.031173706054688</v>
      </c>
      <c r="FE493">
        <v>88.457740783691406</v>
      </c>
      <c r="FF493">
        <v>89.395637512207031</v>
      </c>
      <c r="FG493">
        <v>90.474945068359375</v>
      </c>
      <c r="FH493">
        <v>91.247215270996094</v>
      </c>
      <c r="FI493">
        <v>89.282814025878906</v>
      </c>
      <c r="FJ493">
        <v>87.712295532226562</v>
      </c>
      <c r="FK493">
        <v>85.64190673828125</v>
      </c>
      <c r="FL493">
        <v>80.39495849609375</v>
      </c>
      <c r="FM493">
        <v>78.312980651855469</v>
      </c>
      <c r="FN493">
        <v>76.617347717285156</v>
      </c>
      <c r="FO493">
        <v>74.836051940917969</v>
      </c>
      <c r="FP493">
        <v>72.804336547851563</v>
      </c>
      <c r="FQ493">
        <v>71.621070861816406</v>
      </c>
      <c r="FR493">
        <v>37</v>
      </c>
      <c r="FS493">
        <v>3.8460999727249146E-2</v>
      </c>
      <c r="FT493">
        <v>1</v>
      </c>
    </row>
    <row r="494" spans="1:176" x14ac:dyDescent="0.2">
      <c r="A494" t="s">
        <v>233</v>
      </c>
      <c r="B494" t="s">
        <v>228</v>
      </c>
      <c r="C494" t="s">
        <v>254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0</v>
      </c>
      <c r="BI494">
        <v>0</v>
      </c>
      <c r="BJ494">
        <v>0</v>
      </c>
      <c r="BK494">
        <v>0</v>
      </c>
      <c r="BL494">
        <v>0</v>
      </c>
      <c r="BM494">
        <v>0</v>
      </c>
      <c r="BN494">
        <v>0</v>
      </c>
      <c r="BO494">
        <v>0</v>
      </c>
      <c r="BP494">
        <v>0</v>
      </c>
      <c r="BQ494">
        <v>0</v>
      </c>
      <c r="BR494">
        <v>0</v>
      </c>
      <c r="BS494">
        <v>0</v>
      </c>
      <c r="BT494">
        <v>0</v>
      </c>
      <c r="BU494">
        <v>0</v>
      </c>
      <c r="BV494">
        <v>0</v>
      </c>
      <c r="BW494">
        <v>0</v>
      </c>
      <c r="BX494">
        <v>0</v>
      </c>
      <c r="BY494">
        <v>0</v>
      </c>
      <c r="BZ494">
        <v>0</v>
      </c>
      <c r="CA494">
        <v>0</v>
      </c>
      <c r="CB494">
        <v>0</v>
      </c>
      <c r="CC494">
        <v>0</v>
      </c>
      <c r="CD494">
        <v>0</v>
      </c>
      <c r="CE494">
        <v>0</v>
      </c>
      <c r="CF494">
        <v>0</v>
      </c>
      <c r="CG494">
        <v>0</v>
      </c>
      <c r="CH494">
        <v>0</v>
      </c>
      <c r="CI494">
        <v>0</v>
      </c>
      <c r="CJ494">
        <v>0</v>
      </c>
      <c r="CK494">
        <v>0</v>
      </c>
      <c r="CL494">
        <v>0</v>
      </c>
      <c r="CM494">
        <v>0</v>
      </c>
      <c r="CN494">
        <v>0</v>
      </c>
      <c r="CO494">
        <v>0</v>
      </c>
      <c r="CP494">
        <v>0</v>
      </c>
      <c r="CQ494">
        <v>0</v>
      </c>
      <c r="CR494">
        <v>0</v>
      </c>
      <c r="CS494">
        <v>0</v>
      </c>
      <c r="CT494">
        <v>0</v>
      </c>
      <c r="CU494">
        <v>0</v>
      </c>
      <c r="CV494">
        <v>0</v>
      </c>
      <c r="CW494">
        <v>0</v>
      </c>
      <c r="CX494">
        <v>0</v>
      </c>
      <c r="CY494">
        <v>0</v>
      </c>
      <c r="CZ494">
        <v>0</v>
      </c>
      <c r="DA494">
        <v>0</v>
      </c>
      <c r="DB494">
        <v>0</v>
      </c>
      <c r="DC494">
        <v>0</v>
      </c>
      <c r="DD494">
        <v>0</v>
      </c>
      <c r="DE494">
        <v>0</v>
      </c>
      <c r="DF494">
        <v>0</v>
      </c>
      <c r="DG494">
        <v>0</v>
      </c>
      <c r="DH494">
        <v>0</v>
      </c>
      <c r="DI494">
        <v>0</v>
      </c>
      <c r="DJ494">
        <v>0</v>
      </c>
      <c r="DK494">
        <v>0</v>
      </c>
      <c r="DL494">
        <v>0</v>
      </c>
      <c r="DM494">
        <v>0</v>
      </c>
      <c r="DN494">
        <v>0</v>
      </c>
      <c r="DO494">
        <v>0</v>
      </c>
      <c r="DP494">
        <v>0</v>
      </c>
      <c r="DQ494">
        <v>0</v>
      </c>
      <c r="DR494">
        <v>0</v>
      </c>
      <c r="DS494">
        <v>0</v>
      </c>
      <c r="DT494">
        <v>0</v>
      </c>
      <c r="DU494">
        <v>0</v>
      </c>
      <c r="DV494">
        <v>0</v>
      </c>
      <c r="DW494">
        <v>0</v>
      </c>
      <c r="DX494">
        <v>0</v>
      </c>
      <c r="DY494">
        <v>0</v>
      </c>
      <c r="DZ494">
        <v>0</v>
      </c>
      <c r="EA494">
        <v>0</v>
      </c>
      <c r="EB494">
        <v>0</v>
      </c>
      <c r="EC494">
        <v>0</v>
      </c>
      <c r="ED494">
        <v>0</v>
      </c>
      <c r="EE494">
        <v>0</v>
      </c>
      <c r="EF494">
        <v>0</v>
      </c>
      <c r="EG494">
        <v>0</v>
      </c>
      <c r="EH494">
        <v>0</v>
      </c>
      <c r="EI494">
        <v>0</v>
      </c>
      <c r="EJ494">
        <v>0</v>
      </c>
      <c r="EK494">
        <v>0</v>
      </c>
      <c r="EL494">
        <v>0</v>
      </c>
      <c r="EM494">
        <v>0</v>
      </c>
      <c r="EN494">
        <v>0</v>
      </c>
      <c r="EO494">
        <v>0</v>
      </c>
      <c r="EP494">
        <v>0</v>
      </c>
      <c r="EQ494">
        <v>0</v>
      </c>
      <c r="ER494">
        <v>0</v>
      </c>
      <c r="ES494">
        <v>0</v>
      </c>
      <c r="ET494">
        <v>0</v>
      </c>
      <c r="EU494">
        <v>0</v>
      </c>
      <c r="EV494">
        <v>0</v>
      </c>
      <c r="EW494">
        <v>0</v>
      </c>
      <c r="EX494">
        <v>0</v>
      </c>
      <c r="EY494">
        <v>0</v>
      </c>
      <c r="EZ494">
        <v>0</v>
      </c>
      <c r="FA494">
        <v>0</v>
      </c>
      <c r="FB494">
        <v>0</v>
      </c>
      <c r="FC494">
        <v>0</v>
      </c>
      <c r="FD494">
        <v>0</v>
      </c>
      <c r="FE494">
        <v>0</v>
      </c>
      <c r="FF494">
        <v>0</v>
      </c>
      <c r="FG494">
        <v>0</v>
      </c>
      <c r="FH494">
        <v>0</v>
      </c>
      <c r="FI494">
        <v>0</v>
      </c>
      <c r="FJ494">
        <v>0</v>
      </c>
      <c r="FK494">
        <v>0</v>
      </c>
      <c r="FL494">
        <v>0</v>
      </c>
      <c r="FM494">
        <v>0</v>
      </c>
      <c r="FN494">
        <v>0</v>
      </c>
      <c r="FO494">
        <v>0</v>
      </c>
      <c r="FP494">
        <v>0</v>
      </c>
      <c r="FQ494">
        <v>0</v>
      </c>
      <c r="FR494">
        <v>0</v>
      </c>
      <c r="FS494">
        <v>0</v>
      </c>
      <c r="FT494">
        <v>0</v>
      </c>
    </row>
    <row r="495" spans="1:176" x14ac:dyDescent="0.2">
      <c r="A495" t="s">
        <v>233</v>
      </c>
      <c r="B495" t="s">
        <v>228</v>
      </c>
      <c r="C495" t="s">
        <v>255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0</v>
      </c>
      <c r="BI495">
        <v>0</v>
      </c>
      <c r="BJ495">
        <v>0</v>
      </c>
      <c r="BK495">
        <v>0</v>
      </c>
      <c r="BL495">
        <v>0</v>
      </c>
      <c r="BM495">
        <v>0</v>
      </c>
      <c r="BN495">
        <v>0</v>
      </c>
      <c r="BO495">
        <v>0</v>
      </c>
      <c r="BP495">
        <v>0</v>
      </c>
      <c r="BQ495">
        <v>0</v>
      </c>
      <c r="BR495">
        <v>0</v>
      </c>
      <c r="BS495">
        <v>0</v>
      </c>
      <c r="BT495">
        <v>0</v>
      </c>
      <c r="BU495">
        <v>0</v>
      </c>
      <c r="BV495">
        <v>0</v>
      </c>
      <c r="BW495">
        <v>0</v>
      </c>
      <c r="BX495">
        <v>0</v>
      </c>
      <c r="BY495">
        <v>0</v>
      </c>
      <c r="BZ495">
        <v>0</v>
      </c>
      <c r="CA495">
        <v>0</v>
      </c>
      <c r="CB495">
        <v>0</v>
      </c>
      <c r="CC495">
        <v>0</v>
      </c>
      <c r="CD495">
        <v>0</v>
      </c>
      <c r="CE495">
        <v>0</v>
      </c>
      <c r="CF495">
        <v>0</v>
      </c>
      <c r="CG495">
        <v>0</v>
      </c>
      <c r="CH495">
        <v>0</v>
      </c>
      <c r="CI495">
        <v>0</v>
      </c>
      <c r="CJ495">
        <v>0</v>
      </c>
      <c r="CK495">
        <v>0</v>
      </c>
      <c r="CL495">
        <v>0</v>
      </c>
      <c r="CM495">
        <v>0</v>
      </c>
      <c r="CN495">
        <v>0</v>
      </c>
      <c r="CO495">
        <v>0</v>
      </c>
      <c r="CP495">
        <v>0</v>
      </c>
      <c r="CQ495">
        <v>0</v>
      </c>
      <c r="CR495">
        <v>0</v>
      </c>
      <c r="CS495">
        <v>0</v>
      </c>
      <c r="CT495">
        <v>0</v>
      </c>
      <c r="CU495">
        <v>0</v>
      </c>
      <c r="CV495">
        <v>0</v>
      </c>
      <c r="CW495">
        <v>0</v>
      </c>
      <c r="CX495">
        <v>0</v>
      </c>
      <c r="CY495">
        <v>0</v>
      </c>
      <c r="CZ495">
        <v>0</v>
      </c>
      <c r="DA495">
        <v>0</v>
      </c>
      <c r="DB495">
        <v>0</v>
      </c>
      <c r="DC495">
        <v>0</v>
      </c>
      <c r="DD495">
        <v>0</v>
      </c>
      <c r="DE495">
        <v>0</v>
      </c>
      <c r="DF495">
        <v>0</v>
      </c>
      <c r="DG495">
        <v>0</v>
      </c>
      <c r="DH495">
        <v>0</v>
      </c>
      <c r="DI495">
        <v>0</v>
      </c>
      <c r="DJ495">
        <v>0</v>
      </c>
      <c r="DK495">
        <v>0</v>
      </c>
      <c r="DL495">
        <v>0</v>
      </c>
      <c r="DM495">
        <v>0</v>
      </c>
      <c r="DN495">
        <v>0</v>
      </c>
      <c r="DO495">
        <v>0</v>
      </c>
      <c r="DP495">
        <v>0</v>
      </c>
      <c r="DQ495">
        <v>0</v>
      </c>
      <c r="DR495">
        <v>0</v>
      </c>
      <c r="DS495">
        <v>0</v>
      </c>
      <c r="DT495">
        <v>0</v>
      </c>
      <c r="DU495">
        <v>0</v>
      </c>
      <c r="DV495">
        <v>0</v>
      </c>
      <c r="DW495">
        <v>0</v>
      </c>
      <c r="DX495">
        <v>0</v>
      </c>
      <c r="DY495">
        <v>0</v>
      </c>
      <c r="DZ495">
        <v>0</v>
      </c>
      <c r="EA495">
        <v>0</v>
      </c>
      <c r="EB495">
        <v>0</v>
      </c>
      <c r="EC495">
        <v>0</v>
      </c>
      <c r="ED495">
        <v>0</v>
      </c>
      <c r="EE495">
        <v>0</v>
      </c>
      <c r="EF495">
        <v>0</v>
      </c>
      <c r="EG495">
        <v>0</v>
      </c>
      <c r="EH495">
        <v>0</v>
      </c>
      <c r="EI495">
        <v>0</v>
      </c>
      <c r="EJ495">
        <v>0</v>
      </c>
      <c r="EK495">
        <v>0</v>
      </c>
      <c r="EL495">
        <v>0</v>
      </c>
      <c r="EM495">
        <v>0</v>
      </c>
      <c r="EN495">
        <v>0</v>
      </c>
      <c r="EO495">
        <v>0</v>
      </c>
      <c r="EP495">
        <v>0</v>
      </c>
      <c r="EQ495">
        <v>0</v>
      </c>
      <c r="ER495">
        <v>0</v>
      </c>
      <c r="ES495">
        <v>0</v>
      </c>
      <c r="ET495">
        <v>0</v>
      </c>
      <c r="EU495">
        <v>0</v>
      </c>
      <c r="EV495">
        <v>0</v>
      </c>
      <c r="EW495">
        <v>0</v>
      </c>
      <c r="EX495">
        <v>0</v>
      </c>
      <c r="EY495">
        <v>0</v>
      </c>
      <c r="EZ495">
        <v>0</v>
      </c>
      <c r="FA495">
        <v>0</v>
      </c>
      <c r="FB495">
        <v>0</v>
      </c>
      <c r="FC495">
        <v>0</v>
      </c>
      <c r="FD495">
        <v>0</v>
      </c>
      <c r="FE495">
        <v>0</v>
      </c>
      <c r="FF495">
        <v>0</v>
      </c>
      <c r="FG495">
        <v>0</v>
      </c>
      <c r="FH495">
        <v>0</v>
      </c>
      <c r="FI495">
        <v>0</v>
      </c>
      <c r="FJ495">
        <v>0</v>
      </c>
      <c r="FK495">
        <v>0</v>
      </c>
      <c r="FL495">
        <v>0</v>
      </c>
      <c r="FM495">
        <v>0</v>
      </c>
      <c r="FN495">
        <v>0</v>
      </c>
      <c r="FO495">
        <v>0</v>
      </c>
      <c r="FP495">
        <v>0</v>
      </c>
      <c r="FQ495">
        <v>0</v>
      </c>
      <c r="FR495">
        <v>0</v>
      </c>
      <c r="FS495">
        <v>0</v>
      </c>
      <c r="FT495">
        <v>0</v>
      </c>
    </row>
    <row r="496" spans="1:176" x14ac:dyDescent="0.2">
      <c r="A496" t="s">
        <v>233</v>
      </c>
      <c r="B496" t="s">
        <v>228</v>
      </c>
      <c r="C496" t="s">
        <v>256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0</v>
      </c>
      <c r="BI496">
        <v>0</v>
      </c>
      <c r="BJ496">
        <v>0</v>
      </c>
      <c r="BK496">
        <v>0</v>
      </c>
      <c r="BL496">
        <v>0</v>
      </c>
      <c r="BM496">
        <v>0</v>
      </c>
      <c r="BN496">
        <v>0</v>
      </c>
      <c r="BO496">
        <v>0</v>
      </c>
      <c r="BP496">
        <v>0</v>
      </c>
      <c r="BQ496">
        <v>0</v>
      </c>
      <c r="BR496">
        <v>0</v>
      </c>
      <c r="BS496">
        <v>0</v>
      </c>
      <c r="BT496">
        <v>0</v>
      </c>
      <c r="BU496">
        <v>0</v>
      </c>
      <c r="BV496">
        <v>0</v>
      </c>
      <c r="BW496">
        <v>0</v>
      </c>
      <c r="BX496">
        <v>0</v>
      </c>
      <c r="BY496">
        <v>0</v>
      </c>
      <c r="BZ496">
        <v>0</v>
      </c>
      <c r="CA496">
        <v>0</v>
      </c>
      <c r="CB496">
        <v>0</v>
      </c>
      <c r="CC496">
        <v>0</v>
      </c>
      <c r="CD496">
        <v>0</v>
      </c>
      <c r="CE496">
        <v>0</v>
      </c>
      <c r="CF496">
        <v>0</v>
      </c>
      <c r="CG496">
        <v>0</v>
      </c>
      <c r="CH496">
        <v>0</v>
      </c>
      <c r="CI496">
        <v>0</v>
      </c>
      <c r="CJ496">
        <v>0</v>
      </c>
      <c r="CK496">
        <v>0</v>
      </c>
      <c r="CL496">
        <v>0</v>
      </c>
      <c r="CM496">
        <v>0</v>
      </c>
      <c r="CN496">
        <v>0</v>
      </c>
      <c r="CO496">
        <v>0</v>
      </c>
      <c r="CP496">
        <v>0</v>
      </c>
      <c r="CQ496">
        <v>0</v>
      </c>
      <c r="CR496">
        <v>0</v>
      </c>
      <c r="CS496">
        <v>0</v>
      </c>
      <c r="CT496">
        <v>0</v>
      </c>
      <c r="CU496">
        <v>0</v>
      </c>
      <c r="CV496">
        <v>0</v>
      </c>
      <c r="CW496">
        <v>0</v>
      </c>
      <c r="CX496">
        <v>0</v>
      </c>
      <c r="CY496">
        <v>0</v>
      </c>
      <c r="CZ496">
        <v>0</v>
      </c>
      <c r="DA496">
        <v>0</v>
      </c>
      <c r="DB496">
        <v>0</v>
      </c>
      <c r="DC496">
        <v>0</v>
      </c>
      <c r="DD496">
        <v>0</v>
      </c>
      <c r="DE496">
        <v>0</v>
      </c>
      <c r="DF496">
        <v>0</v>
      </c>
      <c r="DG496">
        <v>0</v>
      </c>
      <c r="DH496">
        <v>0</v>
      </c>
      <c r="DI496">
        <v>0</v>
      </c>
      <c r="DJ496">
        <v>0</v>
      </c>
      <c r="DK496">
        <v>0</v>
      </c>
      <c r="DL496">
        <v>0</v>
      </c>
      <c r="DM496">
        <v>0</v>
      </c>
      <c r="DN496">
        <v>0</v>
      </c>
      <c r="DO496">
        <v>0</v>
      </c>
      <c r="DP496">
        <v>0</v>
      </c>
      <c r="DQ496">
        <v>0</v>
      </c>
      <c r="DR496">
        <v>0</v>
      </c>
      <c r="DS496">
        <v>0</v>
      </c>
      <c r="DT496">
        <v>0</v>
      </c>
      <c r="DU496">
        <v>0</v>
      </c>
      <c r="DV496">
        <v>0</v>
      </c>
      <c r="DW496">
        <v>0</v>
      </c>
      <c r="DX496">
        <v>0</v>
      </c>
      <c r="DY496">
        <v>0</v>
      </c>
      <c r="DZ496">
        <v>0</v>
      </c>
      <c r="EA496">
        <v>0</v>
      </c>
      <c r="EB496">
        <v>0</v>
      </c>
      <c r="EC496">
        <v>0</v>
      </c>
      <c r="ED496">
        <v>0</v>
      </c>
      <c r="EE496">
        <v>0</v>
      </c>
      <c r="EF496">
        <v>0</v>
      </c>
      <c r="EG496">
        <v>0</v>
      </c>
      <c r="EH496">
        <v>0</v>
      </c>
      <c r="EI496">
        <v>0</v>
      </c>
      <c r="EJ496">
        <v>0</v>
      </c>
      <c r="EK496">
        <v>0</v>
      </c>
      <c r="EL496">
        <v>0</v>
      </c>
      <c r="EM496">
        <v>0</v>
      </c>
      <c r="EN496">
        <v>0</v>
      </c>
      <c r="EO496">
        <v>0</v>
      </c>
      <c r="EP496">
        <v>0</v>
      </c>
      <c r="EQ496">
        <v>0</v>
      </c>
      <c r="ER496">
        <v>0</v>
      </c>
      <c r="ES496">
        <v>0</v>
      </c>
      <c r="ET496">
        <v>0</v>
      </c>
      <c r="EU496">
        <v>0</v>
      </c>
      <c r="EV496">
        <v>0</v>
      </c>
      <c r="EW496">
        <v>0</v>
      </c>
      <c r="EX496">
        <v>0</v>
      </c>
      <c r="EY496">
        <v>0</v>
      </c>
      <c r="EZ496">
        <v>0</v>
      </c>
      <c r="FA496">
        <v>0</v>
      </c>
      <c r="FB496">
        <v>0</v>
      </c>
      <c r="FC496">
        <v>0</v>
      </c>
      <c r="FD496">
        <v>0</v>
      </c>
      <c r="FE496">
        <v>0</v>
      </c>
      <c r="FF496">
        <v>0</v>
      </c>
      <c r="FG496">
        <v>0</v>
      </c>
      <c r="FH496">
        <v>0</v>
      </c>
      <c r="FI496">
        <v>0</v>
      </c>
      <c r="FJ496">
        <v>0</v>
      </c>
      <c r="FK496">
        <v>0</v>
      </c>
      <c r="FL496">
        <v>0</v>
      </c>
      <c r="FM496">
        <v>0</v>
      </c>
      <c r="FN496">
        <v>0</v>
      </c>
      <c r="FO496">
        <v>0</v>
      </c>
      <c r="FP496">
        <v>0</v>
      </c>
      <c r="FQ496">
        <v>0</v>
      </c>
      <c r="FR496">
        <v>14</v>
      </c>
      <c r="FS496">
        <v>9.2850029468536377E-2</v>
      </c>
      <c r="FT496">
        <v>0</v>
      </c>
    </row>
    <row r="497" spans="1:176" x14ac:dyDescent="0.2">
      <c r="A497" t="s">
        <v>233</v>
      </c>
      <c r="B497" t="s">
        <v>228</v>
      </c>
      <c r="C497" t="s">
        <v>257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0</v>
      </c>
      <c r="BI497">
        <v>0</v>
      </c>
      <c r="BJ497">
        <v>0</v>
      </c>
      <c r="BK497">
        <v>0</v>
      </c>
      <c r="BL497">
        <v>0</v>
      </c>
      <c r="BM497">
        <v>0</v>
      </c>
      <c r="BN497">
        <v>0</v>
      </c>
      <c r="BO497">
        <v>0</v>
      </c>
      <c r="BP497">
        <v>0</v>
      </c>
      <c r="BQ497">
        <v>0</v>
      </c>
      <c r="BR497">
        <v>0</v>
      </c>
      <c r="BS497">
        <v>0</v>
      </c>
      <c r="BT497">
        <v>0</v>
      </c>
      <c r="BU497">
        <v>0</v>
      </c>
      <c r="BV497">
        <v>0</v>
      </c>
      <c r="BW497">
        <v>0</v>
      </c>
      <c r="BX497">
        <v>0</v>
      </c>
      <c r="BY497">
        <v>0</v>
      </c>
      <c r="BZ497">
        <v>0</v>
      </c>
      <c r="CA497">
        <v>0</v>
      </c>
      <c r="CB497">
        <v>0</v>
      </c>
      <c r="CC497">
        <v>0</v>
      </c>
      <c r="CD497">
        <v>0</v>
      </c>
      <c r="CE497">
        <v>0</v>
      </c>
      <c r="CF497">
        <v>0</v>
      </c>
      <c r="CG497">
        <v>0</v>
      </c>
      <c r="CH497">
        <v>0</v>
      </c>
      <c r="CI497">
        <v>0</v>
      </c>
      <c r="CJ497">
        <v>0</v>
      </c>
      <c r="CK497">
        <v>0</v>
      </c>
      <c r="CL497">
        <v>0</v>
      </c>
      <c r="CM497">
        <v>0</v>
      </c>
      <c r="CN497">
        <v>0</v>
      </c>
      <c r="CO497">
        <v>0</v>
      </c>
      <c r="CP497">
        <v>0</v>
      </c>
      <c r="CQ497">
        <v>0</v>
      </c>
      <c r="CR497">
        <v>0</v>
      </c>
      <c r="CS497">
        <v>0</v>
      </c>
      <c r="CT497">
        <v>0</v>
      </c>
      <c r="CU497">
        <v>0</v>
      </c>
      <c r="CV497">
        <v>0</v>
      </c>
      <c r="CW497">
        <v>0</v>
      </c>
      <c r="CX497">
        <v>0</v>
      </c>
      <c r="CY497">
        <v>0</v>
      </c>
      <c r="CZ497">
        <v>0</v>
      </c>
      <c r="DA497">
        <v>0</v>
      </c>
      <c r="DB497">
        <v>0</v>
      </c>
      <c r="DC497">
        <v>0</v>
      </c>
      <c r="DD497">
        <v>0</v>
      </c>
      <c r="DE497">
        <v>0</v>
      </c>
      <c r="DF497">
        <v>0</v>
      </c>
      <c r="DG497">
        <v>0</v>
      </c>
      <c r="DH497">
        <v>0</v>
      </c>
      <c r="DI497">
        <v>0</v>
      </c>
      <c r="DJ497">
        <v>0</v>
      </c>
      <c r="DK497">
        <v>0</v>
      </c>
      <c r="DL497">
        <v>0</v>
      </c>
      <c r="DM497">
        <v>0</v>
      </c>
      <c r="DN497">
        <v>0</v>
      </c>
      <c r="DO497">
        <v>0</v>
      </c>
      <c r="DP497">
        <v>0</v>
      </c>
      <c r="DQ497">
        <v>0</v>
      </c>
      <c r="DR497">
        <v>0</v>
      </c>
      <c r="DS497">
        <v>0</v>
      </c>
      <c r="DT497">
        <v>0</v>
      </c>
      <c r="DU497">
        <v>0</v>
      </c>
      <c r="DV497">
        <v>0</v>
      </c>
      <c r="DW497">
        <v>0</v>
      </c>
      <c r="DX497">
        <v>0</v>
      </c>
      <c r="DY497">
        <v>0</v>
      </c>
      <c r="DZ497">
        <v>0</v>
      </c>
      <c r="EA497">
        <v>0</v>
      </c>
      <c r="EB497">
        <v>0</v>
      </c>
      <c r="EC497">
        <v>0</v>
      </c>
      <c r="ED497">
        <v>0</v>
      </c>
      <c r="EE497">
        <v>0</v>
      </c>
      <c r="EF497">
        <v>0</v>
      </c>
      <c r="EG497">
        <v>0</v>
      </c>
      <c r="EH497">
        <v>0</v>
      </c>
      <c r="EI497">
        <v>0</v>
      </c>
      <c r="EJ497">
        <v>0</v>
      </c>
      <c r="EK497">
        <v>0</v>
      </c>
      <c r="EL497">
        <v>0</v>
      </c>
      <c r="EM497">
        <v>0</v>
      </c>
      <c r="EN497">
        <v>0</v>
      </c>
      <c r="EO497">
        <v>0</v>
      </c>
      <c r="EP497">
        <v>0</v>
      </c>
      <c r="EQ497">
        <v>0</v>
      </c>
      <c r="ER497">
        <v>0</v>
      </c>
      <c r="ES497">
        <v>0</v>
      </c>
      <c r="ET497">
        <v>0</v>
      </c>
      <c r="EU497">
        <v>0</v>
      </c>
      <c r="EV497">
        <v>0</v>
      </c>
      <c r="EW497">
        <v>0</v>
      </c>
      <c r="EX497">
        <v>0</v>
      </c>
      <c r="EY497">
        <v>0</v>
      </c>
      <c r="EZ497">
        <v>0</v>
      </c>
      <c r="FA497">
        <v>0</v>
      </c>
      <c r="FB497">
        <v>0</v>
      </c>
      <c r="FC497">
        <v>0</v>
      </c>
      <c r="FD497">
        <v>0</v>
      </c>
      <c r="FE497">
        <v>0</v>
      </c>
      <c r="FF497">
        <v>0</v>
      </c>
      <c r="FG497">
        <v>0</v>
      </c>
      <c r="FH497">
        <v>0</v>
      </c>
      <c r="FI497">
        <v>0</v>
      </c>
      <c r="FJ497">
        <v>0</v>
      </c>
      <c r="FK497">
        <v>0</v>
      </c>
      <c r="FL497">
        <v>0</v>
      </c>
      <c r="FM497">
        <v>0</v>
      </c>
      <c r="FN497">
        <v>0</v>
      </c>
      <c r="FO497">
        <v>0</v>
      </c>
      <c r="FP497">
        <v>0</v>
      </c>
      <c r="FQ497">
        <v>0</v>
      </c>
      <c r="FR497">
        <v>14</v>
      </c>
      <c r="FS497">
        <v>9.3086637556552887E-2</v>
      </c>
      <c r="FT497">
        <v>0</v>
      </c>
    </row>
    <row r="498" spans="1:176" x14ac:dyDescent="0.2">
      <c r="A498" t="s">
        <v>233</v>
      </c>
      <c r="B498" t="s">
        <v>228</v>
      </c>
      <c r="C498" t="s">
        <v>258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0</v>
      </c>
      <c r="BI498">
        <v>0</v>
      </c>
      <c r="BJ498">
        <v>0</v>
      </c>
      <c r="BK498">
        <v>0</v>
      </c>
      <c r="BL498">
        <v>0</v>
      </c>
      <c r="BM498">
        <v>0</v>
      </c>
      <c r="BN498">
        <v>0</v>
      </c>
      <c r="BO498">
        <v>0</v>
      </c>
      <c r="BP498">
        <v>0</v>
      </c>
      <c r="BQ498">
        <v>0</v>
      </c>
      <c r="BR498">
        <v>0</v>
      </c>
      <c r="BS498">
        <v>0</v>
      </c>
      <c r="BT498">
        <v>0</v>
      </c>
      <c r="BU498">
        <v>0</v>
      </c>
      <c r="BV498">
        <v>0</v>
      </c>
      <c r="BW498">
        <v>0</v>
      </c>
      <c r="BX498">
        <v>0</v>
      </c>
      <c r="BY498">
        <v>0</v>
      </c>
      <c r="BZ498">
        <v>0</v>
      </c>
      <c r="CA498">
        <v>0</v>
      </c>
      <c r="CB498">
        <v>0</v>
      </c>
      <c r="CC498">
        <v>0</v>
      </c>
      <c r="CD498">
        <v>0</v>
      </c>
      <c r="CE498">
        <v>0</v>
      </c>
      <c r="CF498">
        <v>0</v>
      </c>
      <c r="CG498">
        <v>0</v>
      </c>
      <c r="CH498">
        <v>0</v>
      </c>
      <c r="CI498">
        <v>0</v>
      </c>
      <c r="CJ498">
        <v>0</v>
      </c>
      <c r="CK498">
        <v>0</v>
      </c>
      <c r="CL498">
        <v>0</v>
      </c>
      <c r="CM498">
        <v>0</v>
      </c>
      <c r="CN498">
        <v>0</v>
      </c>
      <c r="CO498">
        <v>0</v>
      </c>
      <c r="CP498">
        <v>0</v>
      </c>
      <c r="CQ498">
        <v>0</v>
      </c>
      <c r="CR498">
        <v>0</v>
      </c>
      <c r="CS498">
        <v>0</v>
      </c>
      <c r="CT498">
        <v>0</v>
      </c>
      <c r="CU498">
        <v>0</v>
      </c>
      <c r="CV498">
        <v>0</v>
      </c>
      <c r="CW498">
        <v>0</v>
      </c>
      <c r="CX498">
        <v>0</v>
      </c>
      <c r="CY498">
        <v>0</v>
      </c>
      <c r="CZ498">
        <v>0</v>
      </c>
      <c r="DA498">
        <v>0</v>
      </c>
      <c r="DB498">
        <v>0</v>
      </c>
      <c r="DC498">
        <v>0</v>
      </c>
      <c r="DD498">
        <v>0</v>
      </c>
      <c r="DE498">
        <v>0</v>
      </c>
      <c r="DF498">
        <v>0</v>
      </c>
      <c r="DG498">
        <v>0</v>
      </c>
      <c r="DH498">
        <v>0</v>
      </c>
      <c r="DI498">
        <v>0</v>
      </c>
      <c r="DJ498">
        <v>0</v>
      </c>
      <c r="DK498">
        <v>0</v>
      </c>
      <c r="DL498">
        <v>0</v>
      </c>
      <c r="DM498">
        <v>0</v>
      </c>
      <c r="DN498">
        <v>0</v>
      </c>
      <c r="DO498">
        <v>0</v>
      </c>
      <c r="DP498">
        <v>0</v>
      </c>
      <c r="DQ498">
        <v>0</v>
      </c>
      <c r="DR498">
        <v>0</v>
      </c>
      <c r="DS498">
        <v>0</v>
      </c>
      <c r="DT498">
        <v>0</v>
      </c>
      <c r="DU498">
        <v>0</v>
      </c>
      <c r="DV498">
        <v>0</v>
      </c>
      <c r="DW498">
        <v>0</v>
      </c>
      <c r="DX498">
        <v>0</v>
      </c>
      <c r="DY498">
        <v>0</v>
      </c>
      <c r="DZ498">
        <v>0</v>
      </c>
      <c r="EA498">
        <v>0</v>
      </c>
      <c r="EB498">
        <v>0</v>
      </c>
      <c r="EC498">
        <v>0</v>
      </c>
      <c r="ED498">
        <v>0</v>
      </c>
      <c r="EE498">
        <v>0</v>
      </c>
      <c r="EF498">
        <v>0</v>
      </c>
      <c r="EG498">
        <v>0</v>
      </c>
      <c r="EH498">
        <v>0</v>
      </c>
      <c r="EI498">
        <v>0</v>
      </c>
      <c r="EJ498">
        <v>0</v>
      </c>
      <c r="EK498">
        <v>0</v>
      </c>
      <c r="EL498">
        <v>0</v>
      </c>
      <c r="EM498">
        <v>0</v>
      </c>
      <c r="EN498">
        <v>0</v>
      </c>
      <c r="EO498">
        <v>0</v>
      </c>
      <c r="EP498">
        <v>0</v>
      </c>
      <c r="EQ498">
        <v>0</v>
      </c>
      <c r="ER498">
        <v>0</v>
      </c>
      <c r="ES498">
        <v>0</v>
      </c>
      <c r="ET498">
        <v>0</v>
      </c>
      <c r="EU498">
        <v>0</v>
      </c>
      <c r="EV498">
        <v>0</v>
      </c>
      <c r="EW498">
        <v>0</v>
      </c>
      <c r="EX498">
        <v>0</v>
      </c>
      <c r="EY498">
        <v>0</v>
      </c>
      <c r="EZ498">
        <v>0</v>
      </c>
      <c r="FA498">
        <v>0</v>
      </c>
      <c r="FB498">
        <v>0</v>
      </c>
      <c r="FC498">
        <v>0</v>
      </c>
      <c r="FD498">
        <v>0</v>
      </c>
      <c r="FE498">
        <v>0</v>
      </c>
      <c r="FF498">
        <v>0</v>
      </c>
      <c r="FG498">
        <v>0</v>
      </c>
      <c r="FH498">
        <v>0</v>
      </c>
      <c r="FI498">
        <v>0</v>
      </c>
      <c r="FJ498">
        <v>0</v>
      </c>
      <c r="FK498">
        <v>0</v>
      </c>
      <c r="FL498">
        <v>0</v>
      </c>
      <c r="FM498">
        <v>0</v>
      </c>
      <c r="FN498">
        <v>0</v>
      </c>
      <c r="FO498">
        <v>0</v>
      </c>
      <c r="FP498">
        <v>0</v>
      </c>
      <c r="FQ498">
        <v>0</v>
      </c>
      <c r="FR498">
        <v>0</v>
      </c>
      <c r="FS498">
        <v>0</v>
      </c>
      <c r="FT498">
        <v>0</v>
      </c>
    </row>
    <row r="499" spans="1:176" x14ac:dyDescent="0.2">
      <c r="A499" t="s">
        <v>233</v>
      </c>
      <c r="B499" t="s">
        <v>228</v>
      </c>
      <c r="C499" t="s">
        <v>259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0</v>
      </c>
      <c r="BI499">
        <v>0</v>
      </c>
      <c r="BJ499">
        <v>0</v>
      </c>
      <c r="BK499">
        <v>0</v>
      </c>
      <c r="BL499">
        <v>0</v>
      </c>
      <c r="BM499">
        <v>0</v>
      </c>
      <c r="BN499">
        <v>0</v>
      </c>
      <c r="BO499">
        <v>0</v>
      </c>
      <c r="BP499">
        <v>0</v>
      </c>
      <c r="BQ499">
        <v>0</v>
      </c>
      <c r="BR499">
        <v>0</v>
      </c>
      <c r="BS499">
        <v>0</v>
      </c>
      <c r="BT499">
        <v>0</v>
      </c>
      <c r="BU499">
        <v>0</v>
      </c>
      <c r="BV499">
        <v>0</v>
      </c>
      <c r="BW499">
        <v>0</v>
      </c>
      <c r="BX499">
        <v>0</v>
      </c>
      <c r="BY499">
        <v>0</v>
      </c>
      <c r="BZ499">
        <v>0</v>
      </c>
      <c r="CA499">
        <v>0</v>
      </c>
      <c r="CB499">
        <v>0</v>
      </c>
      <c r="CC499">
        <v>0</v>
      </c>
      <c r="CD499">
        <v>0</v>
      </c>
      <c r="CE499">
        <v>0</v>
      </c>
      <c r="CF499">
        <v>0</v>
      </c>
      <c r="CG499">
        <v>0</v>
      </c>
      <c r="CH499">
        <v>0</v>
      </c>
      <c r="CI499">
        <v>0</v>
      </c>
      <c r="CJ499">
        <v>0</v>
      </c>
      <c r="CK499">
        <v>0</v>
      </c>
      <c r="CL499">
        <v>0</v>
      </c>
      <c r="CM499">
        <v>0</v>
      </c>
      <c r="CN499">
        <v>0</v>
      </c>
      <c r="CO499">
        <v>0</v>
      </c>
      <c r="CP499">
        <v>0</v>
      </c>
      <c r="CQ499">
        <v>0</v>
      </c>
      <c r="CR499">
        <v>0</v>
      </c>
      <c r="CS499">
        <v>0</v>
      </c>
      <c r="CT499">
        <v>0</v>
      </c>
      <c r="CU499">
        <v>0</v>
      </c>
      <c r="CV499">
        <v>0</v>
      </c>
      <c r="CW499">
        <v>0</v>
      </c>
      <c r="CX499">
        <v>0</v>
      </c>
      <c r="CY499">
        <v>0</v>
      </c>
      <c r="CZ499">
        <v>0</v>
      </c>
      <c r="DA499">
        <v>0</v>
      </c>
      <c r="DB499">
        <v>0</v>
      </c>
      <c r="DC499">
        <v>0</v>
      </c>
      <c r="DD499">
        <v>0</v>
      </c>
      <c r="DE499">
        <v>0</v>
      </c>
      <c r="DF499">
        <v>0</v>
      </c>
      <c r="DG499">
        <v>0</v>
      </c>
      <c r="DH499">
        <v>0</v>
      </c>
      <c r="DI499">
        <v>0</v>
      </c>
      <c r="DJ499">
        <v>0</v>
      </c>
      <c r="DK499">
        <v>0</v>
      </c>
      <c r="DL499">
        <v>0</v>
      </c>
      <c r="DM499">
        <v>0</v>
      </c>
      <c r="DN499">
        <v>0</v>
      </c>
      <c r="DO499">
        <v>0</v>
      </c>
      <c r="DP499">
        <v>0</v>
      </c>
      <c r="DQ499">
        <v>0</v>
      </c>
      <c r="DR499">
        <v>0</v>
      </c>
      <c r="DS499">
        <v>0</v>
      </c>
      <c r="DT499">
        <v>0</v>
      </c>
      <c r="DU499">
        <v>0</v>
      </c>
      <c r="DV499">
        <v>0</v>
      </c>
      <c r="DW499">
        <v>0</v>
      </c>
      <c r="DX499">
        <v>0</v>
      </c>
      <c r="DY499">
        <v>0</v>
      </c>
      <c r="DZ499">
        <v>0</v>
      </c>
      <c r="EA499">
        <v>0</v>
      </c>
      <c r="EB499">
        <v>0</v>
      </c>
      <c r="EC499">
        <v>0</v>
      </c>
      <c r="ED499">
        <v>0</v>
      </c>
      <c r="EE499">
        <v>0</v>
      </c>
      <c r="EF499">
        <v>0</v>
      </c>
      <c r="EG499">
        <v>0</v>
      </c>
      <c r="EH499">
        <v>0</v>
      </c>
      <c r="EI499">
        <v>0</v>
      </c>
      <c r="EJ499">
        <v>0</v>
      </c>
      <c r="EK499">
        <v>0</v>
      </c>
      <c r="EL499">
        <v>0</v>
      </c>
      <c r="EM499">
        <v>0</v>
      </c>
      <c r="EN499">
        <v>0</v>
      </c>
      <c r="EO499">
        <v>0</v>
      </c>
      <c r="EP499">
        <v>0</v>
      </c>
      <c r="EQ499">
        <v>0</v>
      </c>
      <c r="ER499">
        <v>0</v>
      </c>
      <c r="ES499">
        <v>0</v>
      </c>
      <c r="ET499">
        <v>0</v>
      </c>
      <c r="EU499">
        <v>0</v>
      </c>
      <c r="EV499">
        <v>0</v>
      </c>
      <c r="EW499">
        <v>0</v>
      </c>
      <c r="EX499">
        <v>0</v>
      </c>
      <c r="EY499">
        <v>0</v>
      </c>
      <c r="EZ499">
        <v>0</v>
      </c>
      <c r="FA499">
        <v>0</v>
      </c>
      <c r="FB499">
        <v>0</v>
      </c>
      <c r="FC499">
        <v>0</v>
      </c>
      <c r="FD499">
        <v>0</v>
      </c>
      <c r="FE499">
        <v>0</v>
      </c>
      <c r="FF499">
        <v>0</v>
      </c>
      <c r="FG499">
        <v>0</v>
      </c>
      <c r="FH499">
        <v>0</v>
      </c>
      <c r="FI499">
        <v>0</v>
      </c>
      <c r="FJ499">
        <v>0</v>
      </c>
      <c r="FK499">
        <v>0</v>
      </c>
      <c r="FL499">
        <v>0</v>
      </c>
      <c r="FM499">
        <v>0</v>
      </c>
      <c r="FN499">
        <v>0</v>
      </c>
      <c r="FO499">
        <v>0</v>
      </c>
      <c r="FP499">
        <v>0</v>
      </c>
      <c r="FQ499">
        <v>0</v>
      </c>
      <c r="FR499">
        <v>0</v>
      </c>
      <c r="FS499">
        <v>0</v>
      </c>
      <c r="FT499">
        <v>0</v>
      </c>
    </row>
    <row r="500" spans="1:176" x14ac:dyDescent="0.2">
      <c r="A500" t="s">
        <v>233</v>
      </c>
      <c r="B500" t="s">
        <v>228</v>
      </c>
      <c r="C500" t="s">
        <v>260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0</v>
      </c>
      <c r="BI500">
        <v>0</v>
      </c>
      <c r="BJ500">
        <v>0</v>
      </c>
      <c r="BK500">
        <v>0</v>
      </c>
      <c r="BL500">
        <v>0</v>
      </c>
      <c r="BM500">
        <v>0</v>
      </c>
      <c r="BN500">
        <v>0</v>
      </c>
      <c r="BO500">
        <v>0</v>
      </c>
      <c r="BP500">
        <v>0</v>
      </c>
      <c r="BQ500">
        <v>0</v>
      </c>
      <c r="BR500">
        <v>0</v>
      </c>
      <c r="BS500">
        <v>0</v>
      </c>
      <c r="BT500">
        <v>0</v>
      </c>
      <c r="BU500">
        <v>0</v>
      </c>
      <c r="BV500">
        <v>0</v>
      </c>
      <c r="BW500">
        <v>0</v>
      </c>
      <c r="BX500">
        <v>0</v>
      </c>
      <c r="BY500">
        <v>0</v>
      </c>
      <c r="BZ500">
        <v>0</v>
      </c>
      <c r="CA500">
        <v>0</v>
      </c>
      <c r="CB500">
        <v>0</v>
      </c>
      <c r="CC500">
        <v>0</v>
      </c>
      <c r="CD500">
        <v>0</v>
      </c>
      <c r="CE500">
        <v>0</v>
      </c>
      <c r="CF500">
        <v>0</v>
      </c>
      <c r="CG500">
        <v>0</v>
      </c>
      <c r="CH500">
        <v>0</v>
      </c>
      <c r="CI500">
        <v>0</v>
      </c>
      <c r="CJ500">
        <v>0</v>
      </c>
      <c r="CK500">
        <v>0</v>
      </c>
      <c r="CL500">
        <v>0</v>
      </c>
      <c r="CM500">
        <v>0</v>
      </c>
      <c r="CN500">
        <v>0</v>
      </c>
      <c r="CO500">
        <v>0</v>
      </c>
      <c r="CP500">
        <v>0</v>
      </c>
      <c r="CQ500">
        <v>0</v>
      </c>
      <c r="CR500">
        <v>0</v>
      </c>
      <c r="CS500">
        <v>0</v>
      </c>
      <c r="CT500">
        <v>0</v>
      </c>
      <c r="CU500">
        <v>0</v>
      </c>
      <c r="CV500">
        <v>0</v>
      </c>
      <c r="CW500">
        <v>0</v>
      </c>
      <c r="CX500">
        <v>0</v>
      </c>
      <c r="CY500">
        <v>0</v>
      </c>
      <c r="CZ500">
        <v>0</v>
      </c>
      <c r="DA500">
        <v>0</v>
      </c>
      <c r="DB500">
        <v>0</v>
      </c>
      <c r="DC500">
        <v>0</v>
      </c>
      <c r="DD500">
        <v>0</v>
      </c>
      <c r="DE500">
        <v>0</v>
      </c>
      <c r="DF500">
        <v>0</v>
      </c>
      <c r="DG500">
        <v>0</v>
      </c>
      <c r="DH500">
        <v>0</v>
      </c>
      <c r="DI500">
        <v>0</v>
      </c>
      <c r="DJ500">
        <v>0</v>
      </c>
      <c r="DK500">
        <v>0</v>
      </c>
      <c r="DL500">
        <v>0</v>
      </c>
      <c r="DM500">
        <v>0</v>
      </c>
      <c r="DN500">
        <v>0</v>
      </c>
      <c r="DO500">
        <v>0</v>
      </c>
      <c r="DP500">
        <v>0</v>
      </c>
      <c r="DQ500">
        <v>0</v>
      </c>
      <c r="DR500">
        <v>0</v>
      </c>
      <c r="DS500">
        <v>0</v>
      </c>
      <c r="DT500">
        <v>0</v>
      </c>
      <c r="DU500">
        <v>0</v>
      </c>
      <c r="DV500">
        <v>0</v>
      </c>
      <c r="DW500">
        <v>0</v>
      </c>
      <c r="DX500">
        <v>0</v>
      </c>
      <c r="DY500">
        <v>0</v>
      </c>
      <c r="DZ500">
        <v>0</v>
      </c>
      <c r="EA500">
        <v>0</v>
      </c>
      <c r="EB500">
        <v>0</v>
      </c>
      <c r="EC500">
        <v>0</v>
      </c>
      <c r="ED500">
        <v>0</v>
      </c>
      <c r="EE500">
        <v>0</v>
      </c>
      <c r="EF500">
        <v>0</v>
      </c>
      <c r="EG500">
        <v>0</v>
      </c>
      <c r="EH500">
        <v>0</v>
      </c>
      <c r="EI500">
        <v>0</v>
      </c>
      <c r="EJ500">
        <v>0</v>
      </c>
      <c r="EK500">
        <v>0</v>
      </c>
      <c r="EL500">
        <v>0</v>
      </c>
      <c r="EM500">
        <v>0</v>
      </c>
      <c r="EN500">
        <v>0</v>
      </c>
      <c r="EO500">
        <v>0</v>
      </c>
      <c r="EP500">
        <v>0</v>
      </c>
      <c r="EQ500">
        <v>0</v>
      </c>
      <c r="ER500">
        <v>0</v>
      </c>
      <c r="ES500">
        <v>0</v>
      </c>
      <c r="ET500">
        <v>0</v>
      </c>
      <c r="EU500">
        <v>0</v>
      </c>
      <c r="EV500">
        <v>0</v>
      </c>
      <c r="EW500">
        <v>0</v>
      </c>
      <c r="EX500">
        <v>0</v>
      </c>
      <c r="EY500">
        <v>0</v>
      </c>
      <c r="EZ500">
        <v>0</v>
      </c>
      <c r="FA500">
        <v>0</v>
      </c>
      <c r="FB500">
        <v>0</v>
      </c>
      <c r="FC500">
        <v>0</v>
      </c>
      <c r="FD500">
        <v>0</v>
      </c>
      <c r="FE500">
        <v>0</v>
      </c>
      <c r="FF500">
        <v>0</v>
      </c>
      <c r="FG500">
        <v>0</v>
      </c>
      <c r="FH500">
        <v>0</v>
      </c>
      <c r="FI500">
        <v>0</v>
      </c>
      <c r="FJ500">
        <v>0</v>
      </c>
      <c r="FK500">
        <v>0</v>
      </c>
      <c r="FL500">
        <v>0</v>
      </c>
      <c r="FM500">
        <v>0</v>
      </c>
      <c r="FN500">
        <v>0</v>
      </c>
      <c r="FO500">
        <v>0</v>
      </c>
      <c r="FP500">
        <v>0</v>
      </c>
      <c r="FQ500">
        <v>0</v>
      </c>
      <c r="FR500">
        <v>0</v>
      </c>
      <c r="FS500">
        <v>0</v>
      </c>
      <c r="FT500">
        <v>0</v>
      </c>
    </row>
    <row r="501" spans="1:176" x14ac:dyDescent="0.2">
      <c r="A501" t="s">
        <v>233</v>
      </c>
      <c r="B501" t="s">
        <v>228</v>
      </c>
      <c r="C501" t="s">
        <v>2</v>
      </c>
      <c r="D501">
        <v>38.200000000000003</v>
      </c>
      <c r="E501">
        <v>38.200000000000003</v>
      </c>
      <c r="F501">
        <v>6.7326793670654297</v>
      </c>
      <c r="G501">
        <v>6.5033578872680664</v>
      </c>
      <c r="H501">
        <v>6.5604186058044434</v>
      </c>
      <c r="I501">
        <v>6.7523689270019531</v>
      </c>
      <c r="J501">
        <v>7.2661409378051758</v>
      </c>
      <c r="K501">
        <v>7.6073203086853027</v>
      </c>
      <c r="L501">
        <v>8.9524059295654297</v>
      </c>
      <c r="M501">
        <v>8.7448196411132812</v>
      </c>
      <c r="N501">
        <v>8.8675270080566406</v>
      </c>
      <c r="O501">
        <v>9.2864465713500977</v>
      </c>
      <c r="P501">
        <v>9.6351852416992187</v>
      </c>
      <c r="Q501">
        <v>9.8806905746459961</v>
      </c>
      <c r="R501">
        <v>10.070587158203125</v>
      </c>
      <c r="S501">
        <v>10.175140380859375</v>
      </c>
      <c r="T501">
        <v>10.304104804992676</v>
      </c>
      <c r="U501">
        <v>10.422951698303223</v>
      </c>
      <c r="V501">
        <v>10.436708450317383</v>
      </c>
      <c r="W501">
        <v>10.405007362365723</v>
      </c>
      <c r="X501">
        <v>10.181877136230469</v>
      </c>
      <c r="Y501">
        <v>10.031378746032715</v>
      </c>
      <c r="Z501">
        <v>10.170531272888184</v>
      </c>
      <c r="AA501">
        <v>9.9155397415161133</v>
      </c>
      <c r="AB501">
        <v>8.0567407608032227</v>
      </c>
      <c r="AC501">
        <v>7.4417753219604492</v>
      </c>
      <c r="AD501">
        <v>-0.33046832680702209</v>
      </c>
      <c r="AE501">
        <v>-0.36334201693534851</v>
      </c>
      <c r="AF501">
        <v>-0.38921433687210083</v>
      </c>
      <c r="AG501">
        <v>-0.3710668683052063</v>
      </c>
      <c r="AH501">
        <v>-0.34825488924980164</v>
      </c>
      <c r="AI501">
        <v>-0.43659788370132446</v>
      </c>
      <c r="AJ501">
        <v>-0.51296555995941162</v>
      </c>
      <c r="AK501">
        <v>-0.35757932066917419</v>
      </c>
      <c r="AL501">
        <v>-0.34909451007843018</v>
      </c>
      <c r="AM501">
        <v>-0.42928332090377808</v>
      </c>
      <c r="AN501">
        <v>-0.44736048579216003</v>
      </c>
      <c r="AO501">
        <v>-0.48627969622612</v>
      </c>
      <c r="AP501">
        <v>-0.50351238250732422</v>
      </c>
      <c r="AQ501">
        <v>-0.51836568117141724</v>
      </c>
      <c r="AR501">
        <v>0.23099879920482635</v>
      </c>
      <c r="AS501">
        <v>1.2823604345321655</v>
      </c>
      <c r="AT501">
        <v>1.3226170539855957</v>
      </c>
      <c r="AU501">
        <v>1.3494267463684082</v>
      </c>
      <c r="AV501">
        <v>1.328121542930603</v>
      </c>
      <c r="AW501">
        <v>-0.21881036460399628</v>
      </c>
      <c r="AX501">
        <v>-0.49622511863708496</v>
      </c>
      <c r="AY501">
        <v>-0.48441547155380249</v>
      </c>
      <c r="AZ501">
        <v>-0.49039715528488159</v>
      </c>
      <c r="BA501">
        <v>-0.4951055645942688</v>
      </c>
      <c r="BB501">
        <v>-8.2005314528942108E-2</v>
      </c>
      <c r="BC501">
        <v>-0.10759549587965012</v>
      </c>
      <c r="BD501">
        <v>-0.13096442818641663</v>
      </c>
      <c r="BE501">
        <v>-0.12724041938781738</v>
      </c>
      <c r="BF501">
        <v>-9.4975598156452179E-2</v>
      </c>
      <c r="BG501">
        <v>-0.20141462981700897</v>
      </c>
      <c r="BH501">
        <v>-0.27074629068374634</v>
      </c>
      <c r="BI501">
        <v>-0.141831174492836</v>
      </c>
      <c r="BJ501">
        <v>-0.13006679713726044</v>
      </c>
      <c r="BK501">
        <v>-0.19821466505527496</v>
      </c>
      <c r="BL501">
        <v>-0.21735526621341705</v>
      </c>
      <c r="BM501">
        <v>-0.25353798270225525</v>
      </c>
      <c r="BN501">
        <v>-0.26394453644752502</v>
      </c>
      <c r="BO501">
        <v>-0.2738596498966217</v>
      </c>
      <c r="BP501">
        <v>0.47707867622375488</v>
      </c>
      <c r="BQ501">
        <v>1.5292803049087524</v>
      </c>
      <c r="BR501">
        <v>1.5634939670562744</v>
      </c>
      <c r="BS501">
        <v>1.5908573865890503</v>
      </c>
      <c r="BT501">
        <v>1.5744811296463013</v>
      </c>
      <c r="BU501">
        <v>4.7269277274608612E-2</v>
      </c>
      <c r="BV501">
        <v>-0.26244673132896423</v>
      </c>
      <c r="BW501">
        <v>-0.25139898061752319</v>
      </c>
      <c r="BX501">
        <v>-0.24888317286968231</v>
      </c>
      <c r="BY501">
        <v>-0.23928989470005035</v>
      </c>
      <c r="BZ501">
        <v>9.0079404413700104E-2</v>
      </c>
      <c r="CA501">
        <v>6.9533772766590118E-2</v>
      </c>
      <c r="CB501">
        <v>4.7898665070533752E-2</v>
      </c>
      <c r="CC501">
        <v>4.1633035987615585E-2</v>
      </c>
      <c r="CD501">
        <v>8.0444864928722382E-2</v>
      </c>
      <c r="CE501">
        <v>-3.8527436554431915E-2</v>
      </c>
      <c r="CF501">
        <v>-0.10298597067594528</v>
      </c>
      <c r="CG501">
        <v>7.5953458435833454E-3</v>
      </c>
      <c r="CH501">
        <v>2.1631123498082161E-2</v>
      </c>
      <c r="CI501">
        <v>-3.8177218288183212E-2</v>
      </c>
      <c r="CJ501">
        <v>-5.8054354041814804E-2</v>
      </c>
      <c r="CK501">
        <v>-9.2341788113117218E-2</v>
      </c>
      <c r="CL501">
        <v>-9.8020568490028381E-2</v>
      </c>
      <c r="CM501">
        <v>-0.10451554507017136</v>
      </c>
      <c r="CN501">
        <v>0.64751285314559937</v>
      </c>
      <c r="CO501">
        <v>1.70029616355896</v>
      </c>
      <c r="CP501">
        <v>1.7303246259689331</v>
      </c>
      <c r="CQ501">
        <v>1.7580715417861938</v>
      </c>
      <c r="CR501">
        <v>1.745108962059021</v>
      </c>
      <c r="CS501">
        <v>0.23155522346496582</v>
      </c>
      <c r="CT501">
        <v>-0.10053250938653946</v>
      </c>
      <c r="CU501">
        <v>-9.0012460947036743E-2</v>
      </c>
      <c r="CV501">
        <v>-8.1611327826976776E-2</v>
      </c>
      <c r="CW501">
        <v>-6.211274117231369E-2</v>
      </c>
      <c r="CX501">
        <v>0.26216411590576172</v>
      </c>
      <c r="CY501">
        <v>0.24666304886341095</v>
      </c>
      <c r="CZ501">
        <v>0.22676175832748413</v>
      </c>
      <c r="DA501">
        <v>0.21050648391246796</v>
      </c>
      <c r="DB501">
        <v>0.25586533546447754</v>
      </c>
      <c r="DC501">
        <v>0.12435976415872574</v>
      </c>
      <c r="DD501">
        <v>6.4774349331855774E-2</v>
      </c>
      <c r="DE501">
        <v>0.15702186524868011</v>
      </c>
      <c r="DF501">
        <v>0.17332904040813446</v>
      </c>
      <c r="DG501">
        <v>0.12186022847890854</v>
      </c>
      <c r="DH501">
        <v>0.10124655812978745</v>
      </c>
      <c r="DI501">
        <v>6.8854406476020813E-2</v>
      </c>
      <c r="DJ501">
        <v>6.7903406918048859E-2</v>
      </c>
      <c r="DK501">
        <v>6.4828567206859589E-2</v>
      </c>
      <c r="DL501">
        <v>0.81794703006744385</v>
      </c>
      <c r="DM501">
        <v>1.8713120222091675</v>
      </c>
      <c r="DN501">
        <v>1.8971552848815918</v>
      </c>
      <c r="DO501">
        <v>1.9252856969833374</v>
      </c>
      <c r="DP501">
        <v>1.9157367944717407</v>
      </c>
      <c r="DQ501">
        <v>0.41584116220474243</v>
      </c>
      <c r="DR501">
        <v>6.1381697654724121E-2</v>
      </c>
      <c r="DS501">
        <v>7.1374058723449707E-2</v>
      </c>
      <c r="DT501">
        <v>8.566051721572876E-2</v>
      </c>
      <c r="DU501">
        <v>0.11506441235542297</v>
      </c>
      <c r="DV501">
        <v>0.5106271505355835</v>
      </c>
      <c r="DW501">
        <v>0.50240957736968994</v>
      </c>
      <c r="DX501">
        <v>0.48501166701316833</v>
      </c>
      <c r="DY501">
        <v>0.45433291792869568</v>
      </c>
      <c r="DZ501">
        <v>0.50914460420608521</v>
      </c>
      <c r="EA501">
        <v>0.35954299569129944</v>
      </c>
      <c r="EB501">
        <v>0.30699360370635986</v>
      </c>
      <c r="EC501">
        <v>0.37277001142501831</v>
      </c>
      <c r="ED501">
        <v>0.3923567533493042</v>
      </c>
      <c r="EE501">
        <v>0.35292887687683105</v>
      </c>
      <c r="EF501">
        <v>0.33125177025794983</v>
      </c>
      <c r="EG501">
        <v>0.30159610509872437</v>
      </c>
      <c r="EH501">
        <v>0.30747127532958984</v>
      </c>
      <c r="EI501">
        <v>0.30933457612991333</v>
      </c>
      <c r="EJ501">
        <v>1.064026951789856</v>
      </c>
      <c r="EK501">
        <v>2.1182317733764648</v>
      </c>
      <c r="EL501">
        <v>2.1380321979522705</v>
      </c>
      <c r="EM501">
        <v>2.1667163372039795</v>
      </c>
      <c r="EN501">
        <v>2.1620965003967285</v>
      </c>
      <c r="EO501">
        <v>0.68192082643508911</v>
      </c>
      <c r="EP501">
        <v>0.29516008496284485</v>
      </c>
      <c r="EQ501">
        <v>0.304390549659729</v>
      </c>
      <c r="ER501">
        <v>0.32717448472976685</v>
      </c>
      <c r="ES501">
        <v>0.37088009715080261</v>
      </c>
      <c r="ET501">
        <v>70.097236633300781</v>
      </c>
      <c r="EU501">
        <v>69.100494384765625</v>
      </c>
      <c r="EV501">
        <v>68.280448913574219</v>
      </c>
      <c r="EW501">
        <v>67.602195739746094</v>
      </c>
      <c r="EX501">
        <v>67.230300903320313</v>
      </c>
      <c r="EY501">
        <v>67.176322937011719</v>
      </c>
      <c r="EZ501">
        <v>69.598495483398437</v>
      </c>
      <c r="FA501">
        <v>74.667198181152344</v>
      </c>
      <c r="FB501">
        <v>79.454727172851562</v>
      </c>
      <c r="FC501">
        <v>82.682403564453125</v>
      </c>
      <c r="FD501">
        <v>84.212661743164063</v>
      </c>
      <c r="FE501">
        <v>85.527870178222656</v>
      </c>
      <c r="FF501">
        <v>86.2940673828125</v>
      </c>
      <c r="FG501">
        <v>86.762786865234375</v>
      </c>
      <c r="FH501">
        <v>87.359848022460938</v>
      </c>
      <c r="FI501">
        <v>86.328498840332031</v>
      </c>
      <c r="FJ501">
        <v>85.103599548339844</v>
      </c>
      <c r="FK501">
        <v>82.6453857421875</v>
      </c>
      <c r="FL501">
        <v>78.597038269042969</v>
      </c>
      <c r="FM501">
        <v>76.7052001953125</v>
      </c>
      <c r="FN501">
        <v>75.200492858886719</v>
      </c>
      <c r="FO501">
        <v>73.722145080566406</v>
      </c>
      <c r="FP501">
        <v>71.488624572753906</v>
      </c>
      <c r="FQ501">
        <v>70.14300537109375</v>
      </c>
      <c r="FR501">
        <v>31.833333333333332</v>
      </c>
      <c r="FS501">
        <v>3.113236278295517E-2</v>
      </c>
      <c r="FT501">
        <v>1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Table</vt:lpstr>
      <vt:lpstr>Lookups</vt:lpstr>
      <vt:lpstr>Data</vt:lpstr>
      <vt:lpstr>Called</vt:lpstr>
      <vt:lpstr>Criteria</vt:lpstr>
      <vt:lpstr>data</vt:lpstr>
      <vt:lpstr>date</vt:lpstr>
      <vt:lpstr>date_list</vt:lpstr>
      <vt:lpstr>Fillin</vt:lpstr>
      <vt:lpstr>lca</vt:lpstr>
      <vt:lpstr>lca_list</vt:lpstr>
      <vt:lpstr>notice</vt:lpstr>
      <vt:lpstr>notice_list</vt:lpstr>
      <vt:lpstr>pass</vt:lpstr>
      <vt:lpstr>Table!Print_Area</vt:lpstr>
      <vt:lpstr>Result_type</vt:lpstr>
      <vt:lpstr>Result_type_list</vt:lpstr>
      <vt:lpstr>Data!table_for_PGE_CBP_expost_public</vt:lpstr>
    </vt:vector>
  </TitlesOfParts>
  <Company>Christensen Associates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edmchugh</dc:creator>
  <cp:lastModifiedBy>Dan Hansen</cp:lastModifiedBy>
  <cp:lastPrinted>2009-04-03T17:07:33Z</cp:lastPrinted>
  <dcterms:created xsi:type="dcterms:W3CDTF">2009-03-24T17:58:42Z</dcterms:created>
  <dcterms:modified xsi:type="dcterms:W3CDTF">2015-03-26T17:49:52Z</dcterms:modified>
</cp:coreProperties>
</file>